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7040" windowHeight="8955" tabRatio="705"/>
  </bookViews>
  <sheets>
    <sheet name="MPG-22" sheetId="11" r:id="rId1"/>
    <sheet name="MPG-23" sheetId="1" r:id="rId2"/>
    <sheet name="LNT(1)" sheetId="2" r:id="rId3"/>
    <sheet name="CMS(1)" sheetId="3" r:id="rId4"/>
    <sheet name="GXP(1)" sheetId="4" r:id="rId5"/>
    <sheet name="NVE(1)" sheetId="5" r:id="rId6"/>
    <sheet name="OGE(1)" sheetId="6" r:id="rId7"/>
    <sheet name="PNW(1)" sheetId="7" r:id="rId8"/>
    <sheet name="TE(1)" sheetId="8" r:id="rId9"/>
    <sheet name="WR(1)" sheetId="9" r:id="rId10"/>
    <sheet name="WEC(1)" sheetId="10" r:id="rId11"/>
  </sheets>
  <externalReferences>
    <externalReference r:id="rId12"/>
    <externalReference r:id="rId13"/>
    <externalReference r:id="rId14"/>
  </externalReferences>
  <definedNames>
    <definedName name="\d" localSheetId="0">#REF!</definedName>
    <definedName name="\d">#REF!</definedName>
    <definedName name="\h" localSheetId="0">#REF!</definedName>
    <definedName name="\h" localSheetId="1">#REF!</definedName>
    <definedName name="\h">#REF!</definedName>
    <definedName name="\p" localSheetId="0">#REF!</definedName>
    <definedName name="\p" localSheetId="1">#REF!</definedName>
    <definedName name="\p">#REF!</definedName>
    <definedName name="\w" localSheetId="0">#REF!</definedName>
    <definedName name="\w" localSheetId="1">#REF!</definedName>
    <definedName name="\w">#REF!</definedName>
    <definedName name="_1" localSheetId="0">#REF!</definedName>
    <definedName name="_1" localSheetId="1">#REF!</definedName>
    <definedName name="_1">#REF!</definedName>
    <definedName name="_2" localSheetId="0">#REF!</definedName>
    <definedName name="_2" localSheetId="1">#REF!</definedName>
    <definedName name="_2">#REF!</definedName>
    <definedName name="_3" localSheetId="0">#REF!</definedName>
    <definedName name="_3" localSheetId="1">#REF!</definedName>
    <definedName name="_3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WRK1" localSheetId="0">#REF!</definedName>
    <definedName name="_WRK1">#REF!</definedName>
    <definedName name="_WRK2" localSheetId="0">#REF!</definedName>
    <definedName name="_WRK2">#REF!</definedName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bruce" localSheetId="0">#REF!</definedName>
    <definedName name="bruce" localSheetId="1">#REF!</definedName>
    <definedName name="bruce">#REF!</definedName>
    <definedName name="C_" localSheetId="0">#REF!</definedName>
    <definedName name="C_" localSheetId="1">#REF!</definedName>
    <definedName name="C_">#REF!</definedName>
    <definedName name="DATA">#N/A</definedName>
    <definedName name="DLX1.USE" localSheetId="0">#REF!</definedName>
    <definedName name="DLX1.USE" localSheetId="1">#REF!</definedName>
    <definedName name="DLX1.USE">#REF!</definedName>
    <definedName name="DLX2.USE" localSheetId="0">#REF!</definedName>
    <definedName name="DLX2.USE">#REF!</definedName>
    <definedName name="dsfsd">'[1]Credit Ratings-DO Not'!$E$5:$F$23</definedName>
    <definedName name="EV__LASTREFTIME__" hidden="1">39198.5712152778</definedName>
    <definedName name="m" localSheetId="0">'[2]Credit Ratings-DO Not'!$E$5:$F$23</definedName>
    <definedName name="m" localSheetId="1">'[2]Credit Ratings-DO Not'!$E$5:$F$23</definedName>
    <definedName name="m">'[2]Credit Ratings-DO Not'!$E$5:$F$23</definedName>
    <definedName name="Moodys" localSheetId="0">#REF!</definedName>
    <definedName name="Moodys">#REF!</definedName>
    <definedName name="N" localSheetId="0">#REF!</definedName>
    <definedName name="N" localSheetId="1">#REF!</definedName>
    <definedName name="N">#REF!</definedName>
    <definedName name="NAME">#N/A</definedName>
    <definedName name="NOTBALANCED" localSheetId="0">#REF!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3" localSheetId="0">#REF!</definedName>
    <definedName name="PAGE3">#REF!</definedName>
    <definedName name="PAGE4" localSheetId="0">#REF!</definedName>
    <definedName name="PAGE4">#REF!</definedName>
    <definedName name="_xlnm.Print_Area" localSheetId="0">'MPG-22'!$A$1:$I$30</definedName>
    <definedName name="_xlnm.Print_Area" localSheetId="1">'MPG-23'!$A$1:$N$32</definedName>
    <definedName name="Print_Area_MI" localSheetId="0">#REF!</definedName>
    <definedName name="Print_Area_MI">#REF!</definedName>
    <definedName name="PRINTJE1" localSheetId="0">#REF!</definedName>
    <definedName name="PRINTJE1">#REF!</definedName>
    <definedName name="PRINTJE2" localSheetId="0">#REF!</definedName>
    <definedName name="PRINTJE2">#REF!</definedName>
    <definedName name="PRTWORK" localSheetId="0">#REF!</definedName>
    <definedName name="PRTWORK">#REF!</definedName>
    <definedName name="s" localSheetId="0">'[3]Credit Ratings-DO Not'!$B$5:$C$26</definedName>
    <definedName name="s" localSheetId="1">'[3]Credit Ratings-DO Not'!$B$5:$C$26</definedName>
    <definedName name="s">'[3]Credit Ratings-DO Not'!$B$5:$C$26</definedName>
    <definedName name="SAP" localSheetId="0">#REF!</definedName>
    <definedName name="SAP" localSheetId="1">#REF!</definedName>
    <definedName name="SAP">#REF!</definedName>
    <definedName name="SPWS_WBID">"5C3BEB3C-3631-11D4-B07C-00104BC5D17F"</definedName>
    <definedName name="START" localSheetId="0">#REF!</definedName>
    <definedName name="START">#REF!</definedName>
    <definedName name="temp" localSheetId="0">#REF!</definedName>
    <definedName name="temp" localSheetId="1">#REF!</definedName>
    <definedName name="temp">#REF!</definedName>
    <definedName name="Ticker">""</definedName>
    <definedName name="WORKSHEET" localSheetId="0">#REF!</definedName>
    <definedName name="WORKSHEET">#REF!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I24" i="11"/>
  <c r="I23"/>
  <c r="H19"/>
  <c r="H20"/>
  <c r="H21"/>
  <c r="H18"/>
  <c r="H15"/>
  <c r="H23" s="1"/>
  <c r="D23"/>
  <c r="E23"/>
  <c r="F13"/>
  <c r="F14"/>
  <c r="F15"/>
  <c r="I15" s="1"/>
  <c r="F16"/>
  <c r="F17"/>
  <c r="F18"/>
  <c r="I18" s="1"/>
  <c r="F19"/>
  <c r="I19" s="1"/>
  <c r="F20"/>
  <c r="I20" s="1"/>
  <c r="F21"/>
  <c r="I21" s="1"/>
  <c r="A13"/>
  <c r="F23" l="1"/>
  <c r="F24"/>
  <c r="A14"/>
  <c r="A15" l="1"/>
  <c r="A16" l="1"/>
  <c r="A17" s="1"/>
  <c r="A18" l="1"/>
  <c r="A19" s="1"/>
  <c r="A21" l="1"/>
  <c r="A23" s="1"/>
  <c r="A24" s="1"/>
  <c r="A20"/>
  <c r="G23" i="1" l="1"/>
  <c r="F23"/>
  <c r="D21"/>
  <c r="E21" s="1"/>
  <c r="Q21" s="1"/>
  <c r="R21" s="1"/>
  <c r="S21" s="1"/>
  <c r="T21" s="1"/>
  <c r="U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E23" s="1"/>
  <c r="H6" i="3"/>
  <c r="H6" i="4"/>
  <c r="H6" i="5"/>
  <c r="H6" i="6"/>
  <c r="H6" i="7"/>
  <c r="H6" i="8"/>
  <c r="H6" i="9"/>
  <c r="H6" i="10"/>
  <c r="H6" i="2"/>
  <c r="H11" i="3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4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5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7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1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 i="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0" i="3"/>
  <c r="H10" i="4"/>
  <c r="H10" i="5"/>
  <c r="H10" i="6"/>
  <c r="H10" i="7"/>
  <c r="H10" i="8"/>
  <c r="H10" i="9"/>
  <c r="H10" i="10"/>
  <c r="H10" i="2"/>
  <c r="M23" i="1"/>
  <c r="H21"/>
  <c r="I21" s="1"/>
  <c r="J21" s="1"/>
  <c r="K21" s="1"/>
  <c r="L21" s="1"/>
  <c r="P21"/>
  <c r="H20"/>
  <c r="I20" s="1"/>
  <c r="J20" s="1"/>
  <c r="K20" s="1"/>
  <c r="L20" s="1"/>
  <c r="P20"/>
  <c r="H19"/>
  <c r="I19" s="1"/>
  <c r="J19" s="1"/>
  <c r="K19" s="1"/>
  <c r="L19" s="1"/>
  <c r="P19"/>
  <c r="H18"/>
  <c r="I18" s="1"/>
  <c r="J18" s="1"/>
  <c r="K18" s="1"/>
  <c r="L18" s="1"/>
  <c r="P18"/>
  <c r="P17"/>
  <c r="P16"/>
  <c r="H15"/>
  <c r="I15" s="1"/>
  <c r="J15" s="1"/>
  <c r="K15" s="1"/>
  <c r="L15" s="1"/>
  <c r="P15"/>
  <c r="H14"/>
  <c r="I14" s="1"/>
  <c r="J14" s="1"/>
  <c r="K14" s="1"/>
  <c r="L14" s="1"/>
  <c r="P14"/>
  <c r="D23"/>
  <c r="A13"/>
  <c r="Q17" l="1"/>
  <c r="R17" s="1"/>
  <c r="S17" s="1"/>
  <c r="T17" s="1"/>
  <c r="U17" s="1"/>
  <c r="V2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BH21" s="1"/>
  <c r="BI21" s="1"/>
  <c r="BJ21" s="1"/>
  <c r="BK21" s="1"/>
  <c r="BL21" s="1"/>
  <c r="BM21" s="1"/>
  <c r="BN21" s="1"/>
  <c r="BO21" s="1"/>
  <c r="BP21" s="1"/>
  <c r="BQ21" s="1"/>
  <c r="BR21" s="1"/>
  <c r="BS21" s="1"/>
  <c r="BT21" s="1"/>
  <c r="BU21" s="1"/>
  <c r="BV21" s="1"/>
  <c r="BW21" s="1"/>
  <c r="BX21" s="1"/>
  <c r="BY21" s="1"/>
  <c r="BZ21" s="1"/>
  <c r="CA21" s="1"/>
  <c r="CB21" s="1"/>
  <c r="CC21" s="1"/>
  <c r="CD21" s="1"/>
  <c r="CE21" s="1"/>
  <c r="CF21" s="1"/>
  <c r="CG21" s="1"/>
  <c r="CH21" s="1"/>
  <c r="CI21" s="1"/>
  <c r="CJ21" s="1"/>
  <c r="CK21" s="1"/>
  <c r="CL21" s="1"/>
  <c r="CM21" s="1"/>
  <c r="CN21" s="1"/>
  <c r="CO21" s="1"/>
  <c r="CP21" s="1"/>
  <c r="CQ21" s="1"/>
  <c r="CR21" s="1"/>
  <c r="CS21" s="1"/>
  <c r="CT21" s="1"/>
  <c r="CU21" s="1"/>
  <c r="CV21" s="1"/>
  <c r="CW21" s="1"/>
  <c r="CX21" s="1"/>
  <c r="CY21" s="1"/>
  <c r="CZ21" s="1"/>
  <c r="DA21" s="1"/>
  <c r="DB21" s="1"/>
  <c r="DC21" s="1"/>
  <c r="DD21" s="1"/>
  <c r="DE21" s="1"/>
  <c r="DF21" s="1"/>
  <c r="DG21" s="1"/>
  <c r="DH21" s="1"/>
  <c r="DI21" s="1"/>
  <c r="DJ21" s="1"/>
  <c r="DK21" s="1"/>
  <c r="DL21" s="1"/>
  <c r="DM21" s="1"/>
  <c r="DN21" s="1"/>
  <c r="DO21" s="1"/>
  <c r="DP21" s="1"/>
  <c r="DQ21" s="1"/>
  <c r="DR21" s="1"/>
  <c r="DS21" s="1"/>
  <c r="DT21" s="1"/>
  <c r="DU21" s="1"/>
  <c r="DV21" s="1"/>
  <c r="DW21" s="1"/>
  <c r="DX21" s="1"/>
  <c r="DY21" s="1"/>
  <c r="DZ21" s="1"/>
  <c r="EA21" s="1"/>
  <c r="EB21" s="1"/>
  <c r="EC21" s="1"/>
  <c r="ED21" s="1"/>
  <c r="EE21" s="1"/>
  <c r="EF21" s="1"/>
  <c r="EG21" s="1"/>
  <c r="EH21" s="1"/>
  <c r="EI21" s="1"/>
  <c r="EJ21" s="1"/>
  <c r="EK21" s="1"/>
  <c r="EL21" s="1"/>
  <c r="EM21" s="1"/>
  <c r="EN21" s="1"/>
  <c r="EO21" s="1"/>
  <c r="EP21" s="1"/>
  <c r="EQ21" s="1"/>
  <c r="ER21" s="1"/>
  <c r="ES21" s="1"/>
  <c r="ET21" s="1"/>
  <c r="EU21" s="1"/>
  <c r="EV21" s="1"/>
  <c r="EW21" s="1"/>
  <c r="EX21" s="1"/>
  <c r="EY21" s="1"/>
  <c r="EZ21" s="1"/>
  <c r="FA21" s="1"/>
  <c r="FB21" s="1"/>
  <c r="FC21" s="1"/>
  <c r="FD21" s="1"/>
  <c r="FE21" s="1"/>
  <c r="FF21" s="1"/>
  <c r="FG21" s="1"/>
  <c r="FH21" s="1"/>
  <c r="FI21" s="1"/>
  <c r="FJ21" s="1"/>
  <c r="FK21" s="1"/>
  <c r="FL21" s="1"/>
  <c r="FM21" s="1"/>
  <c r="FN21" s="1"/>
  <c r="FO21" s="1"/>
  <c r="FP21" s="1"/>
  <c r="FQ21" s="1"/>
  <c r="FR21" s="1"/>
  <c r="FS21" s="1"/>
  <c r="FT21" s="1"/>
  <c r="FU21" s="1"/>
  <c r="FV21" s="1"/>
  <c r="FW21" s="1"/>
  <c r="FX21" s="1"/>
  <c r="FY21" s="1"/>
  <c r="FZ21" s="1"/>
  <c r="GA21" s="1"/>
  <c r="GB21" s="1"/>
  <c r="GC21" s="1"/>
  <c r="GD21" s="1"/>
  <c r="GE21" s="1"/>
  <c r="GF21" s="1"/>
  <c r="GG21" s="1"/>
  <c r="GH21" s="1"/>
  <c r="GI21" s="1"/>
  <c r="GJ21" s="1"/>
  <c r="GK21" s="1"/>
  <c r="GL21" s="1"/>
  <c r="GM21" s="1"/>
  <c r="GN21" s="1"/>
  <c r="GO21" s="1"/>
  <c r="GP21" s="1"/>
  <c r="GQ21" s="1"/>
  <c r="GR21" s="1"/>
  <c r="GS21" s="1"/>
  <c r="GT21" s="1"/>
  <c r="GU21" s="1"/>
  <c r="GV21" s="1"/>
  <c r="GW21" s="1"/>
  <c r="GX21" s="1"/>
  <c r="GY21" s="1"/>
  <c r="GZ21" s="1"/>
  <c r="HA21" s="1"/>
  <c r="HB21" s="1"/>
  <c r="HC21" s="1"/>
  <c r="HD21" s="1"/>
  <c r="HE21" s="1"/>
  <c r="HF21" s="1"/>
  <c r="HG21" s="1"/>
  <c r="HH21" s="1"/>
  <c r="Q20"/>
  <c r="R20" s="1"/>
  <c r="S20" s="1"/>
  <c r="T20" s="1"/>
  <c r="U20" s="1"/>
  <c r="V20" s="1"/>
  <c r="W20" s="1"/>
  <c r="X20" s="1"/>
  <c r="Y20" s="1"/>
  <c r="Q13"/>
  <c r="R13" s="1"/>
  <c r="S13" s="1"/>
  <c r="T13" s="1"/>
  <c r="U13" s="1"/>
  <c r="Q16"/>
  <c r="R16" s="1"/>
  <c r="S16" s="1"/>
  <c r="T16" s="1"/>
  <c r="U16" s="1"/>
  <c r="H16"/>
  <c r="I16" s="1"/>
  <c r="J16" s="1"/>
  <c r="K16" s="1"/>
  <c r="L16" s="1"/>
  <c r="H13"/>
  <c r="P13"/>
  <c r="A14"/>
  <c r="Q14"/>
  <c r="A15"/>
  <c r="Q15"/>
  <c r="H17"/>
  <c r="I17" s="1"/>
  <c r="J17" s="1"/>
  <c r="K17" s="1"/>
  <c r="L17" s="1"/>
  <c r="Q18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BF18" s="1"/>
  <c r="BG18" s="1"/>
  <c r="BH18" s="1"/>
  <c r="BI18" s="1"/>
  <c r="BJ18" s="1"/>
  <c r="BK18" s="1"/>
  <c r="BL18" s="1"/>
  <c r="BM18" s="1"/>
  <c r="BN18" s="1"/>
  <c r="BO18" s="1"/>
  <c r="BP18" s="1"/>
  <c r="BQ18" s="1"/>
  <c r="BR18" s="1"/>
  <c r="BS18" s="1"/>
  <c r="BT18" s="1"/>
  <c r="BU18" s="1"/>
  <c r="BV18" s="1"/>
  <c r="BW18" s="1"/>
  <c r="BX18" s="1"/>
  <c r="BY18" s="1"/>
  <c r="BZ18" s="1"/>
  <c r="CA18" s="1"/>
  <c r="CB18" s="1"/>
  <c r="CC18" s="1"/>
  <c r="CD18" s="1"/>
  <c r="CE18" s="1"/>
  <c r="CF18" s="1"/>
  <c r="CG18" s="1"/>
  <c r="CH18" s="1"/>
  <c r="CI18" s="1"/>
  <c r="CJ18" s="1"/>
  <c r="CK18" s="1"/>
  <c r="CL18" s="1"/>
  <c r="CM18" s="1"/>
  <c r="CN18" s="1"/>
  <c r="CO18" s="1"/>
  <c r="CP18" s="1"/>
  <c r="CQ18" s="1"/>
  <c r="CR18" s="1"/>
  <c r="CS18" s="1"/>
  <c r="CT18" s="1"/>
  <c r="CU18" s="1"/>
  <c r="CV18" s="1"/>
  <c r="CW18" s="1"/>
  <c r="CX18" s="1"/>
  <c r="CY18" s="1"/>
  <c r="CZ18" s="1"/>
  <c r="DA18" s="1"/>
  <c r="DB18" s="1"/>
  <c r="DC18" s="1"/>
  <c r="DD18" s="1"/>
  <c r="DE18" s="1"/>
  <c r="DF18" s="1"/>
  <c r="DG18" s="1"/>
  <c r="DH18" s="1"/>
  <c r="DI18" s="1"/>
  <c r="DJ18" s="1"/>
  <c r="DK18" s="1"/>
  <c r="DL18" s="1"/>
  <c r="DM18" s="1"/>
  <c r="DN18" s="1"/>
  <c r="DO18" s="1"/>
  <c r="DP18" s="1"/>
  <c r="DQ18" s="1"/>
  <c r="DR18" s="1"/>
  <c r="DS18" s="1"/>
  <c r="DT18" s="1"/>
  <c r="DU18" s="1"/>
  <c r="DV18" s="1"/>
  <c r="DW18" s="1"/>
  <c r="DX18" s="1"/>
  <c r="DY18" s="1"/>
  <c r="DZ18" s="1"/>
  <c r="EA18" s="1"/>
  <c r="EB18" s="1"/>
  <c r="EC18" s="1"/>
  <c r="ED18" s="1"/>
  <c r="EE18" s="1"/>
  <c r="EF18" s="1"/>
  <c r="EG18" s="1"/>
  <c r="EH18" s="1"/>
  <c r="EI18" s="1"/>
  <c r="EJ18" s="1"/>
  <c r="EK18" s="1"/>
  <c r="EL18" s="1"/>
  <c r="EM18" s="1"/>
  <c r="EN18" s="1"/>
  <c r="EO18" s="1"/>
  <c r="EP18" s="1"/>
  <c r="EQ18" s="1"/>
  <c r="ER18" s="1"/>
  <c r="ES18" s="1"/>
  <c r="ET18" s="1"/>
  <c r="EU18" s="1"/>
  <c r="EV18" s="1"/>
  <c r="EW18" s="1"/>
  <c r="EX18" s="1"/>
  <c r="EY18" s="1"/>
  <c r="EZ18" s="1"/>
  <c r="FA18" s="1"/>
  <c r="FB18" s="1"/>
  <c r="FC18" s="1"/>
  <c r="FD18" s="1"/>
  <c r="FE18" s="1"/>
  <c r="FF18" s="1"/>
  <c r="FG18" s="1"/>
  <c r="FH18" s="1"/>
  <c r="FI18" s="1"/>
  <c r="FJ18" s="1"/>
  <c r="FK18" s="1"/>
  <c r="FL18" s="1"/>
  <c r="FM18" s="1"/>
  <c r="FN18" s="1"/>
  <c r="FO18" s="1"/>
  <c r="FP18" s="1"/>
  <c r="FQ18" s="1"/>
  <c r="FR18" s="1"/>
  <c r="FS18" s="1"/>
  <c r="FT18" s="1"/>
  <c r="FU18" s="1"/>
  <c r="FV18" s="1"/>
  <c r="FW18" s="1"/>
  <c r="FX18" s="1"/>
  <c r="FY18" s="1"/>
  <c r="FZ18" s="1"/>
  <c r="GA18" s="1"/>
  <c r="GB18" s="1"/>
  <c r="GC18" s="1"/>
  <c r="GD18" s="1"/>
  <c r="GE18" s="1"/>
  <c r="GF18" s="1"/>
  <c r="GG18" s="1"/>
  <c r="GH18" s="1"/>
  <c r="GI18" s="1"/>
  <c r="GJ18" s="1"/>
  <c r="GK18" s="1"/>
  <c r="GL18" s="1"/>
  <c r="GM18" s="1"/>
  <c r="GN18" s="1"/>
  <c r="GO18" s="1"/>
  <c r="GP18" s="1"/>
  <c r="GQ18" s="1"/>
  <c r="GR18" s="1"/>
  <c r="GS18" s="1"/>
  <c r="GT18" s="1"/>
  <c r="GU18" s="1"/>
  <c r="GV18" s="1"/>
  <c r="GW18" s="1"/>
  <c r="GX18" s="1"/>
  <c r="GY18" s="1"/>
  <c r="GZ18" s="1"/>
  <c r="HA18" s="1"/>
  <c r="HB18" s="1"/>
  <c r="HC18" s="1"/>
  <c r="HD18" s="1"/>
  <c r="HE18" s="1"/>
  <c r="HF18" s="1"/>
  <c r="HG18" s="1"/>
  <c r="HH18" s="1"/>
  <c r="Q19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AY19" s="1"/>
  <c r="AZ19" s="1"/>
  <c r="BA19" s="1"/>
  <c r="BB19" s="1"/>
  <c r="BC19" s="1"/>
  <c r="BD19" s="1"/>
  <c r="BE19" s="1"/>
  <c r="BF19" s="1"/>
  <c r="BG19" s="1"/>
  <c r="BH19" s="1"/>
  <c r="BI19" s="1"/>
  <c r="BJ19" s="1"/>
  <c r="BK19" s="1"/>
  <c r="BL19" s="1"/>
  <c r="BM19" s="1"/>
  <c r="BN19" s="1"/>
  <c r="BO19" s="1"/>
  <c r="BP19" s="1"/>
  <c r="BQ19" s="1"/>
  <c r="BR19" s="1"/>
  <c r="BS19" s="1"/>
  <c r="BT19" s="1"/>
  <c r="BU19" s="1"/>
  <c r="BV19" s="1"/>
  <c r="BW19" s="1"/>
  <c r="BX19" s="1"/>
  <c r="BY19" s="1"/>
  <c r="BZ19" s="1"/>
  <c r="CA19" s="1"/>
  <c r="CB19" s="1"/>
  <c r="CC19" s="1"/>
  <c r="CD19" s="1"/>
  <c r="CE19" s="1"/>
  <c r="CF19" s="1"/>
  <c r="CG19" s="1"/>
  <c r="CH19" s="1"/>
  <c r="CI19" s="1"/>
  <c r="CJ19" s="1"/>
  <c r="CK19" s="1"/>
  <c r="CL19" s="1"/>
  <c r="CM19" s="1"/>
  <c r="CN19" s="1"/>
  <c r="CO19" s="1"/>
  <c r="CP19" s="1"/>
  <c r="CQ19" s="1"/>
  <c r="CR19" s="1"/>
  <c r="CS19" s="1"/>
  <c r="CT19" s="1"/>
  <c r="CU19" s="1"/>
  <c r="CV19" s="1"/>
  <c r="CW19" s="1"/>
  <c r="CX19" s="1"/>
  <c r="CY19" s="1"/>
  <c r="CZ19" s="1"/>
  <c r="DA19" s="1"/>
  <c r="DB19" s="1"/>
  <c r="DC19" s="1"/>
  <c r="DD19" s="1"/>
  <c r="DE19" s="1"/>
  <c r="DF19" s="1"/>
  <c r="DG19" s="1"/>
  <c r="DH19" s="1"/>
  <c r="DI19" s="1"/>
  <c r="DJ19" s="1"/>
  <c r="DK19" s="1"/>
  <c r="DL19" s="1"/>
  <c r="DM19" s="1"/>
  <c r="DN19" s="1"/>
  <c r="DO19" s="1"/>
  <c r="DP19" s="1"/>
  <c r="DQ19" s="1"/>
  <c r="DR19" s="1"/>
  <c r="DS19" s="1"/>
  <c r="DT19" s="1"/>
  <c r="DU19" s="1"/>
  <c r="DV19" s="1"/>
  <c r="DW19" s="1"/>
  <c r="DX19" s="1"/>
  <c r="DY19" s="1"/>
  <c r="DZ19" s="1"/>
  <c r="EA19" s="1"/>
  <c r="EB19" s="1"/>
  <c r="EC19" s="1"/>
  <c r="ED19" s="1"/>
  <c r="EE19" s="1"/>
  <c r="EF19" s="1"/>
  <c r="EG19" s="1"/>
  <c r="EH19" s="1"/>
  <c r="EI19" s="1"/>
  <c r="EJ19" s="1"/>
  <c r="EK19" s="1"/>
  <c r="EL19" s="1"/>
  <c r="EM19" s="1"/>
  <c r="EN19" s="1"/>
  <c r="EO19" s="1"/>
  <c r="EP19" s="1"/>
  <c r="EQ19" s="1"/>
  <c r="ER19" s="1"/>
  <c r="ES19" s="1"/>
  <c r="ET19" s="1"/>
  <c r="EU19" s="1"/>
  <c r="EV19" s="1"/>
  <c r="EW19" s="1"/>
  <c r="EX19" s="1"/>
  <c r="EY19" s="1"/>
  <c r="EZ19" s="1"/>
  <c r="FA19" s="1"/>
  <c r="FB19" s="1"/>
  <c r="FC19" s="1"/>
  <c r="FD19" s="1"/>
  <c r="FE19" s="1"/>
  <c r="FF19" s="1"/>
  <c r="FG19" s="1"/>
  <c r="FH19" s="1"/>
  <c r="FI19" s="1"/>
  <c r="FJ19" s="1"/>
  <c r="FK19" s="1"/>
  <c r="FL19" s="1"/>
  <c r="FM19" s="1"/>
  <c r="FN19" s="1"/>
  <c r="FO19" s="1"/>
  <c r="FP19" s="1"/>
  <c r="FQ19" s="1"/>
  <c r="FR19" s="1"/>
  <c r="FS19" s="1"/>
  <c r="FT19" s="1"/>
  <c r="FU19" s="1"/>
  <c r="FV19" s="1"/>
  <c r="FW19" s="1"/>
  <c r="FX19" s="1"/>
  <c r="FY19" s="1"/>
  <c r="FZ19" s="1"/>
  <c r="GA19" s="1"/>
  <c r="GB19" s="1"/>
  <c r="GC19" s="1"/>
  <c r="GD19" s="1"/>
  <c r="GE19" s="1"/>
  <c r="GF19" s="1"/>
  <c r="GG19" s="1"/>
  <c r="GH19" s="1"/>
  <c r="GI19" s="1"/>
  <c r="GJ19" s="1"/>
  <c r="GK19" s="1"/>
  <c r="GL19" s="1"/>
  <c r="GM19" s="1"/>
  <c r="GN19" s="1"/>
  <c r="GO19" s="1"/>
  <c r="GP19" s="1"/>
  <c r="GQ19" s="1"/>
  <c r="GR19" s="1"/>
  <c r="GS19" s="1"/>
  <c r="GT19" s="1"/>
  <c r="GU19" s="1"/>
  <c r="GV19" s="1"/>
  <c r="GW19" s="1"/>
  <c r="GX19" s="1"/>
  <c r="GY19" s="1"/>
  <c r="GZ19" s="1"/>
  <c r="HA19" s="1"/>
  <c r="HB19" s="1"/>
  <c r="HC19" s="1"/>
  <c r="HD19" s="1"/>
  <c r="HE19" s="1"/>
  <c r="HF19" s="1"/>
  <c r="HG19" s="1"/>
  <c r="HH19" s="1"/>
  <c r="Z20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BB20" s="1"/>
  <c r="BC20" s="1"/>
  <c r="BD20" s="1"/>
  <c r="BE20" s="1"/>
  <c r="BF20" s="1"/>
  <c r="BG20" s="1"/>
  <c r="BH20" s="1"/>
  <c r="BI20" s="1"/>
  <c r="BJ20" s="1"/>
  <c r="BK20" s="1"/>
  <c r="BL20" s="1"/>
  <c r="BM20" s="1"/>
  <c r="BN20" s="1"/>
  <c r="BO20" s="1"/>
  <c r="BP20" s="1"/>
  <c r="BQ20" s="1"/>
  <c r="BR20" s="1"/>
  <c r="BS20" s="1"/>
  <c r="BT20" s="1"/>
  <c r="BU20" s="1"/>
  <c r="BV20" s="1"/>
  <c r="BW20" s="1"/>
  <c r="BX20" s="1"/>
  <c r="BY20" s="1"/>
  <c r="BZ20" s="1"/>
  <c r="CA20" s="1"/>
  <c r="CB20" s="1"/>
  <c r="CC20" s="1"/>
  <c r="CD20" s="1"/>
  <c r="CE20" s="1"/>
  <c r="CF20" s="1"/>
  <c r="CG20" s="1"/>
  <c r="CH20" s="1"/>
  <c r="CI20" s="1"/>
  <c r="CJ20" s="1"/>
  <c r="CK20" s="1"/>
  <c r="CL20" s="1"/>
  <c r="CM20" s="1"/>
  <c r="CN20" s="1"/>
  <c r="CO20" s="1"/>
  <c r="CP20" s="1"/>
  <c r="CQ20" s="1"/>
  <c r="CR20" s="1"/>
  <c r="CS20" s="1"/>
  <c r="CT20" s="1"/>
  <c r="CU20" s="1"/>
  <c r="CV20" s="1"/>
  <c r="CW20" s="1"/>
  <c r="CX20" s="1"/>
  <c r="CY20" s="1"/>
  <c r="CZ20" s="1"/>
  <c r="DA20" s="1"/>
  <c r="DB20" s="1"/>
  <c r="DC20" s="1"/>
  <c r="DD20" s="1"/>
  <c r="DE20" s="1"/>
  <c r="DF20" s="1"/>
  <c r="DG20" s="1"/>
  <c r="DH20" s="1"/>
  <c r="DI20" s="1"/>
  <c r="DJ20" s="1"/>
  <c r="DK20" s="1"/>
  <c r="DL20" s="1"/>
  <c r="DM20" s="1"/>
  <c r="DN20" s="1"/>
  <c r="DO20" s="1"/>
  <c r="DP20" s="1"/>
  <c r="DQ20" s="1"/>
  <c r="DR20" s="1"/>
  <c r="DS20" s="1"/>
  <c r="DT20" s="1"/>
  <c r="DU20" s="1"/>
  <c r="DV20" s="1"/>
  <c r="DW20" s="1"/>
  <c r="DX20" s="1"/>
  <c r="DY20" s="1"/>
  <c r="DZ20" s="1"/>
  <c r="EA20" s="1"/>
  <c r="EB20" s="1"/>
  <c r="EC20" s="1"/>
  <c r="ED20" s="1"/>
  <c r="EE20" s="1"/>
  <c r="EF20" s="1"/>
  <c r="EG20" s="1"/>
  <c r="EH20" s="1"/>
  <c r="EI20" s="1"/>
  <c r="EJ20" s="1"/>
  <c r="EK20" s="1"/>
  <c r="EL20" s="1"/>
  <c r="EM20" s="1"/>
  <c r="EN20" s="1"/>
  <c r="EO20" s="1"/>
  <c r="EP20" s="1"/>
  <c r="EQ20" s="1"/>
  <c r="ER20" s="1"/>
  <c r="ES20" s="1"/>
  <c r="ET20" s="1"/>
  <c r="EU20" s="1"/>
  <c r="EV20" s="1"/>
  <c r="EW20" s="1"/>
  <c r="EX20" s="1"/>
  <c r="EY20" s="1"/>
  <c r="EZ20" s="1"/>
  <c r="FA20" s="1"/>
  <c r="FB20" s="1"/>
  <c r="FC20" s="1"/>
  <c r="FD20" s="1"/>
  <c r="FE20" s="1"/>
  <c r="FF20" s="1"/>
  <c r="FG20" s="1"/>
  <c r="FH20" s="1"/>
  <c r="FI20" s="1"/>
  <c r="FJ20" s="1"/>
  <c r="FK20" s="1"/>
  <c r="FL20" s="1"/>
  <c r="FM20" s="1"/>
  <c r="FN20" s="1"/>
  <c r="FO20" s="1"/>
  <c r="FP20" s="1"/>
  <c r="FQ20" s="1"/>
  <c r="FR20" s="1"/>
  <c r="FS20" s="1"/>
  <c r="FT20" s="1"/>
  <c r="FU20" s="1"/>
  <c r="FV20" s="1"/>
  <c r="FW20" s="1"/>
  <c r="FX20" s="1"/>
  <c r="FY20" s="1"/>
  <c r="FZ20" s="1"/>
  <c r="GA20" s="1"/>
  <c r="GB20" s="1"/>
  <c r="GC20" s="1"/>
  <c r="GD20" s="1"/>
  <c r="GE20" s="1"/>
  <c r="GF20" s="1"/>
  <c r="GG20" s="1"/>
  <c r="GH20" s="1"/>
  <c r="GI20" s="1"/>
  <c r="GJ20" s="1"/>
  <c r="GK20" s="1"/>
  <c r="GL20" s="1"/>
  <c r="GM20" s="1"/>
  <c r="GN20" s="1"/>
  <c r="GO20" s="1"/>
  <c r="GP20" s="1"/>
  <c r="GQ20" s="1"/>
  <c r="GR20" s="1"/>
  <c r="GS20" s="1"/>
  <c r="GT20" s="1"/>
  <c r="GU20" s="1"/>
  <c r="GV20" s="1"/>
  <c r="GW20" s="1"/>
  <c r="GX20" s="1"/>
  <c r="GY20" s="1"/>
  <c r="GZ20" s="1"/>
  <c r="HA20" s="1"/>
  <c r="HB20" s="1"/>
  <c r="HC20" s="1"/>
  <c r="HD20" s="1"/>
  <c r="HE20" s="1"/>
  <c r="HF20" s="1"/>
  <c r="HG20" s="1"/>
  <c r="HH20" s="1"/>
  <c r="N21"/>
  <c r="V16" l="1"/>
  <c r="H23"/>
  <c r="I13"/>
  <c r="N18"/>
  <c r="A16"/>
  <c r="A17" s="1"/>
  <c r="R15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BP15" s="1"/>
  <c r="BQ15" s="1"/>
  <c r="BR15" s="1"/>
  <c r="BS15" s="1"/>
  <c r="BT15" s="1"/>
  <c r="BU15" s="1"/>
  <c r="BV15" s="1"/>
  <c r="BW15" s="1"/>
  <c r="BX15" s="1"/>
  <c r="BY15" s="1"/>
  <c r="BZ15" s="1"/>
  <c r="CA15" s="1"/>
  <c r="CB15" s="1"/>
  <c r="CC15" s="1"/>
  <c r="CD15" s="1"/>
  <c r="CE15" s="1"/>
  <c r="CF15" s="1"/>
  <c r="CG15" s="1"/>
  <c r="CH15" s="1"/>
  <c r="CI15" s="1"/>
  <c r="CJ15" s="1"/>
  <c r="CK15" s="1"/>
  <c r="CL15" s="1"/>
  <c r="CM15" s="1"/>
  <c r="CN15" s="1"/>
  <c r="CO15" s="1"/>
  <c r="CP15" s="1"/>
  <c r="CQ15" s="1"/>
  <c r="CR15" s="1"/>
  <c r="CS15" s="1"/>
  <c r="CT15" s="1"/>
  <c r="CU15" s="1"/>
  <c r="CV15" s="1"/>
  <c r="CW15" s="1"/>
  <c r="CX15" s="1"/>
  <c r="CY15" s="1"/>
  <c r="CZ15" s="1"/>
  <c r="DA15" s="1"/>
  <c r="DB15" s="1"/>
  <c r="DC15" s="1"/>
  <c r="DD15" s="1"/>
  <c r="DE15" s="1"/>
  <c r="DF15" s="1"/>
  <c r="DG15" s="1"/>
  <c r="DH15" s="1"/>
  <c r="DI15" s="1"/>
  <c r="DJ15" s="1"/>
  <c r="DK15" s="1"/>
  <c r="DL15" s="1"/>
  <c r="DM15" s="1"/>
  <c r="DN15" s="1"/>
  <c r="DO15" s="1"/>
  <c r="DP15" s="1"/>
  <c r="DQ15" s="1"/>
  <c r="DR15" s="1"/>
  <c r="DS15" s="1"/>
  <c r="DT15" s="1"/>
  <c r="DU15" s="1"/>
  <c r="DV15" s="1"/>
  <c r="DW15" s="1"/>
  <c r="DX15" s="1"/>
  <c r="DY15" s="1"/>
  <c r="DZ15" s="1"/>
  <c r="EA15" s="1"/>
  <c r="EB15" s="1"/>
  <c r="EC15" s="1"/>
  <c r="ED15" s="1"/>
  <c r="EE15" s="1"/>
  <c r="EF15" s="1"/>
  <c r="EG15" s="1"/>
  <c r="EH15" s="1"/>
  <c r="EI15" s="1"/>
  <c r="EJ15" s="1"/>
  <c r="EK15" s="1"/>
  <c r="EL15" s="1"/>
  <c r="EM15" s="1"/>
  <c r="EN15" s="1"/>
  <c r="EO15" s="1"/>
  <c r="EP15" s="1"/>
  <c r="EQ15" s="1"/>
  <c r="ER15" s="1"/>
  <c r="ES15" s="1"/>
  <c r="ET15" s="1"/>
  <c r="EU15" s="1"/>
  <c r="EV15" s="1"/>
  <c r="EW15" s="1"/>
  <c r="EX15" s="1"/>
  <c r="EY15" s="1"/>
  <c r="EZ15" s="1"/>
  <c r="FA15" s="1"/>
  <c r="FB15" s="1"/>
  <c r="FC15" s="1"/>
  <c r="FD15" s="1"/>
  <c r="FE15" s="1"/>
  <c r="FF15" s="1"/>
  <c r="FG15" s="1"/>
  <c r="FH15" s="1"/>
  <c r="FI15" s="1"/>
  <c r="FJ15" s="1"/>
  <c r="FK15" s="1"/>
  <c r="FL15" s="1"/>
  <c r="FM15" s="1"/>
  <c r="FN15" s="1"/>
  <c r="FO15" s="1"/>
  <c r="FP15" s="1"/>
  <c r="FQ15" s="1"/>
  <c r="FR15" s="1"/>
  <c r="FS15" s="1"/>
  <c r="FT15" s="1"/>
  <c r="FU15" s="1"/>
  <c r="FV15" s="1"/>
  <c r="FW15" s="1"/>
  <c r="FX15" s="1"/>
  <c r="FY15" s="1"/>
  <c r="FZ15" s="1"/>
  <c r="GA15" s="1"/>
  <c r="GB15" s="1"/>
  <c r="GC15" s="1"/>
  <c r="GD15" s="1"/>
  <c r="GE15" s="1"/>
  <c r="GF15" s="1"/>
  <c r="GG15" s="1"/>
  <c r="GH15" s="1"/>
  <c r="GI15" s="1"/>
  <c r="GJ15" s="1"/>
  <c r="GK15" s="1"/>
  <c r="GL15" s="1"/>
  <c r="GM15" s="1"/>
  <c r="GN15" s="1"/>
  <c r="GO15" s="1"/>
  <c r="GP15" s="1"/>
  <c r="GQ15" s="1"/>
  <c r="GR15" s="1"/>
  <c r="GS15" s="1"/>
  <c r="GT15" s="1"/>
  <c r="GU15" s="1"/>
  <c r="GV15" s="1"/>
  <c r="GW15" s="1"/>
  <c r="GX15" s="1"/>
  <c r="GY15" s="1"/>
  <c r="GZ15" s="1"/>
  <c r="HA15" s="1"/>
  <c r="HB15" s="1"/>
  <c r="HC15" s="1"/>
  <c r="HD15" s="1"/>
  <c r="HE15" s="1"/>
  <c r="HF15" s="1"/>
  <c r="HG15" s="1"/>
  <c r="HH15" s="1"/>
  <c r="R14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P14" s="1"/>
  <c r="BQ14" s="1"/>
  <c r="BR14" s="1"/>
  <c r="BS14" s="1"/>
  <c r="BT14" s="1"/>
  <c r="BU14" s="1"/>
  <c r="BV14" s="1"/>
  <c r="BW14" s="1"/>
  <c r="BX14" s="1"/>
  <c r="BY14" s="1"/>
  <c r="BZ14" s="1"/>
  <c r="CA14" s="1"/>
  <c r="CB14" s="1"/>
  <c r="CC14" s="1"/>
  <c r="CD14" s="1"/>
  <c r="CE14" s="1"/>
  <c r="CF14" s="1"/>
  <c r="CG14" s="1"/>
  <c r="CH14" s="1"/>
  <c r="CI14" s="1"/>
  <c r="CJ14" s="1"/>
  <c r="CK14" s="1"/>
  <c r="CL14" s="1"/>
  <c r="CM14" s="1"/>
  <c r="CN14" s="1"/>
  <c r="CO14" s="1"/>
  <c r="CP14" s="1"/>
  <c r="CQ14" s="1"/>
  <c r="CR14" s="1"/>
  <c r="CS14" s="1"/>
  <c r="CT14" s="1"/>
  <c r="CU14" s="1"/>
  <c r="CV14" s="1"/>
  <c r="CW14" s="1"/>
  <c r="CX14" s="1"/>
  <c r="CY14" s="1"/>
  <c r="CZ14" s="1"/>
  <c r="DA14" s="1"/>
  <c r="DB14" s="1"/>
  <c r="DC14" s="1"/>
  <c r="DD14" s="1"/>
  <c r="DE14" s="1"/>
  <c r="DF14" s="1"/>
  <c r="DG14" s="1"/>
  <c r="DH14" s="1"/>
  <c r="DI14" s="1"/>
  <c r="DJ14" s="1"/>
  <c r="DK14" s="1"/>
  <c r="DL14" s="1"/>
  <c r="DM14" s="1"/>
  <c r="DN14" s="1"/>
  <c r="DO14" s="1"/>
  <c r="DP14" s="1"/>
  <c r="DQ14" s="1"/>
  <c r="DR14" s="1"/>
  <c r="DS14" s="1"/>
  <c r="DT14" s="1"/>
  <c r="DU14" s="1"/>
  <c r="DV14" s="1"/>
  <c r="DW14" s="1"/>
  <c r="DX14" s="1"/>
  <c r="DY14" s="1"/>
  <c r="DZ14" s="1"/>
  <c r="EA14" s="1"/>
  <c r="EB14" s="1"/>
  <c r="EC14" s="1"/>
  <c r="ED14" s="1"/>
  <c r="EE14" s="1"/>
  <c r="EF14" s="1"/>
  <c r="EG14" s="1"/>
  <c r="EH14" s="1"/>
  <c r="EI14" s="1"/>
  <c r="EJ14" s="1"/>
  <c r="EK14" s="1"/>
  <c r="EL14" s="1"/>
  <c r="EM14" s="1"/>
  <c r="EN14" s="1"/>
  <c r="EO14" s="1"/>
  <c r="EP14" s="1"/>
  <c r="EQ14" s="1"/>
  <c r="ER14" s="1"/>
  <c r="ES14" s="1"/>
  <c r="ET14" s="1"/>
  <c r="EU14" s="1"/>
  <c r="EV14" s="1"/>
  <c r="EW14" s="1"/>
  <c r="EX14" s="1"/>
  <c r="EY14" s="1"/>
  <c r="EZ14" s="1"/>
  <c r="FA14" s="1"/>
  <c r="FB14" s="1"/>
  <c r="FC14" s="1"/>
  <c r="FD14" s="1"/>
  <c r="FE14" s="1"/>
  <c r="FF14" s="1"/>
  <c r="FG14" s="1"/>
  <c r="FH14" s="1"/>
  <c r="FI14" s="1"/>
  <c r="FJ14" s="1"/>
  <c r="FK14" s="1"/>
  <c r="FL14" s="1"/>
  <c r="FM14" s="1"/>
  <c r="FN14" s="1"/>
  <c r="FO14" s="1"/>
  <c r="FP14" s="1"/>
  <c r="FQ14" s="1"/>
  <c r="FR14" s="1"/>
  <c r="FS14" s="1"/>
  <c r="FT14" s="1"/>
  <c r="FU14" s="1"/>
  <c r="FV14" s="1"/>
  <c r="FW14" s="1"/>
  <c r="FX14" s="1"/>
  <c r="FY14" s="1"/>
  <c r="FZ14" s="1"/>
  <c r="GA14" s="1"/>
  <c r="GB14" s="1"/>
  <c r="GC14" s="1"/>
  <c r="GD14" s="1"/>
  <c r="GE14" s="1"/>
  <c r="GF14" s="1"/>
  <c r="GG14" s="1"/>
  <c r="GH14" s="1"/>
  <c r="GI14" s="1"/>
  <c r="GJ14" s="1"/>
  <c r="GK14" s="1"/>
  <c r="GL14" s="1"/>
  <c r="GM14" s="1"/>
  <c r="GN14" s="1"/>
  <c r="GO14" s="1"/>
  <c r="GP14" s="1"/>
  <c r="GQ14" s="1"/>
  <c r="GR14" s="1"/>
  <c r="GS14" s="1"/>
  <c r="GT14" s="1"/>
  <c r="GU14" s="1"/>
  <c r="GV14" s="1"/>
  <c r="GW14" s="1"/>
  <c r="GX14" s="1"/>
  <c r="GY14" s="1"/>
  <c r="GZ14" s="1"/>
  <c r="HA14" s="1"/>
  <c r="HB14" s="1"/>
  <c r="HC14" s="1"/>
  <c r="HD14" s="1"/>
  <c r="HE14" s="1"/>
  <c r="HF14" s="1"/>
  <c r="HG14" s="1"/>
  <c r="HH14" s="1"/>
  <c r="N20"/>
  <c r="N19"/>
  <c r="V17"/>
  <c r="V13"/>
  <c r="W13" s="1"/>
  <c r="W16" l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BC16" s="1"/>
  <c r="BD16" s="1"/>
  <c r="BE16" s="1"/>
  <c r="BF16" s="1"/>
  <c r="BG16" s="1"/>
  <c r="BH16" s="1"/>
  <c r="BI16" s="1"/>
  <c r="BJ16" s="1"/>
  <c r="BK16" s="1"/>
  <c r="BL16" s="1"/>
  <c r="BM16" s="1"/>
  <c r="BN16" s="1"/>
  <c r="BO16" s="1"/>
  <c r="BP16" s="1"/>
  <c r="BQ16" s="1"/>
  <c r="BR16" s="1"/>
  <c r="BS16" s="1"/>
  <c r="BT16" s="1"/>
  <c r="BU16" s="1"/>
  <c r="BV16" s="1"/>
  <c r="BW16" s="1"/>
  <c r="BX16" s="1"/>
  <c r="BY16" s="1"/>
  <c r="BZ16" s="1"/>
  <c r="CA16" s="1"/>
  <c r="CB16" s="1"/>
  <c r="CC16" s="1"/>
  <c r="CD16" s="1"/>
  <c r="CE16" s="1"/>
  <c r="CF16" s="1"/>
  <c r="CG16" s="1"/>
  <c r="CH16" s="1"/>
  <c r="CI16" s="1"/>
  <c r="CJ16" s="1"/>
  <c r="CK16" s="1"/>
  <c r="CL16" s="1"/>
  <c r="CM16" s="1"/>
  <c r="CN16" s="1"/>
  <c r="CO16" s="1"/>
  <c r="CP16" s="1"/>
  <c r="CQ16" s="1"/>
  <c r="CR16" s="1"/>
  <c r="CS16" s="1"/>
  <c r="CT16" s="1"/>
  <c r="CU16" s="1"/>
  <c r="CV16" s="1"/>
  <c r="CW16" s="1"/>
  <c r="CX16" s="1"/>
  <c r="CY16" s="1"/>
  <c r="CZ16" s="1"/>
  <c r="DA16" s="1"/>
  <c r="DB16" s="1"/>
  <c r="DC16" s="1"/>
  <c r="DD16" s="1"/>
  <c r="DE16" s="1"/>
  <c r="DF16" s="1"/>
  <c r="DG16" s="1"/>
  <c r="DH16" s="1"/>
  <c r="DI16" s="1"/>
  <c r="DJ16" s="1"/>
  <c r="DK16" s="1"/>
  <c r="DL16" s="1"/>
  <c r="DM16" s="1"/>
  <c r="DN16" s="1"/>
  <c r="DO16" s="1"/>
  <c r="DP16" s="1"/>
  <c r="DQ16" s="1"/>
  <c r="DR16" s="1"/>
  <c r="DS16" s="1"/>
  <c r="DT16" s="1"/>
  <c r="DU16" s="1"/>
  <c r="DV16" s="1"/>
  <c r="DW16" s="1"/>
  <c r="DX16" s="1"/>
  <c r="DY16" s="1"/>
  <c r="DZ16" s="1"/>
  <c r="EA16" s="1"/>
  <c r="EB16" s="1"/>
  <c r="EC16" s="1"/>
  <c r="ED16" s="1"/>
  <c r="EE16" s="1"/>
  <c r="EF16" s="1"/>
  <c r="EG16" s="1"/>
  <c r="EH16" s="1"/>
  <c r="EI16" s="1"/>
  <c r="EJ16" s="1"/>
  <c r="EK16" s="1"/>
  <c r="EL16" s="1"/>
  <c r="EM16" s="1"/>
  <c r="EN16" s="1"/>
  <c r="EO16" s="1"/>
  <c r="EP16" s="1"/>
  <c r="EQ16" s="1"/>
  <c r="ER16" s="1"/>
  <c r="ES16" s="1"/>
  <c r="ET16" s="1"/>
  <c r="EU16" s="1"/>
  <c r="EV16" s="1"/>
  <c r="EW16" s="1"/>
  <c r="EX16" s="1"/>
  <c r="EY16" s="1"/>
  <c r="EZ16" s="1"/>
  <c r="FA16" s="1"/>
  <c r="FB16" s="1"/>
  <c r="FC16" s="1"/>
  <c r="FD16" s="1"/>
  <c r="FE16" s="1"/>
  <c r="FF16" s="1"/>
  <c r="FG16" s="1"/>
  <c r="FH16" s="1"/>
  <c r="FI16" s="1"/>
  <c r="FJ16" s="1"/>
  <c r="FK16" s="1"/>
  <c r="FL16" s="1"/>
  <c r="FM16" s="1"/>
  <c r="FN16" s="1"/>
  <c r="FO16" s="1"/>
  <c r="FP16" s="1"/>
  <c r="FQ16" s="1"/>
  <c r="FR16" s="1"/>
  <c r="FS16" s="1"/>
  <c r="FT16" s="1"/>
  <c r="FU16" s="1"/>
  <c r="FV16" s="1"/>
  <c r="FW16" s="1"/>
  <c r="FX16" s="1"/>
  <c r="FY16" s="1"/>
  <c r="FZ16" s="1"/>
  <c r="GA16" s="1"/>
  <c r="GB16" s="1"/>
  <c r="GC16" s="1"/>
  <c r="GD16" s="1"/>
  <c r="GE16" s="1"/>
  <c r="GF16" s="1"/>
  <c r="GG16" s="1"/>
  <c r="GH16" s="1"/>
  <c r="GI16" s="1"/>
  <c r="GJ16" s="1"/>
  <c r="GK16" s="1"/>
  <c r="GL16" s="1"/>
  <c r="GM16" s="1"/>
  <c r="GN16" s="1"/>
  <c r="GO16" s="1"/>
  <c r="GP16" s="1"/>
  <c r="GQ16" s="1"/>
  <c r="GR16" s="1"/>
  <c r="GS16" s="1"/>
  <c r="GT16" s="1"/>
  <c r="GU16" s="1"/>
  <c r="GV16" s="1"/>
  <c r="GW16" s="1"/>
  <c r="GX16" s="1"/>
  <c r="GY16" s="1"/>
  <c r="GZ16" s="1"/>
  <c r="HA16" s="1"/>
  <c r="HB16" s="1"/>
  <c r="HC16" s="1"/>
  <c r="HD16" s="1"/>
  <c r="HE16" s="1"/>
  <c r="HF16" s="1"/>
  <c r="HG16" s="1"/>
  <c r="HH16" s="1"/>
  <c r="A18"/>
  <c r="A19" s="1"/>
  <c r="W17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BI17" s="1"/>
  <c r="BJ17" s="1"/>
  <c r="BK17" s="1"/>
  <c r="BL17" s="1"/>
  <c r="BM17" s="1"/>
  <c r="BN17" s="1"/>
  <c r="BO17" s="1"/>
  <c r="BP17" s="1"/>
  <c r="BQ17" s="1"/>
  <c r="BR17" s="1"/>
  <c r="BS17" s="1"/>
  <c r="BT17" s="1"/>
  <c r="BU17" s="1"/>
  <c r="BV17" s="1"/>
  <c r="BW17" s="1"/>
  <c r="BX17" s="1"/>
  <c r="BY17" s="1"/>
  <c r="BZ17" s="1"/>
  <c r="CA17" s="1"/>
  <c r="CB17" s="1"/>
  <c r="CC17" s="1"/>
  <c r="CD17" s="1"/>
  <c r="CE17" s="1"/>
  <c r="CF17" s="1"/>
  <c r="CG17" s="1"/>
  <c r="CH17" s="1"/>
  <c r="CI17" s="1"/>
  <c r="CJ17" s="1"/>
  <c r="CK17" s="1"/>
  <c r="CL17" s="1"/>
  <c r="CM17" s="1"/>
  <c r="CN17" s="1"/>
  <c r="CO17" s="1"/>
  <c r="CP17" s="1"/>
  <c r="CQ17" s="1"/>
  <c r="CR17" s="1"/>
  <c r="CS17" s="1"/>
  <c r="CT17" s="1"/>
  <c r="CU17" s="1"/>
  <c r="CV17" s="1"/>
  <c r="CW17" s="1"/>
  <c r="CX17" s="1"/>
  <c r="CY17" s="1"/>
  <c r="CZ17" s="1"/>
  <c r="DA17" s="1"/>
  <c r="DB17" s="1"/>
  <c r="DC17" s="1"/>
  <c r="DD17" s="1"/>
  <c r="DE17" s="1"/>
  <c r="DF17" s="1"/>
  <c r="DG17" s="1"/>
  <c r="DH17" s="1"/>
  <c r="DI17" s="1"/>
  <c r="DJ17" s="1"/>
  <c r="DK17" s="1"/>
  <c r="DL17" s="1"/>
  <c r="DM17" s="1"/>
  <c r="DN17" s="1"/>
  <c r="DO17" s="1"/>
  <c r="DP17" s="1"/>
  <c r="DQ17" s="1"/>
  <c r="DR17" s="1"/>
  <c r="DS17" s="1"/>
  <c r="DT17" s="1"/>
  <c r="DU17" s="1"/>
  <c r="DV17" s="1"/>
  <c r="DW17" s="1"/>
  <c r="DX17" s="1"/>
  <c r="DY17" s="1"/>
  <c r="DZ17" s="1"/>
  <c r="EA17" s="1"/>
  <c r="EB17" s="1"/>
  <c r="EC17" s="1"/>
  <c r="ED17" s="1"/>
  <c r="EE17" s="1"/>
  <c r="EF17" s="1"/>
  <c r="EG17" s="1"/>
  <c r="EH17" s="1"/>
  <c r="EI17" s="1"/>
  <c r="EJ17" s="1"/>
  <c r="EK17" s="1"/>
  <c r="EL17" s="1"/>
  <c r="EM17" s="1"/>
  <c r="EN17" s="1"/>
  <c r="EO17" s="1"/>
  <c r="EP17" s="1"/>
  <c r="EQ17" s="1"/>
  <c r="ER17" s="1"/>
  <c r="ES17" s="1"/>
  <c r="ET17" s="1"/>
  <c r="EU17" s="1"/>
  <c r="EV17" s="1"/>
  <c r="EW17" s="1"/>
  <c r="EX17" s="1"/>
  <c r="EY17" s="1"/>
  <c r="EZ17" s="1"/>
  <c r="FA17" s="1"/>
  <c r="FB17" s="1"/>
  <c r="FC17" s="1"/>
  <c r="FD17" s="1"/>
  <c r="FE17" s="1"/>
  <c r="FF17" s="1"/>
  <c r="FG17" s="1"/>
  <c r="FH17" s="1"/>
  <c r="FI17" s="1"/>
  <c r="FJ17" s="1"/>
  <c r="FK17" s="1"/>
  <c r="FL17" s="1"/>
  <c r="FM17" s="1"/>
  <c r="FN17" s="1"/>
  <c r="FO17" s="1"/>
  <c r="FP17" s="1"/>
  <c r="FQ17" s="1"/>
  <c r="FR17" s="1"/>
  <c r="FS17" s="1"/>
  <c r="FT17" s="1"/>
  <c r="FU17" s="1"/>
  <c r="FV17" s="1"/>
  <c r="FW17" s="1"/>
  <c r="FX17" s="1"/>
  <c r="FY17" s="1"/>
  <c r="FZ17" s="1"/>
  <c r="GA17" s="1"/>
  <c r="GB17" s="1"/>
  <c r="GC17" s="1"/>
  <c r="GD17" s="1"/>
  <c r="GE17" s="1"/>
  <c r="GF17" s="1"/>
  <c r="GG17" s="1"/>
  <c r="GH17" s="1"/>
  <c r="GI17" s="1"/>
  <c r="GJ17" s="1"/>
  <c r="GK17" s="1"/>
  <c r="GL17" s="1"/>
  <c r="GM17" s="1"/>
  <c r="GN17" s="1"/>
  <c r="GO17" s="1"/>
  <c r="GP17" s="1"/>
  <c r="GQ17" s="1"/>
  <c r="GR17" s="1"/>
  <c r="GS17" s="1"/>
  <c r="GT17" s="1"/>
  <c r="GU17" s="1"/>
  <c r="GV17" s="1"/>
  <c r="GW17" s="1"/>
  <c r="GX17" s="1"/>
  <c r="GY17" s="1"/>
  <c r="GZ17" s="1"/>
  <c r="HA17" s="1"/>
  <c r="HB17" s="1"/>
  <c r="HC17" s="1"/>
  <c r="HD17" s="1"/>
  <c r="HE17" s="1"/>
  <c r="HF17" s="1"/>
  <c r="HG17" s="1"/>
  <c r="HH17" s="1"/>
  <c r="I23"/>
  <c r="J13"/>
  <c r="N14"/>
  <c r="N15"/>
  <c r="N16" l="1"/>
  <c r="J23"/>
  <c r="K13"/>
  <c r="N17"/>
  <c r="X13"/>
  <c r="A20"/>
  <c r="A21" s="1"/>
  <c r="A23" l="1"/>
  <c r="A24" s="1"/>
  <c r="Y13"/>
  <c r="K23"/>
  <c r="L13"/>
  <c r="L23" s="1"/>
  <c r="Z13" l="1"/>
  <c r="AA13" l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P13" s="1"/>
  <c r="BQ13" s="1"/>
  <c r="BR13" s="1"/>
  <c r="BS13" s="1"/>
  <c r="BT13" s="1"/>
  <c r="BU13" s="1"/>
  <c r="BV13" s="1"/>
  <c r="BW13" s="1"/>
  <c r="BX13" s="1"/>
  <c r="BY13" s="1"/>
  <c r="BZ13" s="1"/>
  <c r="CA13" s="1"/>
  <c r="CB13" s="1"/>
  <c r="CC13" s="1"/>
  <c r="CD13" s="1"/>
  <c r="CE13" s="1"/>
  <c r="CF13" s="1"/>
  <c r="CG13" s="1"/>
  <c r="CH13" s="1"/>
  <c r="CI13" s="1"/>
  <c r="CJ13" s="1"/>
  <c r="CK13" s="1"/>
  <c r="CL13" s="1"/>
  <c r="CM13" s="1"/>
  <c r="CN13" s="1"/>
  <c r="CO13" s="1"/>
  <c r="CP13" s="1"/>
  <c r="CQ13" s="1"/>
  <c r="CR13" s="1"/>
  <c r="CS13" s="1"/>
  <c r="CT13" s="1"/>
  <c r="CU13" s="1"/>
  <c r="CV13" s="1"/>
  <c r="CW13" s="1"/>
  <c r="CX13" s="1"/>
  <c r="CY13" s="1"/>
  <c r="CZ13" s="1"/>
  <c r="DA13" s="1"/>
  <c r="DB13" s="1"/>
  <c r="DC13" s="1"/>
  <c r="DD13" s="1"/>
  <c r="DE13" s="1"/>
  <c r="DF13" s="1"/>
  <c r="DG13" s="1"/>
  <c r="DH13" s="1"/>
  <c r="DI13" s="1"/>
  <c r="DJ13" s="1"/>
  <c r="DK13" s="1"/>
  <c r="DL13" s="1"/>
  <c r="DM13" s="1"/>
  <c r="DN13" s="1"/>
  <c r="DO13" s="1"/>
  <c r="DP13" s="1"/>
  <c r="DQ13" s="1"/>
  <c r="DR13" s="1"/>
  <c r="DS13" s="1"/>
  <c r="DT13" s="1"/>
  <c r="DU13" s="1"/>
  <c r="DV13" s="1"/>
  <c r="DW13" s="1"/>
  <c r="DX13" s="1"/>
  <c r="DY13" s="1"/>
  <c r="DZ13" s="1"/>
  <c r="EA13" s="1"/>
  <c r="EB13" s="1"/>
  <c r="EC13" s="1"/>
  <c r="ED13" s="1"/>
  <c r="EE13" s="1"/>
  <c r="EF13" s="1"/>
  <c r="EG13" s="1"/>
  <c r="EH13" s="1"/>
  <c r="EI13" s="1"/>
  <c r="EJ13" s="1"/>
  <c r="EK13" s="1"/>
  <c r="EL13" s="1"/>
  <c r="EM13" s="1"/>
  <c r="EN13" s="1"/>
  <c r="EO13" s="1"/>
  <c r="EP13" s="1"/>
  <c r="EQ13" s="1"/>
  <c r="ER13" s="1"/>
  <c r="ES13" s="1"/>
  <c r="ET13" s="1"/>
  <c r="EU13" s="1"/>
  <c r="EV13" s="1"/>
  <c r="EW13" s="1"/>
  <c r="EX13" s="1"/>
  <c r="EY13" s="1"/>
  <c r="EZ13" s="1"/>
  <c r="FA13" s="1"/>
  <c r="FB13" s="1"/>
  <c r="FC13" s="1"/>
  <c r="FD13" s="1"/>
  <c r="FE13" s="1"/>
  <c r="FF13" s="1"/>
  <c r="FG13" s="1"/>
  <c r="FH13" s="1"/>
  <c r="FI13" s="1"/>
  <c r="FJ13" s="1"/>
  <c r="FK13" s="1"/>
  <c r="FL13" s="1"/>
  <c r="FM13" s="1"/>
  <c r="FN13" s="1"/>
  <c r="FO13" s="1"/>
  <c r="FP13" s="1"/>
  <c r="FQ13" s="1"/>
  <c r="FR13" s="1"/>
  <c r="FS13" s="1"/>
  <c r="FT13" s="1"/>
  <c r="FU13" s="1"/>
  <c r="FV13" s="1"/>
  <c r="FW13" s="1"/>
  <c r="FX13" s="1"/>
  <c r="FY13" s="1"/>
  <c r="FZ13" s="1"/>
  <c r="GA13" s="1"/>
  <c r="GB13" s="1"/>
  <c r="GC13" s="1"/>
  <c r="GD13" s="1"/>
  <c r="GE13" s="1"/>
  <c r="GF13" s="1"/>
  <c r="GG13" s="1"/>
  <c r="GH13" s="1"/>
  <c r="GI13" s="1"/>
  <c r="GJ13" s="1"/>
  <c r="GK13" s="1"/>
  <c r="GL13" s="1"/>
  <c r="GM13" s="1"/>
  <c r="GN13" s="1"/>
  <c r="GO13" s="1"/>
  <c r="GP13" s="1"/>
  <c r="GQ13" s="1"/>
  <c r="GR13" s="1"/>
  <c r="GS13" s="1"/>
  <c r="GT13" s="1"/>
  <c r="GU13" s="1"/>
  <c r="GV13" s="1"/>
  <c r="GW13" s="1"/>
  <c r="GX13" s="1"/>
  <c r="GY13" s="1"/>
  <c r="GZ13" s="1"/>
  <c r="HA13" s="1"/>
  <c r="HB13" s="1"/>
  <c r="HC13" s="1"/>
  <c r="HD13" s="1"/>
  <c r="HE13" s="1"/>
  <c r="HF13" s="1"/>
  <c r="HG13" s="1"/>
  <c r="HH13" s="1"/>
  <c r="N13" s="1"/>
  <c r="N24" l="1"/>
  <c r="N23"/>
</calcChain>
</file>

<file path=xl/sharedStrings.xml><?xml version="1.0" encoding="utf-8"?>
<sst xmlns="http://schemas.openxmlformats.org/spreadsheetml/2006/main" count="410" uniqueCount="284">
  <si>
    <t>Multi-Stage Growth DCF Model</t>
  </si>
  <si>
    <t>First Stage</t>
  </si>
  <si>
    <t>Second Stage Growth</t>
  </si>
  <si>
    <t>Third Stage</t>
  </si>
  <si>
    <t>Multi-Stage</t>
  </si>
  <si>
    <t>Second Stage</t>
  </si>
  <si>
    <t>Line</t>
  </si>
  <si>
    <t>Company</t>
  </si>
  <si>
    <r>
      <t>Stock Price</t>
    </r>
    <r>
      <rPr>
        <b/>
        <u/>
        <vertAlign val="superscript"/>
        <sz val="11"/>
        <rFont val="Arial"/>
        <family val="2"/>
      </rPr>
      <t>1</t>
    </r>
  </si>
  <si>
    <r>
      <t>Growth</t>
    </r>
    <r>
      <rPr>
        <b/>
        <u/>
        <vertAlign val="superscript"/>
        <sz val="11"/>
        <rFont val="Arial"/>
        <family val="2"/>
      </rPr>
      <t>3</t>
    </r>
  </si>
  <si>
    <t>Year 6</t>
  </si>
  <si>
    <t>Year 7</t>
  </si>
  <si>
    <t>Year 8</t>
  </si>
  <si>
    <t>Year 9</t>
  </si>
  <si>
    <t>Year 10</t>
  </si>
  <si>
    <r>
      <t>Growth</t>
    </r>
    <r>
      <rPr>
        <b/>
        <u/>
        <vertAlign val="superscript"/>
        <sz val="11"/>
        <rFont val="Arial"/>
        <family val="2"/>
      </rPr>
      <t>4</t>
    </r>
  </si>
  <si>
    <t>Growth DCF</t>
  </si>
  <si>
    <t>Price</t>
  </si>
  <si>
    <r>
      <t>Year</t>
    </r>
    <r>
      <rPr>
        <b/>
        <vertAlign val="subscript"/>
        <sz val="11"/>
        <rFont val="Arial"/>
        <family val="2"/>
      </rPr>
      <t>1</t>
    </r>
  </si>
  <si>
    <r>
      <t>Year</t>
    </r>
    <r>
      <rPr>
        <b/>
        <vertAlign val="subscript"/>
        <sz val="11"/>
        <rFont val="Arial"/>
        <family val="2"/>
      </rPr>
      <t>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</si>
  <si>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</si>
  <si>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</si>
  <si>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</si>
  <si>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</si>
  <si>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</si>
  <si>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</si>
  <si>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</si>
  <si>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</si>
  <si>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</si>
  <si>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</si>
  <si>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</si>
  <si>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</si>
  <si>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</si>
  <si>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</si>
  <si>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</si>
  <si>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</si>
  <si>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</si>
  <si>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</si>
  <si>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</si>
  <si>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</si>
  <si>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</si>
  <si>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</si>
  <si>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</si>
  <si>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</si>
  <si>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</si>
  <si>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</si>
  <si>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</si>
  <si>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</si>
  <si>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</si>
  <si>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</si>
  <si>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</si>
  <si>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</si>
  <si>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</si>
  <si>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</si>
  <si>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</si>
  <si>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</si>
  <si>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</si>
  <si>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</si>
  <si>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</si>
  <si>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</si>
  <si>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</si>
  <si>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</si>
  <si>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</si>
  <si>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</si>
  <si>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</si>
  <si>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</si>
  <si>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</si>
  <si>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</si>
  <si>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</si>
  <si>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</si>
  <si>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</si>
  <si>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</si>
  <si>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</si>
  <si>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</si>
  <si>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</si>
  <si>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</si>
  <si>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</si>
  <si>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</si>
  <si>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</si>
  <si>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</si>
  <si>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</si>
  <si>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</si>
  <si>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</si>
  <si>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</si>
  <si>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</si>
  <si>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</si>
  <si>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</si>
  <si>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</si>
  <si>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</si>
  <si>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</si>
  <si>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</si>
  <si>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</si>
  <si>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</si>
  <si>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</si>
  <si>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</si>
  <si>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</si>
  <si>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</si>
  <si>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</si>
  <si>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</si>
  <si>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</si>
  <si>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</si>
  <si>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</si>
  <si>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</si>
  <si>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</si>
  <si>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</si>
  <si>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</si>
  <si>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</si>
  <si>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</si>
  <si>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</si>
  <si>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</si>
  <si>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</si>
  <si>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</si>
  <si>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</si>
  <si>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</si>
  <si>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</si>
  <si>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</si>
  <si>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</si>
  <si>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</si>
  <si>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</si>
  <si>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</si>
  <si>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</si>
  <si>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</si>
  <si>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</si>
  <si>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</si>
  <si>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</si>
  <si>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</si>
  <si>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</si>
  <si>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</si>
  <si>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</si>
  <si>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</si>
  <si>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</si>
  <si>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</si>
  <si>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</si>
  <si>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</si>
  <si>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</si>
  <si>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</si>
  <si>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</si>
  <si>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</si>
  <si>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</si>
  <si>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</si>
  <si>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</si>
  <si>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</si>
  <si>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</si>
  <si>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</si>
  <si>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</si>
  <si>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</si>
  <si>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</si>
  <si>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</si>
  <si>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</si>
  <si>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</si>
  <si>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</si>
  <si>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</si>
  <si>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</si>
  <si>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</si>
  <si>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</si>
  <si>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</si>
  <si>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</si>
  <si>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</si>
  <si>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</si>
  <si>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</si>
  <si>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</si>
  <si>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</si>
  <si>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</si>
  <si>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</si>
  <si>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</si>
  <si>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</si>
  <si>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</si>
  <si>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</si>
  <si>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</si>
  <si>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</si>
  <si>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</si>
  <si>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</si>
  <si>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</si>
  <si>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</si>
  <si>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</si>
  <si>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</si>
  <si>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</si>
  <si>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</si>
  <si>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</si>
  <si>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</si>
  <si>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</si>
  <si>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</si>
  <si>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</si>
  <si>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</si>
  <si>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</si>
  <si>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</si>
  <si>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</si>
  <si>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</si>
  <si>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</si>
  <si>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</si>
  <si>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</si>
  <si>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</si>
  <si>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</si>
  <si>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</si>
  <si>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</si>
  <si>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</si>
  <si>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</si>
  <si>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</si>
  <si>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</si>
  <si>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</si>
  <si>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</si>
  <si>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</si>
  <si>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</si>
  <si>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</si>
  <si>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</si>
  <si>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</si>
  <si>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</si>
  <si>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</si>
  <si>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</si>
  <si>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</si>
  <si>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</si>
  <si>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</si>
  <si>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</si>
  <si>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</si>
  <si>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</si>
  <si>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</si>
  <si>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</si>
  <si>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200</t>
    </r>
    <r>
      <rPr>
        <sz val="10"/>
        <rFont val="Arial"/>
        <family val="2"/>
      </rPr>
      <t/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</si>
  <si>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</si>
  <si>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</si>
  <si>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</si>
  <si>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</si>
  <si>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</si>
  <si>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</si>
  <si>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</si>
  <si>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</si>
  <si>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</si>
  <si>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</si>
  <si>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Average</t>
  </si>
  <si>
    <t>Median</t>
  </si>
  <si>
    <t>Sources:</t>
  </si>
  <si>
    <r>
      <t>4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Blue Chip Economic Indicators,</t>
    </r>
    <r>
      <rPr>
        <sz val="11"/>
        <rFont val="Arial"/>
        <family val="2"/>
      </rPr>
      <t xml:space="preserve"> October 10, 2011 at 15.</t>
    </r>
  </si>
  <si>
    <t>Dividend</t>
  </si>
  <si>
    <t>Puget Sound Energy</t>
  </si>
  <si>
    <t>Alliant Energy</t>
  </si>
  <si>
    <t>CMS Energy</t>
  </si>
  <si>
    <t>Great Plains Energy</t>
  </si>
  <si>
    <t>NV Energy</t>
  </si>
  <si>
    <t>OGE Energy</t>
  </si>
  <si>
    <t>Pinnacle West Capital</t>
  </si>
  <si>
    <t>TECO Energy</t>
  </si>
  <si>
    <t>Westar Energy</t>
  </si>
  <si>
    <t>Wisconsin Energy</t>
  </si>
  <si>
    <t>VOLUME</t>
  </si>
  <si>
    <t>CLOSE</t>
  </si>
  <si>
    <t>LOW</t>
  </si>
  <si>
    <t>HIGH</t>
  </si>
  <si>
    <t>OPEN</t>
  </si>
  <si>
    <t>DATE</t>
  </si>
  <si>
    <t>Weekly prices</t>
  </si>
  <si>
    <t>Alliant Energy Corp (LNT)</t>
  </si>
  <si>
    <t>Stock price data provided by Nomura Research Institute, Ltd. Quotes delayed 20 minutes.</t>
  </si>
  <si>
    <t>Quotes supplied by Interactive Data Real-Time Services.</t>
  </si>
  <si>
    <t>Copyright © 2011 Thomson Reuters.</t>
  </si>
  <si>
    <t>CMS Energy Corp (CMS)</t>
  </si>
  <si>
    <t>Great Plains Energy Inc (GXP)</t>
  </si>
  <si>
    <t>NV Energy Inc (NVE)</t>
  </si>
  <si>
    <t>OGE Energy Corp (OGE)</t>
  </si>
  <si>
    <t>Pinnacle West Capital Corp (PNW)</t>
  </si>
  <si>
    <t>TECO Energy Inc (TE)</t>
  </si>
  <si>
    <t>Westar Energy Inc (WR)</t>
  </si>
  <si>
    <t>Wisconsin Energy Corp (WEC)</t>
  </si>
  <si>
    <t>Stock Price</t>
  </si>
  <si>
    <t>Average Stock Price</t>
  </si>
  <si>
    <t>26-Week</t>
  </si>
  <si>
    <t>(11)</t>
  </si>
  <si>
    <r>
      <t>Yield</t>
    </r>
    <r>
      <rPr>
        <b/>
        <u/>
        <vertAlign val="superscript"/>
        <sz val="11"/>
        <rFont val="Arial"/>
        <family val="2"/>
      </rPr>
      <t>2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</si>
  <si>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Exhibit No. ___(CEO-4).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</si>
  <si>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Exhibit No. ___(CEO-3).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</si>
  <si>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http://moneycentral.msn.com, downloaded on November 29, 2011.</t>
    </r>
  </si>
  <si>
    <t>Dr. Olson Revised DCF</t>
  </si>
  <si>
    <t>N/A</t>
  </si>
  <si>
    <t>Adjusted</t>
  </si>
  <si>
    <t>Yield</t>
  </si>
  <si>
    <t>Growth</t>
  </si>
  <si>
    <t>Rate</t>
  </si>
  <si>
    <t>DCF</t>
  </si>
  <si>
    <t>Return</t>
  </si>
  <si>
    <t>Modified</t>
  </si>
  <si>
    <t>Growth Rate</t>
  </si>
  <si>
    <t>DCF Return</t>
  </si>
  <si>
    <t>Source:</t>
  </si>
  <si>
    <t>Exhibit No. ___(CEO-5).</t>
  </si>
  <si>
    <t>Dr. Olson Constant Growth DCF Model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</si>
</sst>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0.0"/>
    <numFmt numFmtId="167" formatCode="_(* #,##0_);_(* \(#,##0\);_(* &quot;-&quot;??_);_(@_)"/>
  </numFmts>
  <fonts count="5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vertAlign val="subscript"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5" applyNumberFormat="0" applyAlignment="0" applyProtection="0"/>
    <xf numFmtId="0" fontId="20" fillId="20" borderId="5" applyNumberFormat="0" applyAlignment="0" applyProtection="0"/>
    <xf numFmtId="0" fontId="20" fillId="20" borderId="5" applyNumberFormat="0" applyAlignment="0" applyProtection="0"/>
    <xf numFmtId="0" fontId="20" fillId="20" borderId="5" applyNumberFormat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1" fillId="21" borderId="6" applyNumberFormat="0" applyAlignment="0" applyProtection="0"/>
    <xf numFmtId="0" fontId="21" fillId="21" borderId="6" applyNumberFormat="0" applyAlignment="0" applyProtection="0"/>
    <xf numFmtId="0" fontId="21" fillId="21" borderId="6" applyNumberFormat="0" applyAlignment="0" applyProtection="0"/>
    <xf numFmtId="0" fontId="21" fillId="2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0" fontId="28" fillId="7" borderId="5" applyNumberFormat="0" applyAlignment="0" applyProtection="0"/>
    <xf numFmtId="0" fontId="28" fillId="7" borderId="5" applyNumberFormat="0" applyAlignment="0" applyProtection="0"/>
    <xf numFmtId="0" fontId="28" fillId="7" borderId="5" applyNumberFormat="0" applyAlignment="0" applyProtection="0"/>
    <xf numFmtId="0" fontId="28" fillId="7" borderId="5" applyNumberFormat="0" applyAlignment="0" applyProtection="0"/>
    <xf numFmtId="0" fontId="28" fillId="7" borderId="5" applyNumberFormat="0" applyAlignment="0" applyProtection="0"/>
    <xf numFmtId="0" fontId="29" fillId="22" borderId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1" fillId="0" borderId="0"/>
    <xf numFmtId="0" fontId="3" fillId="0" borderId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3" fillId="20" borderId="12" applyNumberFormat="0" applyAlignment="0" applyProtection="0"/>
    <xf numFmtId="0" fontId="33" fillId="20" borderId="12" applyNumberFormat="0" applyAlignment="0" applyProtection="0"/>
    <xf numFmtId="0" fontId="33" fillId="20" borderId="12" applyNumberFormat="0" applyAlignment="0" applyProtection="0"/>
    <xf numFmtId="0" fontId="33" fillId="20" borderId="12" applyNumberFormat="0" applyAlignment="0" applyProtection="0"/>
    <xf numFmtId="0" fontId="33" fillId="20" borderId="12" applyNumberFormat="0" applyAlignment="0" applyProtection="0"/>
    <xf numFmtId="40" fontId="34" fillId="25" borderId="0">
      <alignment horizontal="right"/>
    </xf>
    <xf numFmtId="0" fontId="35" fillId="25" borderId="0">
      <alignment horizontal="right"/>
    </xf>
    <xf numFmtId="0" fontId="36" fillId="25" borderId="13"/>
    <xf numFmtId="0" fontId="36" fillId="0" borderId="0" applyBorder="0">
      <alignment horizontal="centerContinuous"/>
    </xf>
    <xf numFmtId="0" fontId="37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9" fillId="0" borderId="14">
      <alignment horizontal="center"/>
    </xf>
    <xf numFmtId="3" fontId="38" fillId="0" borderId="0" applyFont="0" applyFill="0" applyBorder="0" applyAlignment="0" applyProtection="0"/>
    <xf numFmtId="0" fontId="38" fillId="26" borderId="0" applyNumberFormat="0" applyFont="0" applyBorder="0" applyAlignment="0" applyProtection="0"/>
    <xf numFmtId="0" fontId="40" fillId="2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2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Protection="0">
      <alignment horizontal="center"/>
    </xf>
    <xf numFmtId="0" fontId="45" fillId="28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" fillId="29" borderId="0" applyNumberFormat="0" applyFont="0" applyBorder="0" applyAlignment="0" applyProtection="0"/>
    <xf numFmtId="16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14" applyNumberFormat="0" applyFon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0" applyFont="1"/>
    <xf numFmtId="0" fontId="8" fillId="0" borderId="0" xfId="3" applyFont="1" applyAlignment="1">
      <alignment horizontal="center"/>
    </xf>
    <xf numFmtId="0" fontId="8" fillId="0" borderId="0" xfId="3" applyFont="1" applyFill="1" applyAlignment="1">
      <alignment horizontal="center"/>
    </xf>
    <xf numFmtId="10" fontId="9" fillId="0" borderId="0" xfId="2" applyNumberFormat="1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0" fillId="0" borderId="0" xfId="3" applyFont="1"/>
    <xf numFmtId="0" fontId="10" fillId="0" borderId="2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49" fontId="10" fillId="0" borderId="0" xfId="3" applyNumberFormat="1" applyFont="1" applyAlignment="1">
      <alignment horizontal="center"/>
    </xf>
    <xf numFmtId="49" fontId="5" fillId="0" borderId="0" xfId="3" applyNumberFormat="1" applyFont="1" applyAlignment="1">
      <alignment horizontal="left" indent="1"/>
    </xf>
    <xf numFmtId="49" fontId="10" fillId="0" borderId="0" xfId="3" applyNumberFormat="1" applyFont="1" applyFill="1" applyAlignment="1">
      <alignment horizontal="center"/>
    </xf>
    <xf numFmtId="43" fontId="10" fillId="0" borderId="0" xfId="4" quotePrefix="1" applyFont="1" applyAlignment="1">
      <alignment horizontal="center"/>
    </xf>
    <xf numFmtId="10" fontId="10" fillId="0" borderId="0" xfId="5" applyNumberFormat="1" applyFont="1" applyAlignment="1">
      <alignment horizontal="center"/>
    </xf>
    <xf numFmtId="0" fontId="10" fillId="0" borderId="0" xfId="3" quotePrefix="1" applyFont="1" applyAlignment="1">
      <alignment horizontal="center"/>
    </xf>
    <xf numFmtId="4" fontId="5" fillId="0" borderId="0" xfId="3" applyNumberFormat="1" applyFont="1"/>
    <xf numFmtId="0" fontId="5" fillId="0" borderId="0" xfId="3" applyFont="1" applyAlignment="1">
      <alignment horizontal="left" indent="1"/>
    </xf>
    <xf numFmtId="164" fontId="5" fillId="0" borderId="0" xfId="6" applyNumberFormat="1" applyFont="1" applyFill="1" applyAlignment="1">
      <alignment horizontal="center"/>
    </xf>
    <xf numFmtId="10" fontId="5" fillId="0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3" applyFont="1" applyAlignment="1">
      <alignment horizontal="left"/>
    </xf>
    <xf numFmtId="10" fontId="5" fillId="0" borderId="0" xfId="5" applyNumberFormat="1" applyFont="1" applyAlignment="1">
      <alignment horizontal="center"/>
    </xf>
    <xf numFmtId="10" fontId="5" fillId="0" borderId="0" xfId="5" applyNumberFormat="1" applyFont="1" applyFill="1" applyAlignment="1">
      <alignment horizontal="center"/>
    </xf>
    <xf numFmtId="10" fontId="5" fillId="0" borderId="0" xfId="3" applyNumberFormat="1" applyFont="1" applyAlignment="1">
      <alignment horizontal="center"/>
    </xf>
    <xf numFmtId="164" fontId="5" fillId="0" borderId="0" xfId="3" applyNumberFormat="1" applyFont="1"/>
    <xf numFmtId="2" fontId="5" fillId="0" borderId="0" xfId="3" applyNumberFormat="1" applyFont="1" applyAlignment="1">
      <alignment horizontal="center"/>
    </xf>
    <xf numFmtId="10" fontId="10" fillId="0" borderId="0" xfId="3" applyNumberFormat="1" applyFont="1" applyAlignment="1">
      <alignment horizontal="center"/>
    </xf>
    <xf numFmtId="0" fontId="10" fillId="0" borderId="0" xfId="3" applyFont="1" applyAlignment="1">
      <alignment horizontal="left"/>
    </xf>
    <xf numFmtId="164" fontId="10" fillId="0" borderId="0" xfId="6" applyNumberFormat="1" applyFont="1" applyFill="1" applyAlignment="1">
      <alignment horizontal="center"/>
    </xf>
    <xf numFmtId="10" fontId="10" fillId="0" borderId="0" xfId="3" applyNumberFormat="1" applyFont="1" applyFill="1" applyAlignment="1">
      <alignment horizontal="center"/>
    </xf>
    <xf numFmtId="10" fontId="10" fillId="0" borderId="0" xfId="5" applyNumberFormat="1" applyFont="1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7" applyFont="1" applyFill="1" applyAlignment="1"/>
    <xf numFmtId="0" fontId="5" fillId="0" borderId="0" xfId="3" applyFont="1" applyFill="1"/>
    <xf numFmtId="0" fontId="0" fillId="0" borderId="0" xfId="0" applyAlignment="1">
      <alignment vertical="center"/>
    </xf>
    <xf numFmtId="0" fontId="14" fillId="0" borderId="0" xfId="3" applyFont="1" applyFill="1" applyAlignment="1">
      <alignment horizontal="left"/>
    </xf>
    <xf numFmtId="0" fontId="5" fillId="0" borderId="0" xfId="0" applyFont="1" applyFill="1"/>
    <xf numFmtId="14" fontId="0" fillId="0" borderId="0" xfId="0" applyNumberFormat="1"/>
    <xf numFmtId="43" fontId="0" fillId="0" borderId="0" xfId="1" applyFont="1"/>
    <xf numFmtId="167" fontId="0" fillId="0" borderId="0" xfId="1" applyNumberFormat="1" applyFont="1"/>
    <xf numFmtId="43" fontId="0" fillId="0" borderId="0" xfId="1" applyNumberFormat="1" applyFont="1"/>
    <xf numFmtId="0" fontId="2" fillId="0" borderId="0" xfId="0" applyFont="1"/>
    <xf numFmtId="43" fontId="2" fillId="0" borderId="0" xfId="0" applyNumberFormat="1" applyFont="1"/>
    <xf numFmtId="0" fontId="50" fillId="0" borderId="0" xfId="0" applyFont="1"/>
    <xf numFmtId="43" fontId="50" fillId="0" borderId="0" xfId="0" applyNumberFormat="1" applyFont="1"/>
    <xf numFmtId="0" fontId="2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66" fontId="5" fillId="0" borderId="0" xfId="3" applyNumberFormat="1" applyFont="1" applyFill="1" applyAlignment="1">
      <alignment horizontal="center"/>
    </xf>
    <xf numFmtId="10" fontId="10" fillId="0" borderId="0" xfId="2" applyNumberFormat="1" applyFont="1" applyAlignment="1">
      <alignment horizontal="center"/>
    </xf>
    <xf numFmtId="166" fontId="5" fillId="0" borderId="0" xfId="3" applyNumberFormat="1" applyFont="1"/>
    <xf numFmtId="2" fontId="5" fillId="0" borderId="0" xfId="3" applyNumberFormat="1" applyFont="1"/>
    <xf numFmtId="49" fontId="11" fillId="0" borderId="0" xfId="3" applyNumberFormat="1" applyFont="1" applyAlignment="1">
      <alignment horizontal="center"/>
    </xf>
    <xf numFmtId="0" fontId="4" fillId="0" borderId="0" xfId="3" applyFont="1" applyFill="1" applyAlignment="1">
      <alignment horizontal="center"/>
    </xf>
    <xf numFmtId="0" fontId="41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0" fillId="0" borderId="1" xfId="3" applyFont="1" applyBorder="1" applyAlignment="1">
      <alignment horizontal="center"/>
    </xf>
  </cellXfs>
  <cellStyles count="301">
    <cellStyle name="20% - Accent1 2" xfId="8"/>
    <cellStyle name="20% - Accent1 3" xfId="9"/>
    <cellStyle name="20% - Accent1 4" xfId="10"/>
    <cellStyle name="20% - Accent1 5" xfId="11"/>
    <cellStyle name="20% - Accent1 6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4 2" xfId="23"/>
    <cellStyle name="20% - Accent4 3" xfId="24"/>
    <cellStyle name="20% - Accent4 4" xfId="25"/>
    <cellStyle name="20% - Accent4 5" xfId="26"/>
    <cellStyle name="20% - Accent4 6" xfId="27"/>
    <cellStyle name="20% - Accent5 2" xfId="28"/>
    <cellStyle name="20% - Accent5 3" xfId="29"/>
    <cellStyle name="20% - Accent5 4" xfId="30"/>
    <cellStyle name="20% - Accent5 5" xfId="31"/>
    <cellStyle name="20% - Accent5 6" xfId="32"/>
    <cellStyle name="20% - Accent6 2" xfId="33"/>
    <cellStyle name="20% - Accent6 3" xfId="34"/>
    <cellStyle name="20% - Accent6 4" xfId="35"/>
    <cellStyle name="20% - Accent6 5" xfId="36"/>
    <cellStyle name="20% - Accent6 6" xfId="37"/>
    <cellStyle name="40% - Accent1 2" xfId="38"/>
    <cellStyle name="40% - Accent1 3" xfId="39"/>
    <cellStyle name="40% - Accent1 4" xfId="40"/>
    <cellStyle name="40% - Accent1 5" xfId="41"/>
    <cellStyle name="40% - Accent1 6" xfId="42"/>
    <cellStyle name="40% - Accent2 2" xfId="43"/>
    <cellStyle name="40% - Accent2 3" xfId="44"/>
    <cellStyle name="40% - Accent2 4" xfId="45"/>
    <cellStyle name="40% - Accent2 5" xfId="46"/>
    <cellStyle name="40% - Accent2 6" xfId="47"/>
    <cellStyle name="40% - Accent3 2" xfId="48"/>
    <cellStyle name="40% - Accent3 3" xfId="49"/>
    <cellStyle name="40% - Accent3 4" xfId="50"/>
    <cellStyle name="40% - Accent3 5" xfId="51"/>
    <cellStyle name="40% - Accent3 6" xfId="52"/>
    <cellStyle name="40% - Accent4 2" xfId="53"/>
    <cellStyle name="40% - Accent4 3" xfId="54"/>
    <cellStyle name="40% - Accent4 4" xfId="55"/>
    <cellStyle name="40% - Accent4 5" xfId="56"/>
    <cellStyle name="40% - Accent4 6" xfId="57"/>
    <cellStyle name="40% - Accent5 2" xfId="58"/>
    <cellStyle name="40% - Accent5 3" xfId="59"/>
    <cellStyle name="40% - Accent5 4" xfId="60"/>
    <cellStyle name="40% - Accent5 5" xfId="61"/>
    <cellStyle name="40% - Accent5 6" xfId="62"/>
    <cellStyle name="40% - Accent6 2" xfId="63"/>
    <cellStyle name="40% - Accent6 3" xfId="64"/>
    <cellStyle name="40% - Accent6 4" xfId="65"/>
    <cellStyle name="40% - Accent6 5" xfId="66"/>
    <cellStyle name="40% - Accent6 6" xfId="67"/>
    <cellStyle name="60% - Accent1 2" xfId="68"/>
    <cellStyle name="60% - Accent1 3" xfId="69"/>
    <cellStyle name="60% - Accent1 4" xfId="70"/>
    <cellStyle name="60% - Accent1 5" xfId="71"/>
    <cellStyle name="60% - Accent1 6" xfId="72"/>
    <cellStyle name="60% - Accent2 2" xfId="73"/>
    <cellStyle name="60% - Accent2 3" xfId="74"/>
    <cellStyle name="60% - Accent2 4" xfId="75"/>
    <cellStyle name="60% - Accent2 5" xfId="76"/>
    <cellStyle name="60% - Accent2 6" xfId="77"/>
    <cellStyle name="60% - Accent3 2" xfId="78"/>
    <cellStyle name="60% - Accent3 3" xfId="79"/>
    <cellStyle name="60% - Accent3 4" xfId="80"/>
    <cellStyle name="60% - Accent3 5" xfId="81"/>
    <cellStyle name="60% - Accent3 6" xfId="82"/>
    <cellStyle name="60% - Accent4 2" xfId="83"/>
    <cellStyle name="60% - Accent4 3" xfId="84"/>
    <cellStyle name="60% - Accent4 4" xfId="85"/>
    <cellStyle name="60% - Accent4 5" xfId="86"/>
    <cellStyle name="60% - Accent4 6" xfId="87"/>
    <cellStyle name="60% - Accent5 2" xfId="88"/>
    <cellStyle name="60% - Accent5 3" xfId="89"/>
    <cellStyle name="60% - Accent5 4" xfId="90"/>
    <cellStyle name="60% - Accent5 5" xfId="91"/>
    <cellStyle name="60% - Accent5 6" xfId="92"/>
    <cellStyle name="60% - Accent6 2" xfId="93"/>
    <cellStyle name="60% - Accent6 3" xfId="94"/>
    <cellStyle name="60% - Accent6 4" xfId="95"/>
    <cellStyle name="60% - Accent6 5" xfId="96"/>
    <cellStyle name="60% - Accent6 6" xfId="97"/>
    <cellStyle name="Accent1 2" xfId="98"/>
    <cellStyle name="Accent1 3" xfId="99"/>
    <cellStyle name="Accent1 4" xfId="100"/>
    <cellStyle name="Accent1 5" xfId="101"/>
    <cellStyle name="Accent1 6" xfId="102"/>
    <cellStyle name="Accent2 2" xfId="103"/>
    <cellStyle name="Accent2 3" xfId="104"/>
    <cellStyle name="Accent2 4" xfId="105"/>
    <cellStyle name="Accent2 5" xfId="106"/>
    <cellStyle name="Accent2 6" xfId="107"/>
    <cellStyle name="Accent3 2" xfId="108"/>
    <cellStyle name="Accent3 3" xfId="109"/>
    <cellStyle name="Accent3 4" xfId="110"/>
    <cellStyle name="Accent3 5" xfId="111"/>
    <cellStyle name="Accent3 6" xfId="112"/>
    <cellStyle name="Accent4 2" xfId="113"/>
    <cellStyle name="Accent4 3" xfId="114"/>
    <cellStyle name="Accent4 4" xfId="115"/>
    <cellStyle name="Accent4 5" xfId="116"/>
    <cellStyle name="Accent4 6" xfId="117"/>
    <cellStyle name="Accent5 2" xfId="118"/>
    <cellStyle name="Accent5 3" xfId="119"/>
    <cellStyle name="Accent5 4" xfId="120"/>
    <cellStyle name="Accent5 5" xfId="121"/>
    <cellStyle name="Accent5 6" xfId="122"/>
    <cellStyle name="Accent6 2" xfId="123"/>
    <cellStyle name="Accent6 3" xfId="124"/>
    <cellStyle name="Accent6 4" xfId="125"/>
    <cellStyle name="Accent6 5" xfId="126"/>
    <cellStyle name="Accent6 6" xfId="127"/>
    <cellStyle name="Bad 2" xfId="128"/>
    <cellStyle name="Bad 3" xfId="129"/>
    <cellStyle name="Bad 4" xfId="130"/>
    <cellStyle name="Bad 5" xfId="131"/>
    <cellStyle name="Bad 6" xfId="132"/>
    <cellStyle name="Calculation 2" xfId="133"/>
    <cellStyle name="Calculation 3" xfId="134"/>
    <cellStyle name="Calculation 4" xfId="135"/>
    <cellStyle name="Calculation 5" xfId="136"/>
    <cellStyle name="Calculation 6" xfId="137"/>
    <cellStyle name="Check Cell 2" xfId="138"/>
    <cellStyle name="Check Cell 3" xfId="139"/>
    <cellStyle name="Check Cell 4" xfId="140"/>
    <cellStyle name="Check Cell 5" xfId="141"/>
    <cellStyle name="Check Cell 6" xfId="142"/>
    <cellStyle name="Comma" xfId="1" builtinId="3"/>
    <cellStyle name="Comma 2" xfId="4"/>
    <cellStyle name="Comma 2 2" xfId="143"/>
    <cellStyle name="Comma 3" xfId="144"/>
    <cellStyle name="Comma 3 2" xfId="145"/>
    <cellStyle name="Currency 10" xfId="146"/>
    <cellStyle name="Currency 11" xfId="147"/>
    <cellStyle name="Currency 2" xfId="6"/>
    <cellStyle name="Currency 2 2" xfId="148"/>
    <cellStyle name="Currency 3" xfId="149"/>
    <cellStyle name="Currency 4" xfId="150"/>
    <cellStyle name="Currency 5" xfId="151"/>
    <cellStyle name="Currency 6" xfId="152"/>
    <cellStyle name="Currency 7" xfId="153"/>
    <cellStyle name="Currency 8" xfId="154"/>
    <cellStyle name="Explanatory Text 2" xfId="155"/>
    <cellStyle name="Explanatory Text 3" xfId="156"/>
    <cellStyle name="Explanatory Text 4" xfId="157"/>
    <cellStyle name="Explanatory Text 5" xfId="158"/>
    <cellStyle name="Explanatory Text 6" xfId="159"/>
    <cellStyle name="Good 2" xfId="160"/>
    <cellStyle name="Good 3" xfId="161"/>
    <cellStyle name="Good 4" xfId="162"/>
    <cellStyle name="Good 5" xfId="163"/>
    <cellStyle name="Good 6" xfId="164"/>
    <cellStyle name="Heading 1 2" xfId="165"/>
    <cellStyle name="Heading 1 3" xfId="166"/>
    <cellStyle name="Heading 1 4" xfId="167"/>
    <cellStyle name="Heading 1 5" xfId="168"/>
    <cellStyle name="Heading 1 6" xfId="169"/>
    <cellStyle name="Heading 2 2" xfId="170"/>
    <cellStyle name="Heading 2 3" xfId="171"/>
    <cellStyle name="Heading 2 4" xfId="172"/>
    <cellStyle name="Heading 2 5" xfId="173"/>
    <cellStyle name="Heading 2 6" xfId="174"/>
    <cellStyle name="Heading 3 2" xfId="175"/>
    <cellStyle name="Heading 3 3" xfId="176"/>
    <cellStyle name="Heading 3 4" xfId="177"/>
    <cellStyle name="Heading 3 5" xfId="178"/>
    <cellStyle name="Heading 3 6" xfId="179"/>
    <cellStyle name="Heading 4 2" xfId="180"/>
    <cellStyle name="Heading 4 3" xfId="181"/>
    <cellStyle name="Heading 4 4" xfId="182"/>
    <cellStyle name="Heading 4 5" xfId="183"/>
    <cellStyle name="Heading 4 6" xfId="184"/>
    <cellStyle name="HeadlineStyle" xfId="185"/>
    <cellStyle name="HeadlineStyleJustified" xfId="186"/>
    <cellStyle name="Input 2" xfId="187"/>
    <cellStyle name="Input 3" xfId="188"/>
    <cellStyle name="Input 4" xfId="189"/>
    <cellStyle name="Input 5" xfId="190"/>
    <cellStyle name="Input 6" xfId="191"/>
    <cellStyle name="Lines" xfId="192"/>
    <cellStyle name="Linked Cell 2" xfId="193"/>
    <cellStyle name="Linked Cell 3" xfId="194"/>
    <cellStyle name="Linked Cell 4" xfId="195"/>
    <cellStyle name="Linked Cell 5" xfId="196"/>
    <cellStyle name="Linked Cell 6" xfId="197"/>
    <cellStyle name="Neutral 2" xfId="198"/>
    <cellStyle name="Neutral 3" xfId="199"/>
    <cellStyle name="Neutral 4" xfId="200"/>
    <cellStyle name="Neutral 5" xfId="201"/>
    <cellStyle name="Neutral 6" xfId="202"/>
    <cellStyle name="Normal" xfId="0" builtinId="0"/>
    <cellStyle name="Normal 10" xfId="3"/>
    <cellStyle name="Normal 11" xfId="203"/>
    <cellStyle name="Normal 12" xfId="204"/>
    <cellStyle name="Normal 12 2" xfId="205"/>
    <cellStyle name="Normal 13" xfId="206"/>
    <cellStyle name="Normal 13 2" xfId="207"/>
    <cellStyle name="Normal 14 2" xfId="208"/>
    <cellStyle name="Normal 14 2 2" xfId="209"/>
    <cellStyle name="Normal 15" xfId="210"/>
    <cellStyle name="Normal 2" xfId="7"/>
    <cellStyle name="Normal 2 10" xfId="211"/>
    <cellStyle name="Normal 2 11" xfId="212"/>
    <cellStyle name="Normal 2 12" xfId="213"/>
    <cellStyle name="Normal 2 13" xfId="214"/>
    <cellStyle name="Normal 2 2" xfId="215"/>
    <cellStyle name="Normal 2 3" xfId="216"/>
    <cellStyle name="Normal 2 4" xfId="217"/>
    <cellStyle name="Normal 2 5" xfId="218"/>
    <cellStyle name="Normal 2 6" xfId="219"/>
    <cellStyle name="Normal 2 7" xfId="220"/>
    <cellStyle name="Normal 2 8" xfId="221"/>
    <cellStyle name="Normal 2 9" xfId="222"/>
    <cellStyle name="Normal 3" xfId="223"/>
    <cellStyle name="Normal 3 2" xfId="224"/>
    <cellStyle name="Normal 3 2 10" xfId="225"/>
    <cellStyle name="Normal 3 2 2" xfId="226"/>
    <cellStyle name="Normal 4" xfId="227"/>
    <cellStyle name="Normal 4 2" xfId="228"/>
    <cellStyle name="Normal 4 3" xfId="229"/>
    <cellStyle name="Normal 5" xfId="230"/>
    <cellStyle name="Normal 5 2" xfId="231"/>
    <cellStyle name="Normal 6" xfId="232"/>
    <cellStyle name="Normal 6 2" xfId="233"/>
    <cellStyle name="Normal 7" xfId="234"/>
    <cellStyle name="Normal 7 2" xfId="235"/>
    <cellStyle name="Normal 8" xfId="236"/>
    <cellStyle name="Normal 8 2" xfId="237"/>
    <cellStyle name="Normal 8 3" xfId="238"/>
    <cellStyle name="Note 2" xfId="239"/>
    <cellStyle name="Note 3" xfId="240"/>
    <cellStyle name="Note 4" xfId="241"/>
    <cellStyle name="Note 5" xfId="242"/>
    <cellStyle name="Note 6" xfId="243"/>
    <cellStyle name="Output 2" xfId="244"/>
    <cellStyle name="Output 3" xfId="245"/>
    <cellStyle name="Output 4" xfId="246"/>
    <cellStyle name="Output 5" xfId="247"/>
    <cellStyle name="Output 6" xfId="248"/>
    <cellStyle name="Output Amounts" xfId="249"/>
    <cellStyle name="Output Column Headings" xfId="250"/>
    <cellStyle name="Output Line Items" xfId="251"/>
    <cellStyle name="Output Report Heading" xfId="252"/>
    <cellStyle name="Output Report Title" xfId="253"/>
    <cellStyle name="Percent" xfId="2" builtinId="5"/>
    <cellStyle name="Percent 2" xfId="5"/>
    <cellStyle name="Percent 2 2" xfId="254"/>
    <cellStyle name="Percent 3" xfId="255"/>
    <cellStyle name="Percent 3 2" xfId="256"/>
    <cellStyle name="Percent 4" xfId="257"/>
    <cellStyle name="Percent 4 2" xfId="258"/>
    <cellStyle name="Percent 5" xfId="259"/>
    <cellStyle name="Percent 6" xfId="260"/>
    <cellStyle name="Percent 7" xfId="261"/>
    <cellStyle name="Percent 8" xfId="262"/>
    <cellStyle name="PSChar" xfId="263"/>
    <cellStyle name="PSDate" xfId="264"/>
    <cellStyle name="PSDec" xfId="265"/>
    <cellStyle name="PSHeading" xfId="266"/>
    <cellStyle name="PSInt" xfId="267"/>
    <cellStyle name="PSSpacer" xfId="268"/>
    <cellStyle name="Style 21" xfId="269"/>
    <cellStyle name="Style 22" xfId="270"/>
    <cellStyle name="Style 23" xfId="271"/>
    <cellStyle name="Style 24" xfId="272"/>
    <cellStyle name="Style 25" xfId="273"/>
    <cellStyle name="Style 26" xfId="274"/>
    <cellStyle name="Style 27" xfId="275"/>
    <cellStyle name="Style 28" xfId="276"/>
    <cellStyle name="Style 29" xfId="277"/>
    <cellStyle name="Style 30" xfId="278"/>
    <cellStyle name="Style 31" xfId="279"/>
    <cellStyle name="Style 32" xfId="280"/>
    <cellStyle name="Style 33" xfId="281"/>
    <cellStyle name="Style 34" xfId="282"/>
    <cellStyle name="Style 35" xfId="283"/>
    <cellStyle name="Style 36" xfId="284"/>
    <cellStyle name="Style 39" xfId="285"/>
    <cellStyle name="Title 2" xfId="286"/>
    <cellStyle name="Title 3" xfId="287"/>
    <cellStyle name="Title 4" xfId="288"/>
    <cellStyle name="Title 5" xfId="289"/>
    <cellStyle name="Title 6" xfId="290"/>
    <cellStyle name="Total 2" xfId="291"/>
    <cellStyle name="Total 3" xfId="292"/>
    <cellStyle name="Total 4" xfId="293"/>
    <cellStyle name="Total 5" xfId="294"/>
    <cellStyle name="Total 6" xfId="295"/>
    <cellStyle name="Warning Text 2" xfId="296"/>
    <cellStyle name="Warning Text 3" xfId="297"/>
    <cellStyle name="Warning Text 4" xfId="298"/>
    <cellStyle name="Warning Text 5" xfId="299"/>
    <cellStyle name="Warning Text 6" xfId="3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PLDocs\JAL\8975\Database\131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Documents%20and%20Settings\Mga\Local%20Settings\Temporary%20Internet%20Files\OLK1A\Selection_sk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PLDocs\JAL\8767\Exhibit\Selection%20-%20Wep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5.25" style="2" customWidth="1"/>
    <col min="2" max="2" width="12.75" style="1" customWidth="1"/>
    <col min="3" max="3" width="8.875" style="1" customWidth="1"/>
    <col min="4" max="6" width="13" style="3" customWidth="1"/>
    <col min="7" max="7" width="2.5" style="3" customWidth="1"/>
    <col min="8" max="9" width="12.875" style="1" customWidth="1"/>
    <col min="10" max="16384" width="9" style="1"/>
  </cols>
  <sheetData>
    <row r="1" spans="1:9" ht="27.75">
      <c r="A1" s="62" t="s">
        <v>233</v>
      </c>
      <c r="B1" s="62"/>
      <c r="C1" s="62"/>
      <c r="D1" s="62"/>
      <c r="E1" s="62"/>
      <c r="F1" s="62"/>
      <c r="G1" s="62"/>
      <c r="H1" s="62"/>
      <c r="I1" s="62"/>
    </row>
    <row r="4" spans="1:9" ht="18">
      <c r="A4" s="63"/>
      <c r="B4" s="63"/>
      <c r="C4" s="63"/>
      <c r="D4" s="63"/>
      <c r="E4" s="63"/>
      <c r="F4" s="63"/>
      <c r="G4" s="63"/>
      <c r="H4" s="63"/>
      <c r="I4" s="63"/>
    </row>
    <row r="5" spans="1:9" ht="18">
      <c r="A5" s="64" t="s">
        <v>283</v>
      </c>
      <c r="B5" s="64"/>
      <c r="C5" s="64"/>
      <c r="D5" s="64"/>
      <c r="E5" s="64"/>
      <c r="F5" s="64"/>
      <c r="G5" s="64"/>
      <c r="H5" s="64"/>
      <c r="I5" s="64"/>
    </row>
    <row r="6" spans="1:9" ht="15.75">
      <c r="A6" s="5"/>
      <c r="B6" s="5"/>
      <c r="C6" s="5"/>
      <c r="D6" s="5"/>
      <c r="E6" s="5"/>
      <c r="F6" s="5"/>
      <c r="G6" s="5"/>
    </row>
    <row r="9" spans="1:9" ht="15">
      <c r="D9" s="8" t="s">
        <v>272</v>
      </c>
      <c r="E9" s="8" t="s">
        <v>274</v>
      </c>
      <c r="F9" s="8" t="s">
        <v>276</v>
      </c>
      <c r="G9" s="8"/>
      <c r="H9" s="8" t="s">
        <v>278</v>
      </c>
      <c r="I9" s="8" t="s">
        <v>278</v>
      </c>
    </row>
    <row r="10" spans="1:9" ht="15">
      <c r="A10" s="10" t="s">
        <v>6</v>
      </c>
      <c r="B10" s="61" t="s">
        <v>7</v>
      </c>
      <c r="C10" s="61"/>
      <c r="D10" s="11" t="s">
        <v>273</v>
      </c>
      <c r="E10" s="11" t="s">
        <v>275</v>
      </c>
      <c r="F10" s="11" t="s">
        <v>277</v>
      </c>
      <c r="G10" s="11"/>
      <c r="H10" s="11" t="s">
        <v>279</v>
      </c>
      <c r="I10" s="11" t="s">
        <v>280</v>
      </c>
    </row>
    <row r="11" spans="1:9" ht="15">
      <c r="A11" s="17"/>
      <c r="B11" s="18"/>
      <c r="C11" s="18"/>
      <c r="D11" s="19" t="s">
        <v>218</v>
      </c>
      <c r="E11" s="20" t="s">
        <v>219</v>
      </c>
      <c r="F11" s="20" t="s">
        <v>220</v>
      </c>
      <c r="G11" s="21"/>
      <c r="H11" s="20" t="s">
        <v>221</v>
      </c>
      <c r="I11" s="20" t="s">
        <v>222</v>
      </c>
    </row>
    <row r="12" spans="1:9">
      <c r="B12" s="24"/>
      <c r="C12" s="24"/>
      <c r="D12" s="25"/>
      <c r="E12" s="25"/>
      <c r="F12" s="25"/>
      <c r="G12" s="26"/>
      <c r="H12" s="2"/>
      <c r="I12" s="2"/>
    </row>
    <row r="13" spans="1:9" ht="16.5" customHeight="1">
      <c r="A13" s="27">
        <f>IF(B13=0,"N/A",MAX(A9:A12)+1)</f>
        <v>1</v>
      </c>
      <c r="B13" s="28" t="s">
        <v>234</v>
      </c>
      <c r="C13" s="29"/>
      <c r="D13" s="32">
        <v>4.5899999999999996E-2</v>
      </c>
      <c r="E13" s="32">
        <v>9.2999999999999999E-2</v>
      </c>
      <c r="F13" s="32">
        <f>D13+E13</f>
        <v>0.1389</v>
      </c>
      <c r="G13" s="26"/>
      <c r="H13" s="2" t="s">
        <v>271</v>
      </c>
      <c r="I13" s="32" t="s">
        <v>271</v>
      </c>
    </row>
    <row r="14" spans="1:9" ht="16.5" customHeight="1">
      <c r="A14" s="27">
        <f>IF(B14=0,"N/A",MAX(A10:A13)+1)</f>
        <v>2</v>
      </c>
      <c r="B14" s="28" t="s">
        <v>235</v>
      </c>
      <c r="C14" s="29"/>
      <c r="D14" s="32">
        <v>4.5999999999999999E-2</v>
      </c>
      <c r="E14" s="32">
        <v>5.8799999999999998E-2</v>
      </c>
      <c r="F14" s="32">
        <f t="shared" ref="F14:F21" si="0">D14+E14</f>
        <v>0.1048</v>
      </c>
      <c r="G14" s="26"/>
      <c r="H14" s="2" t="s">
        <v>271</v>
      </c>
      <c r="I14" s="32" t="s">
        <v>271</v>
      </c>
    </row>
    <row r="15" spans="1:9" ht="16.5" customHeight="1">
      <c r="A15" s="27">
        <f>IF(B15=0,"N/A",MAX(A11:A14)+1)</f>
        <v>3</v>
      </c>
      <c r="B15" s="28" t="s">
        <v>236</v>
      </c>
      <c r="C15" s="29"/>
      <c r="D15" s="32">
        <v>4.4900000000000002E-2</v>
      </c>
      <c r="E15" s="32">
        <v>8.900000000000001E-2</v>
      </c>
      <c r="F15" s="32">
        <f t="shared" si="0"/>
        <v>0.13390000000000002</v>
      </c>
      <c r="G15" s="26"/>
      <c r="H15" s="32">
        <f>E15</f>
        <v>8.900000000000001E-2</v>
      </c>
      <c r="I15" s="32">
        <f t="shared" ref="I15:I21" si="1">F15</f>
        <v>0.13390000000000002</v>
      </c>
    </row>
    <row r="16" spans="1:9" ht="16.5" customHeight="1">
      <c r="A16" s="27">
        <f>IF(B16=0,"N/A",MAX(A12:A15)+1)</f>
        <v>4</v>
      </c>
      <c r="B16" s="28" t="s">
        <v>237</v>
      </c>
      <c r="C16" s="29"/>
      <c r="D16" s="32">
        <v>3.5099999999999999E-2</v>
      </c>
      <c r="E16" s="32">
        <v>0.11749999999999999</v>
      </c>
      <c r="F16" s="32">
        <f t="shared" si="0"/>
        <v>0.15259999999999999</v>
      </c>
      <c r="G16" s="26"/>
      <c r="H16" s="2" t="s">
        <v>271</v>
      </c>
      <c r="I16" s="32" t="s">
        <v>271</v>
      </c>
    </row>
    <row r="17" spans="1:9" ht="16.5" customHeight="1">
      <c r="A17" s="27">
        <f>IF(B17=0,"N/A",MAX(A14:A16)+1)</f>
        <v>5</v>
      </c>
      <c r="B17" s="28" t="s">
        <v>238</v>
      </c>
      <c r="C17" s="29"/>
      <c r="D17" s="32">
        <v>3.3500000000000002E-2</v>
      </c>
      <c r="E17" s="32">
        <v>6.9500000000000006E-2</v>
      </c>
      <c r="F17" s="32">
        <f t="shared" si="0"/>
        <v>0.10300000000000001</v>
      </c>
      <c r="G17" s="26"/>
      <c r="H17" s="2" t="s">
        <v>271</v>
      </c>
      <c r="I17" s="32" t="s">
        <v>271</v>
      </c>
    </row>
    <row r="18" spans="1:9" ht="16.5" customHeight="1">
      <c r="A18" s="27">
        <f>IF(B18=0,"N/A",MAX(A15:A17)+1)</f>
        <v>6</v>
      </c>
      <c r="B18" s="28" t="s">
        <v>239</v>
      </c>
      <c r="C18" s="29"/>
      <c r="D18" s="32">
        <v>5.2000000000000005E-2</v>
      </c>
      <c r="E18" s="32">
        <v>6.3799999999999996E-2</v>
      </c>
      <c r="F18" s="32">
        <f t="shared" si="0"/>
        <v>0.1158</v>
      </c>
      <c r="G18" s="26"/>
      <c r="H18" s="32">
        <f>E18</f>
        <v>6.3799999999999996E-2</v>
      </c>
      <c r="I18" s="32">
        <f t="shared" si="1"/>
        <v>0.1158</v>
      </c>
    </row>
    <row r="19" spans="1:9" ht="16.5" customHeight="1">
      <c r="A19" s="27">
        <f>IF(B19=0,"N/A",MAX(A17:A18)+1)</f>
        <v>7</v>
      </c>
      <c r="B19" s="28" t="s">
        <v>240</v>
      </c>
      <c r="C19" s="29"/>
      <c r="D19" s="32">
        <v>4.7500000000000001E-2</v>
      </c>
      <c r="E19" s="32">
        <v>6.0899999999999996E-2</v>
      </c>
      <c r="F19" s="32">
        <f t="shared" si="0"/>
        <v>0.1084</v>
      </c>
      <c r="G19" s="26"/>
      <c r="H19" s="32">
        <f t="shared" ref="H19:H21" si="2">E19</f>
        <v>6.0899999999999996E-2</v>
      </c>
      <c r="I19" s="32">
        <f t="shared" si="1"/>
        <v>0.1084</v>
      </c>
    </row>
    <row r="20" spans="1:9" ht="16.5" customHeight="1">
      <c r="A20" s="27">
        <f>IF(B20=0,"N/A",MAX(A18:A19)+1)</f>
        <v>8</v>
      </c>
      <c r="B20" s="28" t="s">
        <v>241</v>
      </c>
      <c r="C20" s="29"/>
      <c r="D20" s="32">
        <v>5.0700000000000002E-2</v>
      </c>
      <c r="E20" s="32">
        <v>6.5299999999999997E-2</v>
      </c>
      <c r="F20" s="32">
        <f t="shared" si="0"/>
        <v>0.11599999999999999</v>
      </c>
      <c r="G20" s="26"/>
      <c r="H20" s="32">
        <f t="shared" si="2"/>
        <v>6.5299999999999997E-2</v>
      </c>
      <c r="I20" s="32">
        <f t="shared" si="1"/>
        <v>0.11599999999999999</v>
      </c>
    </row>
    <row r="21" spans="1:9" ht="16.5" customHeight="1">
      <c r="A21" s="27">
        <f>IF(B21=0,"N/A",MAX(A19:A20)+1)</f>
        <v>9</v>
      </c>
      <c r="B21" s="28" t="s">
        <v>242</v>
      </c>
      <c r="C21" s="29"/>
      <c r="D21" s="32">
        <v>3.1E-2</v>
      </c>
      <c r="E21" s="32">
        <v>8.5000000000000006E-2</v>
      </c>
      <c r="F21" s="32">
        <f t="shared" si="0"/>
        <v>0.11600000000000001</v>
      </c>
      <c r="G21" s="26"/>
      <c r="H21" s="32">
        <f t="shared" si="2"/>
        <v>8.5000000000000006E-2</v>
      </c>
      <c r="I21" s="32">
        <f t="shared" si="1"/>
        <v>0.11600000000000001</v>
      </c>
    </row>
    <row r="22" spans="1:9">
      <c r="A22" s="27"/>
      <c r="B22" s="29"/>
      <c r="C22" s="29"/>
      <c r="D22" s="25"/>
      <c r="E22" s="25"/>
      <c r="F22" s="25"/>
      <c r="G22" s="26"/>
      <c r="H22" s="2"/>
      <c r="I22" s="2"/>
    </row>
    <row r="23" spans="1:9" ht="17.25" customHeight="1">
      <c r="A23" s="27">
        <f t="shared" ref="A23:A24" si="3">IF(B23=0,"N/A",MAX(A21:A22)+1)</f>
        <v>10</v>
      </c>
      <c r="B23" s="36" t="s">
        <v>228</v>
      </c>
      <c r="C23" s="36"/>
      <c r="D23" s="35">
        <f>AVERAGE(D13:D21)</f>
        <v>4.2955555555555559E-2</v>
      </c>
      <c r="E23" s="35">
        <f>AVERAGE(E13:E21)</f>
        <v>7.8088888888888888E-2</v>
      </c>
      <c r="F23" s="38">
        <f>AVERAGE(F13:F21)</f>
        <v>0.12104444444444444</v>
      </c>
      <c r="G23" s="38"/>
      <c r="H23" s="38">
        <f>AVERAGE(H13:H21)</f>
        <v>7.2800000000000004E-2</v>
      </c>
      <c r="I23" s="58">
        <f>AVERAGE(I13:I21)</f>
        <v>0.11802000000000001</v>
      </c>
    </row>
    <row r="24" spans="1:9" ht="17.25" customHeight="1">
      <c r="A24" s="27">
        <f t="shared" si="3"/>
        <v>11</v>
      </c>
      <c r="B24" s="36" t="s">
        <v>229</v>
      </c>
      <c r="C24" s="36"/>
      <c r="D24" s="37"/>
      <c r="E24" s="37"/>
      <c r="F24" s="38">
        <f>MEDIAN(F13:F21)</f>
        <v>0.11599999999999999</v>
      </c>
      <c r="G24" s="38"/>
      <c r="H24" s="38"/>
      <c r="I24" s="38">
        <f>MEDIAN(I13:I21)</f>
        <v>0.11599999999999999</v>
      </c>
    </row>
    <row r="25" spans="1:9" ht="15">
      <c r="B25" s="36"/>
      <c r="C25" s="36"/>
      <c r="D25" s="37"/>
      <c r="E25" s="37"/>
      <c r="F25" s="37"/>
      <c r="G25" s="38"/>
    </row>
    <row r="26" spans="1:9">
      <c r="B26" s="29"/>
      <c r="C26" s="29"/>
      <c r="D26" s="25"/>
      <c r="E26" s="25"/>
      <c r="F26" s="25"/>
      <c r="G26" s="26"/>
    </row>
    <row r="27" spans="1:9">
      <c r="B27" s="40"/>
      <c r="C27" s="41"/>
    </row>
    <row r="28" spans="1:9">
      <c r="B28" t="s">
        <v>281</v>
      </c>
      <c r="C28" s="41"/>
    </row>
    <row r="29" spans="1:9">
      <c r="B29" s="42" t="s">
        <v>282</v>
      </c>
      <c r="H29" s="59"/>
    </row>
    <row r="30" spans="1:9">
      <c r="A30" s="1"/>
      <c r="B30" s="46"/>
      <c r="D30" s="1"/>
      <c r="E30" s="1"/>
      <c r="F30" s="1"/>
      <c r="G30" s="1"/>
    </row>
    <row r="33" spans="8:8">
      <c r="H33" s="59"/>
    </row>
  </sheetData>
  <mergeCells count="4">
    <mergeCell ref="B10:C10"/>
    <mergeCell ref="A1:I1"/>
    <mergeCell ref="A4:I4"/>
    <mergeCell ref="A5:I5"/>
  </mergeCells>
  <printOptions horizontalCentered="1"/>
  <pageMargins left="0.7" right="0.7" top="1" bottom="0.75" header="0.3" footer="0.51"/>
  <pageSetup scale="88" orientation="portrait" r:id="rId1"/>
  <headerFooter>
    <oddHeader>&amp;R&amp;12Exhibit No.___(MPG-22)
Page 1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3.7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260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25.372292307692312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25.79</v>
      </c>
      <c r="C10" s="50">
        <v>26.15</v>
      </c>
      <c r="D10" s="50">
        <v>25.7</v>
      </c>
      <c r="E10" s="50">
        <v>26.04</v>
      </c>
      <c r="F10" s="49">
        <v>3551100</v>
      </c>
      <c r="H10" s="48">
        <f>AVERAGE(C10:D10)</f>
        <v>25.924999999999997</v>
      </c>
    </row>
    <row r="11" spans="1:8">
      <c r="A11" s="47">
        <v>40620</v>
      </c>
      <c r="B11" s="50">
        <v>25.79</v>
      </c>
      <c r="C11" s="50">
        <v>25.89</v>
      </c>
      <c r="D11" s="50">
        <v>25.125</v>
      </c>
      <c r="E11" s="50">
        <v>25.5</v>
      </c>
      <c r="F11" s="49">
        <v>7133100</v>
      </c>
      <c r="H11" s="48">
        <f t="shared" ref="H11:H35" si="0">AVERAGE(C11:D11)</f>
        <v>25.5075</v>
      </c>
    </row>
    <row r="12" spans="1:8">
      <c r="A12" s="47">
        <v>40613</v>
      </c>
      <c r="B12" s="50">
        <v>25.65</v>
      </c>
      <c r="C12" s="50">
        <v>26.6</v>
      </c>
      <c r="D12" s="50">
        <v>25.54</v>
      </c>
      <c r="E12" s="50">
        <v>25.99</v>
      </c>
      <c r="F12" s="49">
        <v>5813900</v>
      </c>
      <c r="H12" s="48">
        <f t="shared" si="0"/>
        <v>26.07</v>
      </c>
    </row>
    <row r="13" spans="1:8">
      <c r="A13" s="47">
        <v>40606</v>
      </c>
      <c r="B13" s="50">
        <v>25.93</v>
      </c>
      <c r="C13" s="50">
        <v>26.1</v>
      </c>
      <c r="D13" s="50">
        <v>25.45</v>
      </c>
      <c r="E13" s="50">
        <v>25.81</v>
      </c>
      <c r="F13" s="49">
        <v>7398900</v>
      </c>
      <c r="H13" s="48">
        <f t="shared" si="0"/>
        <v>25.774999999999999</v>
      </c>
    </row>
    <row r="14" spans="1:8">
      <c r="A14" s="47">
        <v>40599</v>
      </c>
      <c r="B14" s="50">
        <v>26.08</v>
      </c>
      <c r="C14" s="50">
        <v>26.34</v>
      </c>
      <c r="D14" s="50">
        <v>25.32</v>
      </c>
      <c r="E14" s="50">
        <v>25.89</v>
      </c>
      <c r="F14" s="49">
        <v>5774400</v>
      </c>
      <c r="H14" s="48">
        <f t="shared" si="0"/>
        <v>25.83</v>
      </c>
    </row>
    <row r="15" spans="1:8">
      <c r="A15" s="47">
        <v>40592</v>
      </c>
      <c r="B15" s="50">
        <v>26</v>
      </c>
      <c r="C15" s="50">
        <v>26.35</v>
      </c>
      <c r="D15" s="50">
        <v>25.67</v>
      </c>
      <c r="E15" s="50">
        <v>26.27</v>
      </c>
      <c r="F15" s="49">
        <v>4961100</v>
      </c>
      <c r="H15" s="48">
        <f t="shared" si="0"/>
        <v>26.01</v>
      </c>
    </row>
    <row r="16" spans="1:8">
      <c r="A16" s="47">
        <v>40585</v>
      </c>
      <c r="B16" s="50">
        <v>25.77</v>
      </c>
      <c r="C16" s="50">
        <v>26.14</v>
      </c>
      <c r="D16" s="50">
        <v>25.76</v>
      </c>
      <c r="E16" s="50">
        <v>25.97</v>
      </c>
      <c r="F16" s="49">
        <v>2815500</v>
      </c>
      <c r="H16" s="48">
        <f t="shared" si="0"/>
        <v>25.950000000000003</v>
      </c>
    </row>
    <row r="17" spans="1:8">
      <c r="A17" s="47">
        <v>40578</v>
      </c>
      <c r="B17" s="50">
        <v>25.81</v>
      </c>
      <c r="C17" s="50">
        <v>26.16</v>
      </c>
      <c r="D17" s="50">
        <v>25.5</v>
      </c>
      <c r="E17" s="50">
        <v>25.73</v>
      </c>
      <c r="F17" s="49">
        <v>3614400</v>
      </c>
      <c r="H17" s="48">
        <f t="shared" si="0"/>
        <v>25.83</v>
      </c>
    </row>
    <row r="18" spans="1:8">
      <c r="A18" s="47">
        <v>40571</v>
      </c>
      <c r="B18" s="50">
        <v>25.83</v>
      </c>
      <c r="C18" s="50">
        <v>26.07</v>
      </c>
      <c r="D18" s="50">
        <v>25.6</v>
      </c>
      <c r="E18" s="50">
        <v>25.64</v>
      </c>
      <c r="F18" s="49">
        <v>3287400</v>
      </c>
      <c r="H18" s="48">
        <f t="shared" si="0"/>
        <v>25.835000000000001</v>
      </c>
    </row>
    <row r="19" spans="1:8">
      <c r="A19" s="47">
        <v>40564</v>
      </c>
      <c r="B19" s="50">
        <v>25.62</v>
      </c>
      <c r="C19" s="50">
        <v>26.07</v>
      </c>
      <c r="D19" s="50">
        <v>25.61</v>
      </c>
      <c r="E19" s="50">
        <v>25.8</v>
      </c>
      <c r="F19" s="49">
        <v>3586400</v>
      </c>
      <c r="H19" s="48">
        <f t="shared" si="0"/>
        <v>25.84</v>
      </c>
    </row>
    <row r="20" spans="1:8">
      <c r="A20" s="47">
        <v>40557</v>
      </c>
      <c r="B20" s="50">
        <v>25.28</v>
      </c>
      <c r="C20" s="50">
        <v>25.74</v>
      </c>
      <c r="D20" s="50">
        <v>25.05</v>
      </c>
      <c r="E20" s="50">
        <v>25.65</v>
      </c>
      <c r="F20" s="49">
        <v>3081800</v>
      </c>
      <c r="H20" s="48">
        <f t="shared" si="0"/>
        <v>25.395</v>
      </c>
    </row>
    <row r="21" spans="1:8">
      <c r="A21" s="47">
        <v>40550</v>
      </c>
      <c r="B21" s="50">
        <v>25.41</v>
      </c>
      <c r="C21" s="50">
        <v>25.57</v>
      </c>
      <c r="D21" s="50">
        <v>25.045000000000002</v>
      </c>
      <c r="E21" s="50">
        <v>25.38</v>
      </c>
      <c r="F21" s="49">
        <v>4128800</v>
      </c>
      <c r="H21" s="48">
        <f t="shared" si="0"/>
        <v>25.307500000000001</v>
      </c>
    </row>
    <row r="22" spans="1:8">
      <c r="A22" s="47">
        <v>40543</v>
      </c>
      <c r="B22" s="50">
        <v>25.31</v>
      </c>
      <c r="C22" s="50">
        <v>25.48</v>
      </c>
      <c r="D22" s="50">
        <v>25.16</v>
      </c>
      <c r="E22" s="50">
        <v>25.16</v>
      </c>
      <c r="F22" s="49">
        <v>1664400</v>
      </c>
      <c r="H22" s="48">
        <f t="shared" si="0"/>
        <v>25.32</v>
      </c>
    </row>
    <row r="23" spans="1:8">
      <c r="A23" s="47">
        <v>40535</v>
      </c>
      <c r="B23" s="50">
        <v>25.4</v>
      </c>
      <c r="C23" s="50">
        <v>25.521000000000001</v>
      </c>
      <c r="D23" s="50">
        <v>25.27</v>
      </c>
      <c r="E23" s="50">
        <v>25.34</v>
      </c>
      <c r="F23" s="49">
        <v>3246600</v>
      </c>
      <c r="H23" s="48">
        <f t="shared" si="0"/>
        <v>25.395499999999998</v>
      </c>
    </row>
    <row r="24" spans="1:8">
      <c r="A24" s="47">
        <v>40529</v>
      </c>
      <c r="B24" s="50">
        <v>25.06</v>
      </c>
      <c r="C24" s="50">
        <v>25.38</v>
      </c>
      <c r="D24" s="50">
        <v>24.95</v>
      </c>
      <c r="E24" s="50">
        <v>25.35</v>
      </c>
      <c r="F24" s="49">
        <v>4834000</v>
      </c>
      <c r="H24" s="48">
        <f t="shared" si="0"/>
        <v>25.164999999999999</v>
      </c>
    </row>
    <row r="25" spans="1:8">
      <c r="A25" s="47">
        <v>40522</v>
      </c>
      <c r="B25" s="50">
        <v>25.22</v>
      </c>
      <c r="C25" s="50">
        <v>25.39</v>
      </c>
      <c r="D25" s="50">
        <v>24.5</v>
      </c>
      <c r="E25" s="50">
        <v>24.92</v>
      </c>
      <c r="F25" s="49">
        <v>4858700</v>
      </c>
      <c r="H25" s="48">
        <f t="shared" si="0"/>
        <v>24.945</v>
      </c>
    </row>
    <row r="26" spans="1:8">
      <c r="A26" s="47">
        <v>40515</v>
      </c>
      <c r="B26" s="50">
        <v>25.09</v>
      </c>
      <c r="C26" s="50">
        <v>25.36</v>
      </c>
      <c r="D26" s="50">
        <v>24.72</v>
      </c>
      <c r="E26" s="50">
        <v>25.31</v>
      </c>
      <c r="F26" s="49">
        <v>4522400</v>
      </c>
      <c r="H26" s="48">
        <f t="shared" si="0"/>
        <v>25.04</v>
      </c>
    </row>
    <row r="27" spans="1:8">
      <c r="A27" s="47">
        <v>40508</v>
      </c>
      <c r="B27" s="50">
        <v>24.95</v>
      </c>
      <c r="C27" s="50">
        <v>25.4</v>
      </c>
      <c r="D27" s="50">
        <v>24.85</v>
      </c>
      <c r="E27" s="50">
        <v>25.19</v>
      </c>
      <c r="F27" s="49">
        <v>3586800</v>
      </c>
      <c r="H27" s="48">
        <f t="shared" si="0"/>
        <v>25.125</v>
      </c>
    </row>
    <row r="28" spans="1:8">
      <c r="A28" s="47">
        <v>40501</v>
      </c>
      <c r="B28" s="50">
        <v>24.864999999999998</v>
      </c>
      <c r="C28" s="50">
        <v>25.47</v>
      </c>
      <c r="D28" s="50">
        <v>24.65</v>
      </c>
      <c r="E28" s="50">
        <v>25.06</v>
      </c>
      <c r="F28" s="49">
        <v>5610500</v>
      </c>
      <c r="H28" s="48">
        <f t="shared" si="0"/>
        <v>25.06</v>
      </c>
    </row>
    <row r="29" spans="1:8">
      <c r="A29" s="47">
        <v>40494</v>
      </c>
      <c r="B29" s="50">
        <v>25.6</v>
      </c>
      <c r="C29" s="50">
        <v>25.708100000000002</v>
      </c>
      <c r="D29" s="50">
        <v>24.64</v>
      </c>
      <c r="E29" s="50">
        <v>24.75</v>
      </c>
      <c r="F29" s="49">
        <v>5782100</v>
      </c>
      <c r="H29" s="48">
        <f t="shared" si="0"/>
        <v>25.174050000000001</v>
      </c>
    </row>
    <row r="30" spans="1:8">
      <c r="A30" s="47">
        <v>40487</v>
      </c>
      <c r="B30" s="50">
        <v>25.4</v>
      </c>
      <c r="C30" s="50">
        <v>25.9</v>
      </c>
      <c r="D30" s="50">
        <v>25.06</v>
      </c>
      <c r="E30" s="50">
        <v>25.55</v>
      </c>
      <c r="F30" s="49">
        <v>11016600</v>
      </c>
      <c r="H30" s="48">
        <f t="shared" si="0"/>
        <v>25.479999999999997</v>
      </c>
    </row>
    <row r="31" spans="1:8">
      <c r="A31" s="47">
        <v>40480</v>
      </c>
      <c r="B31" s="50">
        <v>25</v>
      </c>
      <c r="C31" s="50">
        <v>25.79</v>
      </c>
      <c r="D31" s="50">
        <v>24.65</v>
      </c>
      <c r="E31" s="50">
        <v>25.3</v>
      </c>
      <c r="F31" s="49">
        <v>3939800</v>
      </c>
      <c r="H31" s="48">
        <f t="shared" si="0"/>
        <v>25.22</v>
      </c>
    </row>
    <row r="32" spans="1:8">
      <c r="A32" s="47">
        <v>40473</v>
      </c>
      <c r="B32" s="50">
        <v>24.79</v>
      </c>
      <c r="C32" s="50">
        <v>25.32</v>
      </c>
      <c r="D32" s="50">
        <v>24.62</v>
      </c>
      <c r="E32" s="50">
        <v>24.92</v>
      </c>
      <c r="F32" s="49">
        <v>3158500</v>
      </c>
      <c r="H32" s="48">
        <f t="shared" si="0"/>
        <v>24.97</v>
      </c>
    </row>
    <row r="33" spans="1:8">
      <c r="A33" s="47">
        <v>40466</v>
      </c>
      <c r="B33" s="50">
        <v>24.64</v>
      </c>
      <c r="C33" s="50">
        <v>24.9</v>
      </c>
      <c r="D33" s="50">
        <v>24.51</v>
      </c>
      <c r="E33" s="50">
        <v>24.75</v>
      </c>
      <c r="F33" s="49">
        <v>2802900</v>
      </c>
      <c r="H33" s="48">
        <f t="shared" si="0"/>
        <v>24.704999999999998</v>
      </c>
    </row>
    <row r="34" spans="1:8">
      <c r="A34" s="47">
        <v>40459</v>
      </c>
      <c r="B34" s="50">
        <v>24.56</v>
      </c>
      <c r="C34" s="50">
        <v>24.84</v>
      </c>
      <c r="D34" s="50">
        <v>24.3</v>
      </c>
      <c r="E34" s="50">
        <v>24.67</v>
      </c>
      <c r="F34" s="49">
        <v>3446900</v>
      </c>
      <c r="H34" s="48">
        <f t="shared" si="0"/>
        <v>24.57</v>
      </c>
    </row>
    <row r="35" spans="1:8">
      <c r="A35" s="47">
        <v>40452</v>
      </c>
      <c r="B35" s="50">
        <v>24.04</v>
      </c>
      <c r="C35" s="50">
        <v>24.5</v>
      </c>
      <c r="D35" s="50">
        <v>23.970099999999999</v>
      </c>
      <c r="E35" s="50">
        <v>24.5</v>
      </c>
      <c r="F35" s="49">
        <v>3393000</v>
      </c>
      <c r="H35" s="48">
        <f t="shared" si="0"/>
        <v>24.235050000000001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3.7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261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29.591423076923078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29.88</v>
      </c>
      <c r="C10" s="50">
        <v>30.24</v>
      </c>
      <c r="D10" s="50">
        <v>29.79</v>
      </c>
      <c r="E10" s="50">
        <v>29.96</v>
      </c>
      <c r="F10" s="49">
        <v>5006900</v>
      </c>
      <c r="H10" s="48">
        <f>AVERAGE(C10:D10)</f>
        <v>30.015000000000001</v>
      </c>
    </row>
    <row r="11" spans="1:8">
      <c r="A11" s="47">
        <v>40620</v>
      </c>
      <c r="B11" s="50">
        <v>29.82</v>
      </c>
      <c r="C11" s="50">
        <v>30.06</v>
      </c>
      <c r="D11" s="50">
        <v>28.86</v>
      </c>
      <c r="E11" s="50">
        <v>29.61</v>
      </c>
      <c r="F11" s="49">
        <v>8885500</v>
      </c>
      <c r="H11" s="48">
        <f t="shared" ref="H11:H35" si="0">AVERAGE(C11:D11)</f>
        <v>29.46</v>
      </c>
    </row>
    <row r="12" spans="1:8">
      <c r="A12" s="47">
        <v>40613</v>
      </c>
      <c r="B12" s="50">
        <v>29.96</v>
      </c>
      <c r="C12" s="50">
        <v>31.01</v>
      </c>
      <c r="D12" s="50">
        <v>29.86</v>
      </c>
      <c r="E12" s="50">
        <v>30.07</v>
      </c>
      <c r="F12" s="49">
        <v>8680100</v>
      </c>
      <c r="H12" s="48">
        <f t="shared" si="0"/>
        <v>30.435000000000002</v>
      </c>
    </row>
    <row r="13" spans="1:8">
      <c r="A13" s="47">
        <v>40606</v>
      </c>
      <c r="B13" s="50">
        <v>29.445</v>
      </c>
      <c r="C13" s="50">
        <v>29.989000000000001</v>
      </c>
      <c r="D13" s="50">
        <v>28.96</v>
      </c>
      <c r="E13" s="50">
        <v>29.81</v>
      </c>
      <c r="F13" s="49">
        <v>8247200</v>
      </c>
      <c r="H13" s="48">
        <f t="shared" si="0"/>
        <v>29.474499999999999</v>
      </c>
    </row>
    <row r="14" spans="1:8">
      <c r="A14" s="47">
        <v>40599</v>
      </c>
      <c r="B14" s="50">
        <v>29.155000000000001</v>
      </c>
      <c r="C14" s="50">
        <v>29.43</v>
      </c>
      <c r="D14" s="50">
        <v>29.024999999999999</v>
      </c>
      <c r="E14" s="50">
        <v>29.405000000000001</v>
      </c>
      <c r="F14" s="49">
        <v>5134500</v>
      </c>
      <c r="H14" s="48">
        <f t="shared" si="0"/>
        <v>29.227499999999999</v>
      </c>
    </row>
    <row r="15" spans="1:8">
      <c r="A15" s="47">
        <v>40592</v>
      </c>
      <c r="B15" s="50">
        <v>29.315000000000001</v>
      </c>
      <c r="C15" s="50">
        <v>29.625</v>
      </c>
      <c r="D15" s="50">
        <v>29.04</v>
      </c>
      <c r="E15" s="50">
        <v>29.364999999999998</v>
      </c>
      <c r="F15" s="49">
        <v>6112900</v>
      </c>
      <c r="H15" s="48">
        <f t="shared" si="0"/>
        <v>29.3325</v>
      </c>
    </row>
    <row r="16" spans="1:8">
      <c r="A16" s="47">
        <v>40585</v>
      </c>
      <c r="B16" s="50">
        <v>29.3</v>
      </c>
      <c r="C16" s="50">
        <v>29.745000000000001</v>
      </c>
      <c r="D16" s="50">
        <v>29.175000000000001</v>
      </c>
      <c r="E16" s="50">
        <v>29.285</v>
      </c>
      <c r="F16" s="49">
        <v>6772000</v>
      </c>
      <c r="H16" s="48">
        <f t="shared" si="0"/>
        <v>29.46</v>
      </c>
    </row>
    <row r="17" spans="1:8">
      <c r="A17" s="47">
        <v>40578</v>
      </c>
      <c r="B17" s="50">
        <v>30.03</v>
      </c>
      <c r="C17" s="50">
        <v>30.555</v>
      </c>
      <c r="D17" s="50">
        <v>28.967500000000001</v>
      </c>
      <c r="E17" s="50">
        <v>29.25</v>
      </c>
      <c r="F17" s="49">
        <v>10292800</v>
      </c>
      <c r="H17" s="48">
        <f t="shared" si="0"/>
        <v>29.76125</v>
      </c>
    </row>
    <row r="18" spans="1:8">
      <c r="A18" s="47">
        <v>40571</v>
      </c>
      <c r="B18" s="50">
        <v>29.885000000000002</v>
      </c>
      <c r="C18" s="50">
        <v>30.475000000000001</v>
      </c>
      <c r="D18" s="50">
        <v>29.855</v>
      </c>
      <c r="E18" s="50">
        <v>30.015000000000001</v>
      </c>
      <c r="F18" s="49">
        <v>5758500</v>
      </c>
      <c r="H18" s="48">
        <f t="shared" si="0"/>
        <v>30.164999999999999</v>
      </c>
    </row>
    <row r="19" spans="1:8">
      <c r="A19" s="47">
        <v>40564</v>
      </c>
      <c r="B19" s="50">
        <v>29.68</v>
      </c>
      <c r="C19" s="50">
        <v>30</v>
      </c>
      <c r="D19" s="50">
        <v>29.57</v>
      </c>
      <c r="E19" s="50">
        <v>29.83</v>
      </c>
      <c r="F19" s="49">
        <v>4825600</v>
      </c>
      <c r="H19" s="48">
        <f t="shared" si="0"/>
        <v>29.785</v>
      </c>
    </row>
    <row r="20" spans="1:8">
      <c r="A20" s="47">
        <v>40557</v>
      </c>
      <c r="B20" s="50">
        <v>29.045000000000002</v>
      </c>
      <c r="C20" s="50">
        <v>29.655000000000001</v>
      </c>
      <c r="D20" s="50">
        <v>28.895</v>
      </c>
      <c r="E20" s="50">
        <v>29.65</v>
      </c>
      <c r="F20" s="49">
        <v>6666700</v>
      </c>
      <c r="H20" s="48">
        <f t="shared" si="0"/>
        <v>29.274999999999999</v>
      </c>
    </row>
    <row r="21" spans="1:8">
      <c r="A21" s="47">
        <v>40550</v>
      </c>
      <c r="B21" s="50">
        <v>29.43</v>
      </c>
      <c r="C21" s="50">
        <v>29.495000000000001</v>
      </c>
      <c r="D21" s="50">
        <v>28.824999999999999</v>
      </c>
      <c r="E21" s="50">
        <v>29.19</v>
      </c>
      <c r="F21" s="49">
        <v>11277100</v>
      </c>
      <c r="H21" s="48">
        <f t="shared" si="0"/>
        <v>29.16</v>
      </c>
    </row>
    <row r="22" spans="1:8">
      <c r="A22" s="47">
        <v>40543</v>
      </c>
      <c r="B22" s="50">
        <v>29.53</v>
      </c>
      <c r="C22" s="50">
        <v>29.715</v>
      </c>
      <c r="D22" s="50">
        <v>29.335000000000001</v>
      </c>
      <c r="E22" s="50">
        <v>29.43</v>
      </c>
      <c r="F22" s="49">
        <v>3039700</v>
      </c>
      <c r="H22" s="48">
        <f t="shared" si="0"/>
        <v>29.524999999999999</v>
      </c>
    </row>
    <row r="23" spans="1:8">
      <c r="A23" s="47">
        <v>40535</v>
      </c>
      <c r="B23" s="50">
        <v>29.614999999999998</v>
      </c>
      <c r="C23" s="50">
        <v>29.844999999999999</v>
      </c>
      <c r="D23" s="50">
        <v>29.285</v>
      </c>
      <c r="E23" s="50">
        <v>29.545000000000002</v>
      </c>
      <c r="F23" s="49">
        <v>4096100</v>
      </c>
      <c r="H23" s="48">
        <f t="shared" si="0"/>
        <v>29.564999999999998</v>
      </c>
    </row>
    <row r="24" spans="1:8">
      <c r="A24" s="47">
        <v>40529</v>
      </c>
      <c r="B24" s="50">
        <v>29.505099999999999</v>
      </c>
      <c r="C24" s="50">
        <v>29.815000000000001</v>
      </c>
      <c r="D24" s="50">
        <v>29.155000000000001</v>
      </c>
      <c r="E24" s="50">
        <v>29.565000000000001</v>
      </c>
      <c r="F24" s="49">
        <v>8274900</v>
      </c>
      <c r="H24" s="48">
        <f t="shared" si="0"/>
        <v>29.484999999999999</v>
      </c>
    </row>
    <row r="25" spans="1:8">
      <c r="A25" s="47">
        <v>40522</v>
      </c>
      <c r="B25" s="50">
        <v>30.085000000000001</v>
      </c>
      <c r="C25" s="50">
        <v>30.225000000000001</v>
      </c>
      <c r="D25" s="50">
        <v>29.13</v>
      </c>
      <c r="E25" s="50">
        <v>29.44</v>
      </c>
      <c r="F25" s="49">
        <v>7105000</v>
      </c>
      <c r="H25" s="48">
        <f t="shared" si="0"/>
        <v>29.677500000000002</v>
      </c>
    </row>
    <row r="26" spans="1:8">
      <c r="A26" s="47">
        <v>40515</v>
      </c>
      <c r="B26" s="50">
        <v>29.914999999999999</v>
      </c>
      <c r="C26" s="50">
        <v>30.51</v>
      </c>
      <c r="D26" s="50">
        <v>29.71</v>
      </c>
      <c r="E26" s="50">
        <v>30.15</v>
      </c>
      <c r="F26" s="49">
        <v>8698200</v>
      </c>
      <c r="H26" s="48">
        <f t="shared" si="0"/>
        <v>30.11</v>
      </c>
    </row>
    <row r="27" spans="1:8">
      <c r="A27" s="47">
        <v>40508</v>
      </c>
      <c r="B27" s="50">
        <v>29.74</v>
      </c>
      <c r="C27" s="50">
        <v>30.33</v>
      </c>
      <c r="D27" s="50">
        <v>29.585000000000001</v>
      </c>
      <c r="E27" s="50">
        <v>30.1</v>
      </c>
      <c r="F27" s="49">
        <v>3949600</v>
      </c>
      <c r="H27" s="48">
        <f t="shared" si="0"/>
        <v>29.9575</v>
      </c>
    </row>
    <row r="28" spans="1:8">
      <c r="A28" s="47">
        <v>40501</v>
      </c>
      <c r="B28" s="50">
        <v>29.66</v>
      </c>
      <c r="C28" s="50">
        <v>29.925000000000001</v>
      </c>
      <c r="D28" s="50">
        <v>29.125</v>
      </c>
      <c r="E28" s="50">
        <v>29.925000000000001</v>
      </c>
      <c r="F28" s="49">
        <v>5848100</v>
      </c>
      <c r="H28" s="48">
        <f t="shared" si="0"/>
        <v>29.524999999999999</v>
      </c>
    </row>
    <row r="29" spans="1:8">
      <c r="A29" s="47">
        <v>40494</v>
      </c>
      <c r="B29" s="50">
        <v>30.18</v>
      </c>
      <c r="C29" s="50">
        <v>30.21</v>
      </c>
      <c r="D29" s="50">
        <v>29.175000000000001</v>
      </c>
      <c r="E29" s="50">
        <v>29.55</v>
      </c>
      <c r="F29" s="49">
        <v>5836700</v>
      </c>
      <c r="H29" s="48">
        <f t="shared" si="0"/>
        <v>29.692500000000003</v>
      </c>
    </row>
    <row r="30" spans="1:8">
      <c r="A30" s="47">
        <v>40487</v>
      </c>
      <c r="B30" s="50">
        <v>29.96</v>
      </c>
      <c r="C30" s="50">
        <v>30.282499999999999</v>
      </c>
      <c r="D30" s="50">
        <v>29.6</v>
      </c>
      <c r="E30" s="50">
        <v>30.245000000000001</v>
      </c>
      <c r="F30" s="49">
        <v>7098100</v>
      </c>
      <c r="H30" s="48">
        <f t="shared" si="0"/>
        <v>29.94125</v>
      </c>
    </row>
    <row r="31" spans="1:8">
      <c r="A31" s="47">
        <v>40480</v>
      </c>
      <c r="B31" s="50">
        <v>29.91</v>
      </c>
      <c r="C31" s="50">
        <v>29.91</v>
      </c>
      <c r="D31" s="50">
        <v>29.25</v>
      </c>
      <c r="E31" s="50">
        <v>29.77</v>
      </c>
      <c r="F31" s="49">
        <v>6495000</v>
      </c>
      <c r="H31" s="48">
        <f t="shared" si="0"/>
        <v>29.58</v>
      </c>
    </row>
    <row r="32" spans="1:8">
      <c r="A32" s="47">
        <v>40473</v>
      </c>
      <c r="B32" s="50">
        <v>29.33</v>
      </c>
      <c r="C32" s="50">
        <v>30</v>
      </c>
      <c r="D32" s="50">
        <v>29.055</v>
      </c>
      <c r="E32" s="50">
        <v>29.745000000000001</v>
      </c>
      <c r="F32" s="49">
        <v>7096100</v>
      </c>
      <c r="H32" s="48">
        <f t="shared" si="0"/>
        <v>29.5275</v>
      </c>
    </row>
    <row r="33" spans="1:8">
      <c r="A33" s="47">
        <v>40466</v>
      </c>
      <c r="B33" s="50">
        <v>29.09</v>
      </c>
      <c r="C33" s="50">
        <v>29.375</v>
      </c>
      <c r="D33" s="50">
        <v>28.795000000000002</v>
      </c>
      <c r="E33" s="50">
        <v>29.285</v>
      </c>
      <c r="F33" s="49">
        <v>3763600</v>
      </c>
      <c r="H33" s="48">
        <f t="shared" si="0"/>
        <v>29.085000000000001</v>
      </c>
    </row>
    <row r="34" spans="1:8">
      <c r="A34" s="47">
        <v>40459</v>
      </c>
      <c r="B34" s="50">
        <v>29.03</v>
      </c>
      <c r="C34" s="50">
        <v>29.454999999999998</v>
      </c>
      <c r="D34" s="50">
        <v>28.76</v>
      </c>
      <c r="E34" s="50">
        <v>29.11</v>
      </c>
      <c r="F34" s="49">
        <v>6701400</v>
      </c>
      <c r="H34" s="48">
        <f t="shared" si="0"/>
        <v>29.107500000000002</v>
      </c>
    </row>
    <row r="35" spans="1:8">
      <c r="A35" s="47">
        <v>40452</v>
      </c>
      <c r="B35" s="50">
        <v>28.945</v>
      </c>
      <c r="C35" s="50">
        <v>29.29</v>
      </c>
      <c r="D35" s="50">
        <v>28.805</v>
      </c>
      <c r="E35" s="50">
        <v>29.13</v>
      </c>
      <c r="F35" s="49">
        <v>7786200</v>
      </c>
      <c r="H35" s="48">
        <f t="shared" si="0"/>
        <v>29.047499999999999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H32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5.25" style="2" customWidth="1"/>
    <col min="2" max="2" width="12.75" style="1" customWidth="1"/>
    <col min="3" max="3" width="8.875" style="1" customWidth="1"/>
    <col min="4" max="13" width="13" style="3" customWidth="1"/>
    <col min="14" max="14" width="13" style="2" customWidth="1"/>
    <col min="15" max="15" width="9" style="1"/>
    <col min="16" max="16" width="12.125" style="1" bestFit="1" customWidth="1"/>
    <col min="17" max="19" width="8.875" style="1" bestFit="1" customWidth="1"/>
    <col min="20" max="20" width="11.125" style="1" bestFit="1" customWidth="1"/>
    <col min="21" max="21" width="8.75" style="1" bestFit="1" customWidth="1"/>
    <col min="22" max="22" width="8.625" style="1" bestFit="1" customWidth="1"/>
    <col min="23" max="23" width="9.125" style="1" bestFit="1" customWidth="1"/>
    <col min="24" max="16384" width="9" style="1"/>
  </cols>
  <sheetData>
    <row r="1" spans="1:216" ht="27.75">
      <c r="A1" s="62" t="s">
        <v>233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16">
      <c r="H2" s="2"/>
      <c r="I2" s="2"/>
      <c r="J2" s="2"/>
      <c r="K2" s="1"/>
      <c r="L2" s="1"/>
      <c r="N2" s="3"/>
    </row>
    <row r="3" spans="1:216" ht="15">
      <c r="H3" s="2"/>
      <c r="I3" s="2"/>
      <c r="J3" s="2"/>
      <c r="K3" s="1"/>
      <c r="L3" s="4"/>
      <c r="N3" s="3"/>
    </row>
    <row r="4" spans="1:216" ht="18">
      <c r="A4" s="63" t="s">
        <v>270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216" ht="18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216" ht="15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1:216">
      <c r="N7" s="3"/>
    </row>
    <row r="8" spans="1:216">
      <c r="N8" s="3"/>
    </row>
    <row r="9" spans="1:216" ht="15">
      <c r="D9" s="8" t="s">
        <v>264</v>
      </c>
      <c r="E9" s="8"/>
      <c r="F9" s="8" t="s">
        <v>232</v>
      </c>
      <c r="G9" s="8" t="s">
        <v>1</v>
      </c>
      <c r="H9" s="65" t="s">
        <v>2</v>
      </c>
      <c r="I9" s="65"/>
      <c r="J9" s="65"/>
      <c r="K9" s="65"/>
      <c r="L9" s="65"/>
      <c r="M9" s="9" t="s">
        <v>3</v>
      </c>
      <c r="N9" s="8" t="s">
        <v>4</v>
      </c>
      <c r="Q9" s="1" t="s">
        <v>1</v>
      </c>
      <c r="V9" s="1" t="s">
        <v>5</v>
      </c>
      <c r="AA9" s="1" t="s">
        <v>3</v>
      </c>
    </row>
    <row r="10" spans="1:216" ht="17.25">
      <c r="A10" s="10" t="s">
        <v>6</v>
      </c>
      <c r="B10" s="61" t="s">
        <v>7</v>
      </c>
      <c r="C10" s="61"/>
      <c r="D10" s="11" t="s">
        <v>8</v>
      </c>
      <c r="E10" s="11" t="s">
        <v>232</v>
      </c>
      <c r="F10" s="11" t="s">
        <v>266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  <c r="M10" s="12" t="s">
        <v>15</v>
      </c>
      <c r="N10" s="11" t="s">
        <v>16</v>
      </c>
      <c r="P10" s="13" t="s">
        <v>17</v>
      </c>
      <c r="Q10" s="14" t="s">
        <v>18</v>
      </c>
      <c r="R10" s="15" t="s">
        <v>19</v>
      </c>
      <c r="S10" s="15" t="s">
        <v>20</v>
      </c>
      <c r="T10" s="15" t="s">
        <v>21</v>
      </c>
      <c r="U10" s="15" t="s">
        <v>22</v>
      </c>
      <c r="V10" s="14" t="s">
        <v>23</v>
      </c>
      <c r="W10" s="15" t="s">
        <v>24</v>
      </c>
      <c r="X10" s="15" t="s">
        <v>25</v>
      </c>
      <c r="Y10" s="15" t="s">
        <v>26</v>
      </c>
      <c r="Z10" s="16" t="s">
        <v>27</v>
      </c>
      <c r="AA10" s="8" t="s">
        <v>28</v>
      </c>
      <c r="AB10" s="8" t="s">
        <v>29</v>
      </c>
      <c r="AC10" s="8" t="s">
        <v>30</v>
      </c>
      <c r="AD10" s="8" t="s">
        <v>31</v>
      </c>
      <c r="AE10" s="8" t="s">
        <v>32</v>
      </c>
      <c r="AF10" s="8" t="s">
        <v>33</v>
      </c>
      <c r="AG10" s="8" t="s">
        <v>34</v>
      </c>
      <c r="AH10" s="8" t="s">
        <v>35</v>
      </c>
      <c r="AI10" s="8" t="s">
        <v>36</v>
      </c>
      <c r="AJ10" s="8" t="s">
        <v>37</v>
      </c>
      <c r="AK10" s="8" t="s">
        <v>38</v>
      </c>
      <c r="AL10" s="8" t="s">
        <v>39</v>
      </c>
      <c r="AM10" s="8" t="s">
        <v>40</v>
      </c>
      <c r="AN10" s="8" t="s">
        <v>41</v>
      </c>
      <c r="AO10" s="8" t="s">
        <v>42</v>
      </c>
      <c r="AP10" s="8" t="s">
        <v>43</v>
      </c>
      <c r="AQ10" s="8" t="s">
        <v>44</v>
      </c>
      <c r="AR10" s="8" t="s">
        <v>45</v>
      </c>
      <c r="AS10" s="8" t="s">
        <v>46</v>
      </c>
      <c r="AT10" s="8" t="s">
        <v>47</v>
      </c>
      <c r="AU10" s="8" t="s">
        <v>48</v>
      </c>
      <c r="AV10" s="8" t="s">
        <v>49</v>
      </c>
      <c r="AW10" s="8" t="s">
        <v>50</v>
      </c>
      <c r="AX10" s="8" t="s">
        <v>51</v>
      </c>
      <c r="AY10" s="8" t="s">
        <v>52</v>
      </c>
      <c r="AZ10" s="8" t="s">
        <v>53</v>
      </c>
      <c r="BA10" s="8" t="s">
        <v>54</v>
      </c>
      <c r="BB10" s="8" t="s">
        <v>55</v>
      </c>
      <c r="BC10" s="8" t="s">
        <v>56</v>
      </c>
      <c r="BD10" s="8" t="s">
        <v>57</v>
      </c>
      <c r="BE10" s="8" t="s">
        <v>58</v>
      </c>
      <c r="BF10" s="8" t="s">
        <v>59</v>
      </c>
      <c r="BG10" s="8" t="s">
        <v>60</v>
      </c>
      <c r="BH10" s="8" t="s">
        <v>61</v>
      </c>
      <c r="BI10" s="8" t="s">
        <v>62</v>
      </c>
      <c r="BJ10" s="8" t="s">
        <v>63</v>
      </c>
      <c r="BK10" s="8" t="s">
        <v>64</v>
      </c>
      <c r="BL10" s="8" t="s">
        <v>65</v>
      </c>
      <c r="BM10" s="8" t="s">
        <v>66</v>
      </c>
      <c r="BN10" s="8" t="s">
        <v>67</v>
      </c>
      <c r="BO10" s="8" t="s">
        <v>68</v>
      </c>
      <c r="BP10" s="8" t="s">
        <v>69</v>
      </c>
      <c r="BQ10" s="8" t="s">
        <v>70</v>
      </c>
      <c r="BR10" s="8" t="s">
        <v>71</v>
      </c>
      <c r="BS10" s="8" t="s">
        <v>72</v>
      </c>
      <c r="BT10" s="8" t="s">
        <v>73</v>
      </c>
      <c r="BU10" s="8" t="s">
        <v>74</v>
      </c>
      <c r="BV10" s="8" t="s">
        <v>75</v>
      </c>
      <c r="BW10" s="8" t="s">
        <v>76</v>
      </c>
      <c r="BX10" s="8" t="s">
        <v>77</v>
      </c>
      <c r="BY10" s="8" t="s">
        <v>78</v>
      </c>
      <c r="BZ10" s="8" t="s">
        <v>79</v>
      </c>
      <c r="CA10" s="8" t="s">
        <v>80</v>
      </c>
      <c r="CB10" s="8" t="s">
        <v>81</v>
      </c>
      <c r="CC10" s="8" t="s">
        <v>82</v>
      </c>
      <c r="CD10" s="8" t="s">
        <v>83</v>
      </c>
      <c r="CE10" s="8" t="s">
        <v>84</v>
      </c>
      <c r="CF10" s="8" t="s">
        <v>85</v>
      </c>
      <c r="CG10" s="8" t="s">
        <v>86</v>
      </c>
      <c r="CH10" s="8" t="s">
        <v>87</v>
      </c>
      <c r="CI10" s="8" t="s">
        <v>88</v>
      </c>
      <c r="CJ10" s="8" t="s">
        <v>89</v>
      </c>
      <c r="CK10" s="8" t="s">
        <v>90</v>
      </c>
      <c r="CL10" s="8" t="s">
        <v>91</v>
      </c>
      <c r="CM10" s="8" t="s">
        <v>92</v>
      </c>
      <c r="CN10" s="8" t="s">
        <v>93</v>
      </c>
      <c r="CO10" s="8" t="s">
        <v>94</v>
      </c>
      <c r="CP10" s="8" t="s">
        <v>95</v>
      </c>
      <c r="CQ10" s="8" t="s">
        <v>96</v>
      </c>
      <c r="CR10" s="8" t="s">
        <v>97</v>
      </c>
      <c r="CS10" s="8" t="s">
        <v>98</v>
      </c>
      <c r="CT10" s="8" t="s">
        <v>99</v>
      </c>
      <c r="CU10" s="8" t="s">
        <v>100</v>
      </c>
      <c r="CV10" s="8" t="s">
        <v>101</v>
      </c>
      <c r="CW10" s="8" t="s">
        <v>102</v>
      </c>
      <c r="CX10" s="8" t="s">
        <v>103</v>
      </c>
      <c r="CY10" s="8" t="s">
        <v>104</v>
      </c>
      <c r="CZ10" s="8" t="s">
        <v>105</v>
      </c>
      <c r="DA10" s="8" t="s">
        <v>106</v>
      </c>
      <c r="DB10" s="8" t="s">
        <v>107</v>
      </c>
      <c r="DC10" s="8" t="s">
        <v>108</v>
      </c>
      <c r="DD10" s="8" t="s">
        <v>109</v>
      </c>
      <c r="DE10" s="8" t="s">
        <v>110</v>
      </c>
      <c r="DF10" s="8" t="s">
        <v>111</v>
      </c>
      <c r="DG10" s="8" t="s">
        <v>112</v>
      </c>
      <c r="DH10" s="8" t="s">
        <v>113</v>
      </c>
      <c r="DI10" s="8" t="s">
        <v>114</v>
      </c>
      <c r="DJ10" s="8" t="s">
        <v>115</v>
      </c>
      <c r="DK10" s="8" t="s">
        <v>116</v>
      </c>
      <c r="DL10" s="8" t="s">
        <v>117</v>
      </c>
      <c r="DM10" s="8" t="s">
        <v>118</v>
      </c>
      <c r="DN10" s="8" t="s">
        <v>119</v>
      </c>
      <c r="DO10" s="8" t="s">
        <v>120</v>
      </c>
      <c r="DP10" s="8" t="s">
        <v>121</v>
      </c>
      <c r="DQ10" s="8" t="s">
        <v>122</v>
      </c>
      <c r="DR10" s="8" t="s">
        <v>123</v>
      </c>
      <c r="DS10" s="8" t="s">
        <v>124</v>
      </c>
      <c r="DT10" s="8" t="s">
        <v>125</v>
      </c>
      <c r="DU10" s="8" t="s">
        <v>126</v>
      </c>
      <c r="DV10" s="8" t="s">
        <v>127</v>
      </c>
      <c r="DW10" s="8" t="s">
        <v>128</v>
      </c>
      <c r="DX10" s="8" t="s">
        <v>129</v>
      </c>
      <c r="DY10" s="8" t="s">
        <v>130</v>
      </c>
      <c r="DZ10" s="8" t="s">
        <v>131</v>
      </c>
      <c r="EA10" s="8" t="s">
        <v>132</v>
      </c>
      <c r="EB10" s="8" t="s">
        <v>133</v>
      </c>
      <c r="EC10" s="8" t="s">
        <v>134</v>
      </c>
      <c r="ED10" s="8" t="s">
        <v>135</v>
      </c>
      <c r="EE10" s="8" t="s">
        <v>136</v>
      </c>
      <c r="EF10" s="8" t="s">
        <v>137</v>
      </c>
      <c r="EG10" s="8" t="s">
        <v>138</v>
      </c>
      <c r="EH10" s="8" t="s">
        <v>139</v>
      </c>
      <c r="EI10" s="8" t="s">
        <v>140</v>
      </c>
      <c r="EJ10" s="8" t="s">
        <v>141</v>
      </c>
      <c r="EK10" s="8" t="s">
        <v>142</v>
      </c>
      <c r="EL10" s="8" t="s">
        <v>143</v>
      </c>
      <c r="EM10" s="8" t="s">
        <v>144</v>
      </c>
      <c r="EN10" s="8" t="s">
        <v>145</v>
      </c>
      <c r="EO10" s="8" t="s">
        <v>146</v>
      </c>
      <c r="EP10" s="8" t="s">
        <v>147</v>
      </c>
      <c r="EQ10" s="8" t="s">
        <v>148</v>
      </c>
      <c r="ER10" s="8" t="s">
        <v>149</v>
      </c>
      <c r="ES10" s="8" t="s">
        <v>150</v>
      </c>
      <c r="ET10" s="8" t="s">
        <v>151</v>
      </c>
      <c r="EU10" s="8" t="s">
        <v>152</v>
      </c>
      <c r="EV10" s="8" t="s">
        <v>153</v>
      </c>
      <c r="EW10" s="8" t="s">
        <v>154</v>
      </c>
      <c r="EX10" s="8" t="s">
        <v>155</v>
      </c>
      <c r="EY10" s="8" t="s">
        <v>156</v>
      </c>
      <c r="EZ10" s="8" t="s">
        <v>157</v>
      </c>
      <c r="FA10" s="8" t="s">
        <v>158</v>
      </c>
      <c r="FB10" s="8" t="s">
        <v>159</v>
      </c>
      <c r="FC10" s="8" t="s">
        <v>160</v>
      </c>
      <c r="FD10" s="8" t="s">
        <v>161</v>
      </c>
      <c r="FE10" s="8" t="s">
        <v>162</v>
      </c>
      <c r="FF10" s="8" t="s">
        <v>163</v>
      </c>
      <c r="FG10" s="8" t="s">
        <v>164</v>
      </c>
      <c r="FH10" s="8" t="s">
        <v>165</v>
      </c>
      <c r="FI10" s="8" t="s">
        <v>166</v>
      </c>
      <c r="FJ10" s="8" t="s">
        <v>167</v>
      </c>
      <c r="FK10" s="8" t="s">
        <v>168</v>
      </c>
      <c r="FL10" s="8" t="s">
        <v>169</v>
      </c>
      <c r="FM10" s="8" t="s">
        <v>170</v>
      </c>
      <c r="FN10" s="8" t="s">
        <v>171</v>
      </c>
      <c r="FO10" s="8" t="s">
        <v>172</v>
      </c>
      <c r="FP10" s="8" t="s">
        <v>173</v>
      </c>
      <c r="FQ10" s="8" t="s">
        <v>174</v>
      </c>
      <c r="FR10" s="8" t="s">
        <v>175</v>
      </c>
      <c r="FS10" s="8" t="s">
        <v>176</v>
      </c>
      <c r="FT10" s="8" t="s">
        <v>177</v>
      </c>
      <c r="FU10" s="8" t="s">
        <v>178</v>
      </c>
      <c r="FV10" s="8" t="s">
        <v>179</v>
      </c>
      <c r="FW10" s="8" t="s">
        <v>180</v>
      </c>
      <c r="FX10" s="8" t="s">
        <v>181</v>
      </c>
      <c r="FY10" s="8" t="s">
        <v>182</v>
      </c>
      <c r="FZ10" s="8" t="s">
        <v>183</v>
      </c>
      <c r="GA10" s="8" t="s">
        <v>184</v>
      </c>
      <c r="GB10" s="8" t="s">
        <v>185</v>
      </c>
      <c r="GC10" s="8" t="s">
        <v>186</v>
      </c>
      <c r="GD10" s="8" t="s">
        <v>187</v>
      </c>
      <c r="GE10" s="8" t="s">
        <v>188</v>
      </c>
      <c r="GF10" s="8" t="s">
        <v>189</v>
      </c>
      <c r="GG10" s="8" t="s">
        <v>190</v>
      </c>
      <c r="GH10" s="8" t="s">
        <v>191</v>
      </c>
      <c r="GI10" s="8" t="s">
        <v>192</v>
      </c>
      <c r="GJ10" s="8" t="s">
        <v>193</v>
      </c>
      <c r="GK10" s="8" t="s">
        <v>194</v>
      </c>
      <c r="GL10" s="8" t="s">
        <v>195</v>
      </c>
      <c r="GM10" s="8" t="s">
        <v>196</v>
      </c>
      <c r="GN10" s="8" t="s">
        <v>197</v>
      </c>
      <c r="GO10" s="8" t="s">
        <v>198</v>
      </c>
      <c r="GP10" s="8" t="s">
        <v>199</v>
      </c>
      <c r="GQ10" s="8" t="s">
        <v>200</v>
      </c>
      <c r="GR10" s="8" t="s">
        <v>201</v>
      </c>
      <c r="GS10" s="8" t="s">
        <v>202</v>
      </c>
      <c r="GT10" s="8" t="s">
        <v>203</v>
      </c>
      <c r="GU10" s="8" t="s">
        <v>204</v>
      </c>
      <c r="GV10" s="8" t="s">
        <v>205</v>
      </c>
      <c r="GW10" s="8" t="s">
        <v>206</v>
      </c>
      <c r="GX10" s="8" t="s">
        <v>207</v>
      </c>
      <c r="GY10" s="8" t="s">
        <v>208</v>
      </c>
      <c r="GZ10" s="8" t="s">
        <v>209</v>
      </c>
      <c r="HA10" s="8" t="s">
        <v>210</v>
      </c>
      <c r="HB10" s="8" t="s">
        <v>211</v>
      </c>
      <c r="HC10" s="8" t="s">
        <v>212</v>
      </c>
      <c r="HD10" s="8" t="s">
        <v>213</v>
      </c>
      <c r="HE10" s="8" t="s">
        <v>214</v>
      </c>
      <c r="HF10" s="8" t="s">
        <v>215</v>
      </c>
      <c r="HG10" s="8" t="s">
        <v>216</v>
      </c>
      <c r="HH10" s="8" t="s">
        <v>217</v>
      </c>
    </row>
    <row r="11" spans="1:216" ht="15">
      <c r="A11" s="17"/>
      <c r="B11" s="18"/>
      <c r="C11" s="18"/>
      <c r="D11" s="19" t="s">
        <v>218</v>
      </c>
      <c r="E11" s="20" t="s">
        <v>219</v>
      </c>
      <c r="F11" s="20" t="s">
        <v>220</v>
      </c>
      <c r="G11" s="21" t="s">
        <v>221</v>
      </c>
      <c r="H11" s="19" t="s">
        <v>222</v>
      </c>
      <c r="I11" s="19" t="s">
        <v>223</v>
      </c>
      <c r="J11" s="19" t="s">
        <v>224</v>
      </c>
      <c r="K11" s="19" t="s">
        <v>225</v>
      </c>
      <c r="L11" s="19" t="s">
        <v>226</v>
      </c>
      <c r="M11" s="22" t="s">
        <v>227</v>
      </c>
      <c r="N11" s="22" t="s">
        <v>265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</row>
    <row r="12" spans="1:216">
      <c r="B12" s="24"/>
      <c r="C12" s="24"/>
      <c r="D12" s="25"/>
      <c r="E12" s="25"/>
      <c r="F12" s="25"/>
      <c r="G12" s="26"/>
      <c r="N12" s="3"/>
    </row>
    <row r="13" spans="1:216" ht="16.5" customHeight="1">
      <c r="A13" s="27">
        <f>IF(B13=0,"N/A",MAX(A9:A12)+1)</f>
        <v>1</v>
      </c>
      <c r="B13" s="28" t="s">
        <v>234</v>
      </c>
      <c r="C13" s="29"/>
      <c r="D13" s="25">
        <f>'LNT(1)'!H6</f>
        <v>37.371203846153847</v>
      </c>
      <c r="E13" s="25">
        <f>D13*F13</f>
        <v>1.6368587284615383</v>
      </c>
      <c r="F13" s="32">
        <v>4.3799999999999999E-2</v>
      </c>
      <c r="G13" s="26">
        <v>9.2999999999999999E-2</v>
      </c>
      <c r="H13" s="30">
        <f t="shared" ref="H13:L21" si="0">IFERROR(G13-($G13-$M13)/6,"N/A")</f>
        <v>8.5666666666666669E-2</v>
      </c>
      <c r="I13" s="30">
        <f t="shared" si="0"/>
        <v>7.8333333333333338E-2</v>
      </c>
      <c r="J13" s="30">
        <f t="shared" si="0"/>
        <v>7.1000000000000008E-2</v>
      </c>
      <c r="K13" s="30">
        <f t="shared" si="0"/>
        <v>6.3666666666666677E-2</v>
      </c>
      <c r="L13" s="30">
        <f t="shared" si="0"/>
        <v>5.6333333333333346E-2</v>
      </c>
      <c r="M13" s="31">
        <v>4.9000000000000002E-2</v>
      </c>
      <c r="N13" s="32">
        <f t="shared" ref="N13:N21" si="1">IFERROR(IRR(P13:HH13),"N/A")</f>
        <v>0.10865009759281552</v>
      </c>
      <c r="P13" s="33">
        <f t="shared" ref="P13:P21" si="2">-D13</f>
        <v>-37.371203846153847</v>
      </c>
      <c r="Q13" s="34">
        <f t="shared" ref="Q13:Q21" si="3">E13*(1+$G13)</f>
        <v>1.7890865902084614</v>
      </c>
      <c r="R13" s="34">
        <f t="shared" ref="R13:U21" si="4">Q13*(1+$G13)</f>
        <v>1.9554716430978483</v>
      </c>
      <c r="S13" s="34">
        <f t="shared" si="4"/>
        <v>2.1373305059059482</v>
      </c>
      <c r="T13" s="34">
        <f t="shared" si="4"/>
        <v>2.3361022429552012</v>
      </c>
      <c r="U13" s="34">
        <f t="shared" si="4"/>
        <v>2.553359751550035</v>
      </c>
      <c r="V13" s="34">
        <f t="shared" ref="V13:Z21" si="5">U13*(1+H13)</f>
        <v>2.7720975702661543</v>
      </c>
      <c r="W13" s="34">
        <f t="shared" si="5"/>
        <v>2.9892452132703364</v>
      </c>
      <c r="X13" s="34">
        <f t="shared" si="5"/>
        <v>3.2014816234125303</v>
      </c>
      <c r="Y13" s="34">
        <f t="shared" si="5"/>
        <v>3.4053092867697949</v>
      </c>
      <c r="Z13" s="34">
        <f t="shared" si="5"/>
        <v>3.5971417099244936</v>
      </c>
      <c r="AA13" s="34">
        <f t="shared" ref="AA13:AP21" si="6">Z13*(1+$M13)</f>
        <v>3.7734016537107933</v>
      </c>
      <c r="AB13" s="34">
        <f t="shared" si="6"/>
        <v>3.9582983347426217</v>
      </c>
      <c r="AC13" s="34">
        <f t="shared" si="6"/>
        <v>4.1522549531450101</v>
      </c>
      <c r="AD13" s="34">
        <f t="shared" si="6"/>
        <v>4.355715445849115</v>
      </c>
      <c r="AE13" s="34">
        <f t="shared" si="6"/>
        <v>4.5691455026957213</v>
      </c>
      <c r="AF13" s="34">
        <f t="shared" si="6"/>
        <v>4.7930336323278109</v>
      </c>
      <c r="AG13" s="34">
        <f t="shared" si="6"/>
        <v>5.0278922803118729</v>
      </c>
      <c r="AH13" s="34">
        <f t="shared" si="6"/>
        <v>5.2742590020471543</v>
      </c>
      <c r="AI13" s="34">
        <f t="shared" si="6"/>
        <v>5.5326976931474645</v>
      </c>
      <c r="AJ13" s="34">
        <f t="shared" si="6"/>
        <v>5.8037998801116899</v>
      </c>
      <c r="AK13" s="34">
        <f t="shared" si="6"/>
        <v>6.0881860742371625</v>
      </c>
      <c r="AL13" s="34">
        <f t="shared" si="6"/>
        <v>6.3865071918747827</v>
      </c>
      <c r="AM13" s="34">
        <f t="shared" si="6"/>
        <v>6.6994460442766464</v>
      </c>
      <c r="AN13" s="34">
        <f t="shared" si="6"/>
        <v>7.0277189004462013</v>
      </c>
      <c r="AO13" s="34">
        <f t="shared" si="6"/>
        <v>7.3720771265680645</v>
      </c>
      <c r="AP13" s="34">
        <f t="shared" si="6"/>
        <v>7.7333089057698992</v>
      </c>
      <c r="AQ13" s="34">
        <f t="shared" ref="AQ13:BF21" si="7">AP13*(1+$M13)</f>
        <v>8.1122410421526236</v>
      </c>
      <c r="AR13" s="34">
        <f t="shared" si="7"/>
        <v>8.5097408532181014</v>
      </c>
      <c r="AS13" s="34">
        <f t="shared" si="7"/>
        <v>8.926718155025787</v>
      </c>
      <c r="AT13" s="34">
        <f t="shared" si="7"/>
        <v>9.3641273446220499</v>
      </c>
      <c r="AU13" s="34">
        <f t="shared" si="7"/>
        <v>9.8229695845085292</v>
      </c>
      <c r="AV13" s="34">
        <f t="shared" si="7"/>
        <v>10.304295094149447</v>
      </c>
      <c r="AW13" s="34">
        <f t="shared" si="7"/>
        <v>10.809205553762769</v>
      </c>
      <c r="AX13" s="34">
        <f t="shared" si="7"/>
        <v>11.338856625897144</v>
      </c>
      <c r="AY13" s="34">
        <f t="shared" si="7"/>
        <v>11.894460600566102</v>
      </c>
      <c r="AZ13" s="34">
        <f t="shared" si="7"/>
        <v>12.47728916999384</v>
      </c>
      <c r="BA13" s="34">
        <f t="shared" si="7"/>
        <v>13.088676339323538</v>
      </c>
      <c r="BB13" s="34">
        <f t="shared" si="7"/>
        <v>13.730021479950389</v>
      </c>
      <c r="BC13" s="34">
        <f t="shared" si="7"/>
        <v>14.402792532467958</v>
      </c>
      <c r="BD13" s="34">
        <f t="shared" si="7"/>
        <v>15.108529366558887</v>
      </c>
      <c r="BE13" s="34">
        <f t="shared" si="7"/>
        <v>15.848847305520271</v>
      </c>
      <c r="BF13" s="34">
        <f t="shared" si="7"/>
        <v>16.625440823490763</v>
      </c>
      <c r="BG13" s="34">
        <f t="shared" ref="BG13:BV21" si="8">BF13*(1+$M13)</f>
        <v>17.44008742384181</v>
      </c>
      <c r="BH13" s="34">
        <f t="shared" si="8"/>
        <v>18.294651707610058</v>
      </c>
      <c r="BI13" s="34">
        <f t="shared" si="8"/>
        <v>19.19108964128295</v>
      </c>
      <c r="BJ13" s="34">
        <f t="shared" si="8"/>
        <v>20.131453033705814</v>
      </c>
      <c r="BK13" s="34">
        <f t="shared" si="8"/>
        <v>21.117894232357397</v>
      </c>
      <c r="BL13" s="34">
        <f t="shared" si="8"/>
        <v>22.152671049742906</v>
      </c>
      <c r="BM13" s="34">
        <f t="shared" si="8"/>
        <v>23.238151931180308</v>
      </c>
      <c r="BN13" s="34">
        <f t="shared" si="8"/>
        <v>24.376821375808142</v>
      </c>
      <c r="BO13" s="34">
        <f t="shared" si="8"/>
        <v>25.571285623222739</v>
      </c>
      <c r="BP13" s="34">
        <f t="shared" si="8"/>
        <v>26.824278618760651</v>
      </c>
      <c r="BQ13" s="34">
        <f t="shared" si="8"/>
        <v>28.138668271079922</v>
      </c>
      <c r="BR13" s="34">
        <f t="shared" si="8"/>
        <v>29.517463016362836</v>
      </c>
      <c r="BS13" s="34">
        <f t="shared" si="8"/>
        <v>30.963818704164613</v>
      </c>
      <c r="BT13" s="34">
        <f t="shared" si="8"/>
        <v>32.481045820668676</v>
      </c>
      <c r="BU13" s="34">
        <f t="shared" si="8"/>
        <v>34.072617065881438</v>
      </c>
      <c r="BV13" s="34">
        <f t="shared" si="8"/>
        <v>35.742175302109629</v>
      </c>
      <c r="BW13" s="34">
        <f t="shared" ref="BW13:CL21" si="9">BV13*(1+$M13)</f>
        <v>37.493541891912997</v>
      </c>
      <c r="BX13" s="34">
        <f t="shared" si="9"/>
        <v>39.330725444616732</v>
      </c>
      <c r="BY13" s="34">
        <f t="shared" si="9"/>
        <v>41.257930991402951</v>
      </c>
      <c r="BZ13" s="34">
        <f t="shared" si="9"/>
        <v>43.279569609981692</v>
      </c>
      <c r="CA13" s="34">
        <f t="shared" si="9"/>
        <v>45.400268520870789</v>
      </c>
      <c r="CB13" s="34">
        <f t="shared" si="9"/>
        <v>47.624881678393457</v>
      </c>
      <c r="CC13" s="34">
        <f t="shared" si="9"/>
        <v>49.95850088063473</v>
      </c>
      <c r="CD13" s="34">
        <f t="shared" si="9"/>
        <v>52.406467423785827</v>
      </c>
      <c r="CE13" s="34">
        <f t="shared" si="9"/>
        <v>54.974384327551327</v>
      </c>
      <c r="CF13" s="34">
        <f t="shared" si="9"/>
        <v>57.668129159601335</v>
      </c>
      <c r="CG13" s="34">
        <f t="shared" si="9"/>
        <v>60.493867488421799</v>
      </c>
      <c r="CH13" s="34">
        <f t="shared" si="9"/>
        <v>63.458066995354464</v>
      </c>
      <c r="CI13" s="34">
        <f t="shared" si="9"/>
        <v>66.567512278126827</v>
      </c>
      <c r="CJ13" s="34">
        <f t="shared" si="9"/>
        <v>69.829320379755032</v>
      </c>
      <c r="CK13" s="34">
        <f t="shared" si="9"/>
        <v>73.250957078363029</v>
      </c>
      <c r="CL13" s="34">
        <f t="shared" si="9"/>
        <v>76.840253975202813</v>
      </c>
      <c r="CM13" s="34">
        <f t="shared" ref="CM13:DB21" si="10">CL13*(1+$M13)</f>
        <v>80.605426419987751</v>
      </c>
      <c r="CN13" s="34">
        <f t="shared" si="10"/>
        <v>84.555092314567148</v>
      </c>
      <c r="CO13" s="34">
        <f t="shared" si="10"/>
        <v>88.698291837980932</v>
      </c>
      <c r="CP13" s="34">
        <f t="shared" si="10"/>
        <v>93.044508138041991</v>
      </c>
      <c r="CQ13" s="34">
        <f t="shared" si="10"/>
        <v>97.603689036806045</v>
      </c>
      <c r="CR13" s="34">
        <f t="shared" si="10"/>
        <v>102.38626979960954</v>
      </c>
      <c r="CS13" s="34">
        <f t="shared" si="10"/>
        <v>107.4031970197904</v>
      </c>
      <c r="CT13" s="34">
        <f t="shared" si="10"/>
        <v>112.66595367376011</v>
      </c>
      <c r="CU13" s="34">
        <f t="shared" si="10"/>
        <v>118.18658540377436</v>
      </c>
      <c r="CV13" s="34">
        <f t="shared" si="10"/>
        <v>123.97772808855929</v>
      </c>
      <c r="CW13" s="34">
        <f t="shared" si="10"/>
        <v>130.05263676489869</v>
      </c>
      <c r="CX13" s="34">
        <f t="shared" si="10"/>
        <v>136.42521596637872</v>
      </c>
      <c r="CY13" s="34">
        <f t="shared" si="10"/>
        <v>143.11005154873126</v>
      </c>
      <c r="CZ13" s="34">
        <f t="shared" si="10"/>
        <v>150.1224440746191</v>
      </c>
      <c r="DA13" s="34">
        <f t="shared" si="10"/>
        <v>157.47844383427542</v>
      </c>
      <c r="DB13" s="34">
        <f t="shared" si="10"/>
        <v>165.19488758215491</v>
      </c>
      <c r="DC13" s="34">
        <f t="shared" ref="DC13:DR21" si="11">DB13*(1+$M13)</f>
        <v>173.28943707368049</v>
      </c>
      <c r="DD13" s="34">
        <f t="shared" si="11"/>
        <v>181.78061949029083</v>
      </c>
      <c r="DE13" s="34">
        <f t="shared" si="11"/>
        <v>190.68786984531508</v>
      </c>
      <c r="DF13" s="34">
        <f t="shared" si="11"/>
        <v>200.03157546773551</v>
      </c>
      <c r="DG13" s="34">
        <f t="shared" si="11"/>
        <v>209.83312266565454</v>
      </c>
      <c r="DH13" s="34">
        <f t="shared" si="11"/>
        <v>220.11494567627159</v>
      </c>
      <c r="DI13" s="34">
        <f t="shared" si="11"/>
        <v>230.90057801440889</v>
      </c>
      <c r="DJ13" s="34">
        <f t="shared" si="11"/>
        <v>242.2147063371149</v>
      </c>
      <c r="DK13" s="34">
        <f t="shared" si="11"/>
        <v>254.08322694763351</v>
      </c>
      <c r="DL13" s="34">
        <f t="shared" si="11"/>
        <v>266.53330506806753</v>
      </c>
      <c r="DM13" s="34">
        <f t="shared" si="11"/>
        <v>279.59343701640285</v>
      </c>
      <c r="DN13" s="34">
        <f t="shared" si="11"/>
        <v>293.29351543020658</v>
      </c>
      <c r="DO13" s="34">
        <f t="shared" si="11"/>
        <v>307.66489768628668</v>
      </c>
      <c r="DP13" s="34">
        <f t="shared" si="11"/>
        <v>322.74047767291472</v>
      </c>
      <c r="DQ13" s="34">
        <f t="shared" si="11"/>
        <v>338.55476107888751</v>
      </c>
      <c r="DR13" s="34">
        <f t="shared" si="11"/>
        <v>355.14394437175298</v>
      </c>
      <c r="DS13" s="34">
        <f t="shared" ref="DS13:EH21" si="12">DR13*(1+$M13)</f>
        <v>372.54599764596884</v>
      </c>
      <c r="DT13" s="34">
        <f t="shared" si="12"/>
        <v>390.80075153062131</v>
      </c>
      <c r="DU13" s="34">
        <f t="shared" si="12"/>
        <v>409.94998835562171</v>
      </c>
      <c r="DV13" s="34">
        <f t="shared" si="12"/>
        <v>430.03753778504716</v>
      </c>
      <c r="DW13" s="34">
        <f t="shared" si="12"/>
        <v>451.10937713651447</v>
      </c>
      <c r="DX13" s="34">
        <f t="shared" si="12"/>
        <v>473.21373661620362</v>
      </c>
      <c r="DY13" s="34">
        <f t="shared" si="12"/>
        <v>496.40120971039755</v>
      </c>
      <c r="DZ13" s="34">
        <f t="shared" si="12"/>
        <v>520.72486898620696</v>
      </c>
      <c r="EA13" s="34">
        <f t="shared" si="12"/>
        <v>546.24038756653101</v>
      </c>
      <c r="EB13" s="34">
        <f t="shared" si="12"/>
        <v>573.00616655729095</v>
      </c>
      <c r="EC13" s="34">
        <f t="shared" si="12"/>
        <v>601.08346871859817</v>
      </c>
      <c r="ED13" s="34">
        <f t="shared" si="12"/>
        <v>630.5365586858095</v>
      </c>
      <c r="EE13" s="34">
        <f t="shared" si="12"/>
        <v>661.43285006141411</v>
      </c>
      <c r="EF13" s="34">
        <f t="shared" si="12"/>
        <v>693.84305971442336</v>
      </c>
      <c r="EG13" s="34">
        <f t="shared" si="12"/>
        <v>727.84136964043</v>
      </c>
      <c r="EH13" s="34">
        <f t="shared" si="12"/>
        <v>763.50559675281102</v>
      </c>
      <c r="EI13" s="34">
        <f t="shared" ref="EI13:EX21" si="13">EH13*(1+$M13)</f>
        <v>800.91737099369868</v>
      </c>
      <c r="EJ13" s="34">
        <f t="shared" si="13"/>
        <v>840.16232217238985</v>
      </c>
      <c r="EK13" s="34">
        <f t="shared" si="13"/>
        <v>881.33027595883686</v>
      </c>
      <c r="EL13" s="34">
        <f t="shared" si="13"/>
        <v>924.5154594808198</v>
      </c>
      <c r="EM13" s="34">
        <f t="shared" si="13"/>
        <v>969.81671699537992</v>
      </c>
      <c r="EN13" s="34">
        <f t="shared" si="13"/>
        <v>1017.3377361281534</v>
      </c>
      <c r="EO13" s="34">
        <f t="shared" si="13"/>
        <v>1067.1872851984328</v>
      </c>
      <c r="EP13" s="34">
        <f t="shared" si="13"/>
        <v>1119.479462173156</v>
      </c>
      <c r="EQ13" s="34">
        <f t="shared" si="13"/>
        <v>1174.3339558196406</v>
      </c>
      <c r="ER13" s="34">
        <f t="shared" si="13"/>
        <v>1231.876319654803</v>
      </c>
      <c r="ES13" s="34">
        <f t="shared" si="13"/>
        <v>1292.2382593178882</v>
      </c>
      <c r="ET13" s="34">
        <f t="shared" si="13"/>
        <v>1355.5579340244647</v>
      </c>
      <c r="EU13" s="34">
        <f t="shared" si="13"/>
        <v>1421.9802727916633</v>
      </c>
      <c r="EV13" s="34">
        <f t="shared" si="13"/>
        <v>1491.6573061584547</v>
      </c>
      <c r="EW13" s="34">
        <f t="shared" si="13"/>
        <v>1564.748514160219</v>
      </c>
      <c r="EX13" s="34">
        <f t="shared" si="13"/>
        <v>1641.4211913540696</v>
      </c>
      <c r="EY13" s="34">
        <f t="shared" ref="EY13:FN21" si="14">EX13*(1+$M13)</f>
        <v>1721.8508297304188</v>
      </c>
      <c r="EZ13" s="34">
        <f t="shared" si="14"/>
        <v>1806.2215203872092</v>
      </c>
      <c r="FA13" s="34">
        <f t="shared" si="14"/>
        <v>1894.7263748861824</v>
      </c>
      <c r="FB13" s="34">
        <f t="shared" si="14"/>
        <v>1987.5679672556053</v>
      </c>
      <c r="FC13" s="34">
        <f t="shared" si="14"/>
        <v>2084.9587976511298</v>
      </c>
      <c r="FD13" s="34">
        <f t="shared" si="14"/>
        <v>2187.1217787360351</v>
      </c>
      <c r="FE13" s="34">
        <f t="shared" si="14"/>
        <v>2294.2907458941008</v>
      </c>
      <c r="FF13" s="34">
        <f t="shared" si="14"/>
        <v>2406.7109924429114</v>
      </c>
      <c r="FG13" s="34">
        <f t="shared" si="14"/>
        <v>2524.639831072614</v>
      </c>
      <c r="FH13" s="34">
        <f t="shared" si="14"/>
        <v>2648.3471827951721</v>
      </c>
      <c r="FI13" s="34">
        <f t="shared" si="14"/>
        <v>2778.1161947521355</v>
      </c>
      <c r="FJ13" s="34">
        <f t="shared" si="14"/>
        <v>2914.24388829499</v>
      </c>
      <c r="FK13" s="34">
        <f t="shared" si="14"/>
        <v>3057.0418388214443</v>
      </c>
      <c r="FL13" s="34">
        <f t="shared" si="14"/>
        <v>3206.8368889236949</v>
      </c>
      <c r="FM13" s="34">
        <f t="shared" si="14"/>
        <v>3363.9718964809558</v>
      </c>
      <c r="FN13" s="34">
        <f t="shared" si="14"/>
        <v>3528.8065194085225</v>
      </c>
      <c r="FO13" s="34">
        <f t="shared" ref="FO13:GD21" si="15">FN13*(1+$M13)</f>
        <v>3701.7180388595398</v>
      </c>
      <c r="FP13" s="34">
        <f t="shared" si="15"/>
        <v>3883.1022227636568</v>
      </c>
      <c r="FQ13" s="34">
        <f t="shared" si="15"/>
        <v>4073.3742316790758</v>
      </c>
      <c r="FR13" s="34">
        <f t="shared" si="15"/>
        <v>4272.9695690313501</v>
      </c>
      <c r="FS13" s="34">
        <f t="shared" si="15"/>
        <v>4482.3450779138857</v>
      </c>
      <c r="FT13" s="34">
        <f t="shared" si="15"/>
        <v>4701.979986731666</v>
      </c>
      <c r="FU13" s="34">
        <f t="shared" si="15"/>
        <v>4932.3770060815177</v>
      </c>
      <c r="FV13" s="34">
        <f t="shared" si="15"/>
        <v>5174.0634793795116</v>
      </c>
      <c r="FW13" s="34">
        <f t="shared" si="15"/>
        <v>5427.5925898691075</v>
      </c>
      <c r="FX13" s="34">
        <f t="shared" si="15"/>
        <v>5693.5446267726938</v>
      </c>
      <c r="FY13" s="34">
        <f t="shared" si="15"/>
        <v>5972.5283134845558</v>
      </c>
      <c r="FZ13" s="34">
        <f t="shared" si="15"/>
        <v>6265.1822008452991</v>
      </c>
      <c r="GA13" s="34">
        <f t="shared" si="15"/>
        <v>6572.1761286867186</v>
      </c>
      <c r="GB13" s="34">
        <f t="shared" si="15"/>
        <v>6894.2127589923675</v>
      </c>
      <c r="GC13" s="34">
        <f t="shared" si="15"/>
        <v>7232.029184182993</v>
      </c>
      <c r="GD13" s="34">
        <f t="shared" si="15"/>
        <v>7586.3986142079593</v>
      </c>
      <c r="GE13" s="34">
        <f t="shared" ref="GE13:GT21" si="16">GD13*(1+$M13)</f>
        <v>7958.1321463041486</v>
      </c>
      <c r="GF13" s="34">
        <f t="shared" si="16"/>
        <v>8348.080621473051</v>
      </c>
      <c r="GG13" s="34">
        <f t="shared" si="16"/>
        <v>8757.1365719252299</v>
      </c>
      <c r="GH13" s="34">
        <f t="shared" si="16"/>
        <v>9186.2362639495659</v>
      </c>
      <c r="GI13" s="34">
        <f t="shared" si="16"/>
        <v>9636.3618408830935</v>
      </c>
      <c r="GJ13" s="34">
        <f t="shared" si="16"/>
        <v>10108.543571086364</v>
      </c>
      <c r="GK13" s="34">
        <f t="shared" si="16"/>
        <v>10603.862206069594</v>
      </c>
      <c r="GL13" s="34">
        <f t="shared" si="16"/>
        <v>11123.451454167003</v>
      </c>
      <c r="GM13" s="34">
        <f t="shared" si="16"/>
        <v>11668.500575421185</v>
      </c>
      <c r="GN13" s="34">
        <f t="shared" si="16"/>
        <v>12240.257103616823</v>
      </c>
      <c r="GO13" s="34">
        <f t="shared" si="16"/>
        <v>12840.029701694046</v>
      </c>
      <c r="GP13" s="34">
        <f t="shared" si="16"/>
        <v>13469.191157077054</v>
      </c>
      <c r="GQ13" s="34">
        <f t="shared" si="16"/>
        <v>14129.181523773828</v>
      </c>
      <c r="GR13" s="34">
        <f t="shared" si="16"/>
        <v>14821.511418438746</v>
      </c>
      <c r="GS13" s="34">
        <f t="shared" si="16"/>
        <v>15547.765477942243</v>
      </c>
      <c r="GT13" s="34">
        <f t="shared" si="16"/>
        <v>16309.605986361412</v>
      </c>
      <c r="GU13" s="34">
        <f t="shared" ref="GU13:HH21" si="17">GT13*(1+$M13)</f>
        <v>17108.776679693121</v>
      </c>
      <c r="GV13" s="34">
        <f t="shared" si="17"/>
        <v>17947.106736998081</v>
      </c>
      <c r="GW13" s="34">
        <f t="shared" si="17"/>
        <v>18826.514967110987</v>
      </c>
      <c r="GX13" s="34">
        <f t="shared" si="17"/>
        <v>19749.014200499423</v>
      </c>
      <c r="GY13" s="34">
        <f t="shared" si="17"/>
        <v>20716.715896323894</v>
      </c>
      <c r="GZ13" s="34">
        <f t="shared" si="17"/>
        <v>21731.834975243764</v>
      </c>
      <c r="HA13" s="34">
        <f t="shared" si="17"/>
        <v>22796.694889030707</v>
      </c>
      <c r="HB13" s="34">
        <f t="shared" si="17"/>
        <v>23913.73293859321</v>
      </c>
      <c r="HC13" s="34">
        <f t="shared" si="17"/>
        <v>25085.505852584276</v>
      </c>
      <c r="HD13" s="34">
        <f t="shared" si="17"/>
        <v>26314.695639360903</v>
      </c>
      <c r="HE13" s="34">
        <f t="shared" si="17"/>
        <v>27604.115725689586</v>
      </c>
      <c r="HF13" s="34">
        <f t="shared" si="17"/>
        <v>28956.717396248372</v>
      </c>
      <c r="HG13" s="34">
        <f t="shared" si="17"/>
        <v>30375.59654866454</v>
      </c>
      <c r="HH13" s="34">
        <f t="shared" si="17"/>
        <v>31864.0007795491</v>
      </c>
    </row>
    <row r="14" spans="1:216" ht="16.5" customHeight="1">
      <c r="A14" s="27">
        <f>IF(B14=0,"N/A",MAX(A10:A13)+1)</f>
        <v>2</v>
      </c>
      <c r="B14" s="28" t="s">
        <v>235</v>
      </c>
      <c r="C14" s="29"/>
      <c r="D14" s="25">
        <f>'CMS(1)'!H6</f>
        <v>18.772026923076922</v>
      </c>
      <c r="E14" s="25">
        <f t="shared" ref="E14:E21" si="18">D14*F14</f>
        <v>0.8391096034615384</v>
      </c>
      <c r="F14" s="32">
        <v>4.4699999999999997E-2</v>
      </c>
      <c r="G14" s="26">
        <v>5.8799999999999998E-2</v>
      </c>
      <c r="H14" s="30">
        <f t="shared" si="0"/>
        <v>5.7166666666666664E-2</v>
      </c>
      <c r="I14" s="30">
        <f t="shared" si="0"/>
        <v>5.553333333333333E-2</v>
      </c>
      <c r="J14" s="30">
        <f t="shared" si="0"/>
        <v>5.3899999999999997E-2</v>
      </c>
      <c r="K14" s="30">
        <f t="shared" si="0"/>
        <v>5.2266666666666663E-2</v>
      </c>
      <c r="L14" s="30">
        <f t="shared" si="0"/>
        <v>5.0633333333333329E-2</v>
      </c>
      <c r="M14" s="31">
        <v>4.9000000000000002E-2</v>
      </c>
      <c r="N14" s="32">
        <f t="shared" si="1"/>
        <v>9.8786121575776403E-2</v>
      </c>
      <c r="P14" s="33">
        <f t="shared" si="2"/>
        <v>-18.772026923076922</v>
      </c>
      <c r="Q14" s="34">
        <f t="shared" si="3"/>
        <v>0.88844924814507686</v>
      </c>
      <c r="R14" s="34">
        <f t="shared" si="4"/>
        <v>0.9406900639360074</v>
      </c>
      <c r="S14" s="34">
        <f t="shared" si="4"/>
        <v>0.99600263969544456</v>
      </c>
      <c r="T14" s="34">
        <f t="shared" si="4"/>
        <v>1.0545675949095366</v>
      </c>
      <c r="U14" s="34">
        <f t="shared" si="4"/>
        <v>1.1165761694902172</v>
      </c>
      <c r="V14" s="34">
        <f t="shared" si="5"/>
        <v>1.1804071071794078</v>
      </c>
      <c r="W14" s="34">
        <f t="shared" si="5"/>
        <v>1.2459590485314376</v>
      </c>
      <c r="X14" s="34">
        <f t="shared" si="5"/>
        <v>1.3131162412472821</v>
      </c>
      <c r="Y14" s="34">
        <f t="shared" si="5"/>
        <v>1.3817484501231401</v>
      </c>
      <c r="Z14" s="34">
        <f t="shared" si="5"/>
        <v>1.4517109799810417</v>
      </c>
      <c r="AA14" s="34">
        <f t="shared" si="6"/>
        <v>1.5228448180001126</v>
      </c>
      <c r="AB14" s="34">
        <f t="shared" si="6"/>
        <v>1.597464214082118</v>
      </c>
      <c r="AC14" s="34">
        <f t="shared" si="6"/>
        <v>1.6757399605721417</v>
      </c>
      <c r="AD14" s="34">
        <f t="shared" si="6"/>
        <v>1.7578512186401765</v>
      </c>
      <c r="AE14" s="34">
        <f t="shared" si="6"/>
        <v>1.8439859283535449</v>
      </c>
      <c r="AF14" s="34">
        <f t="shared" si="6"/>
        <v>1.9343412388428685</v>
      </c>
      <c r="AG14" s="34">
        <f t="shared" si="6"/>
        <v>2.029123959546169</v>
      </c>
      <c r="AH14" s="34">
        <f t="shared" si="6"/>
        <v>2.128551033563931</v>
      </c>
      <c r="AI14" s="34">
        <f t="shared" si="6"/>
        <v>2.2328500342085635</v>
      </c>
      <c r="AJ14" s="34">
        <f t="shared" si="6"/>
        <v>2.3422596858847831</v>
      </c>
      <c r="AK14" s="34">
        <f t="shared" si="6"/>
        <v>2.4570304104931373</v>
      </c>
      <c r="AL14" s="34">
        <f t="shared" si="6"/>
        <v>2.5774249006073009</v>
      </c>
      <c r="AM14" s="34">
        <f t="shared" si="6"/>
        <v>2.7037187207370583</v>
      </c>
      <c r="AN14" s="34">
        <f t="shared" si="6"/>
        <v>2.8362009380531741</v>
      </c>
      <c r="AO14" s="34">
        <f t="shared" si="6"/>
        <v>2.9751747840177796</v>
      </c>
      <c r="AP14" s="34">
        <f t="shared" si="6"/>
        <v>3.1209583484346504</v>
      </c>
      <c r="AQ14" s="34">
        <f t="shared" si="7"/>
        <v>3.2738853075079479</v>
      </c>
      <c r="AR14" s="34">
        <f t="shared" si="7"/>
        <v>3.4343056875758373</v>
      </c>
      <c r="AS14" s="34">
        <f t="shared" si="7"/>
        <v>3.6025866662670532</v>
      </c>
      <c r="AT14" s="34">
        <f t="shared" si="7"/>
        <v>3.7791134129141386</v>
      </c>
      <c r="AU14" s="34">
        <f t="shared" si="7"/>
        <v>3.9642899701469312</v>
      </c>
      <c r="AV14" s="34">
        <f t="shared" si="7"/>
        <v>4.158540178684131</v>
      </c>
      <c r="AW14" s="34">
        <f t="shared" si="7"/>
        <v>4.3623086474396535</v>
      </c>
      <c r="AX14" s="34">
        <f t="shared" si="7"/>
        <v>4.5760617711641967</v>
      </c>
      <c r="AY14" s="34">
        <f t="shared" si="7"/>
        <v>4.8002887979512421</v>
      </c>
      <c r="AZ14" s="34">
        <f t="shared" si="7"/>
        <v>5.0355029490508523</v>
      </c>
      <c r="BA14" s="34">
        <f t="shared" si="7"/>
        <v>5.2822425935543436</v>
      </c>
      <c r="BB14" s="34">
        <f t="shared" si="7"/>
        <v>5.5410724806385057</v>
      </c>
      <c r="BC14" s="34">
        <f t="shared" si="7"/>
        <v>5.8125850321897925</v>
      </c>
      <c r="BD14" s="34">
        <f t="shared" si="7"/>
        <v>6.0974016987670918</v>
      </c>
      <c r="BE14" s="34">
        <f t="shared" si="7"/>
        <v>6.396174382006679</v>
      </c>
      <c r="BF14" s="34">
        <f t="shared" si="7"/>
        <v>6.7095869267250059</v>
      </c>
      <c r="BG14" s="34">
        <f t="shared" si="8"/>
        <v>7.0383566861345308</v>
      </c>
      <c r="BH14" s="34">
        <f t="shared" si="8"/>
        <v>7.3832361637551225</v>
      </c>
      <c r="BI14" s="34">
        <f t="shared" si="8"/>
        <v>7.7450147357791232</v>
      </c>
      <c r="BJ14" s="34">
        <f t="shared" si="8"/>
        <v>8.1245204578323005</v>
      </c>
      <c r="BK14" s="34">
        <f t="shared" si="8"/>
        <v>8.5226219602660827</v>
      </c>
      <c r="BL14" s="34">
        <f t="shared" si="8"/>
        <v>8.940230436319121</v>
      </c>
      <c r="BM14" s="34">
        <f t="shared" si="8"/>
        <v>9.3783017276987568</v>
      </c>
      <c r="BN14" s="34">
        <f t="shared" si="8"/>
        <v>9.8378385123559955</v>
      </c>
      <c r="BO14" s="34">
        <f t="shared" si="8"/>
        <v>10.319892599461438</v>
      </c>
      <c r="BP14" s="34">
        <f t="shared" si="8"/>
        <v>10.825567336835048</v>
      </c>
      <c r="BQ14" s="34">
        <f t="shared" si="8"/>
        <v>11.356020136339964</v>
      </c>
      <c r="BR14" s="34">
        <f t="shared" si="8"/>
        <v>11.912465123020622</v>
      </c>
      <c r="BS14" s="34">
        <f t="shared" si="8"/>
        <v>12.496175914048631</v>
      </c>
      <c r="BT14" s="34">
        <f t="shared" si="8"/>
        <v>13.108488533837013</v>
      </c>
      <c r="BU14" s="34">
        <f t="shared" si="8"/>
        <v>13.750804471995027</v>
      </c>
      <c r="BV14" s="34">
        <f t="shared" si="8"/>
        <v>14.424593891122782</v>
      </c>
      <c r="BW14" s="34">
        <f t="shared" si="9"/>
        <v>15.131398991787798</v>
      </c>
      <c r="BX14" s="34">
        <f t="shared" si="9"/>
        <v>15.872837542385399</v>
      </c>
      <c r="BY14" s="34">
        <f t="shared" si="9"/>
        <v>16.650606581962283</v>
      </c>
      <c r="BZ14" s="34">
        <f t="shared" si="9"/>
        <v>17.466486304478433</v>
      </c>
      <c r="CA14" s="34">
        <f t="shared" si="9"/>
        <v>18.322344133397877</v>
      </c>
      <c r="CB14" s="34">
        <f t="shared" si="9"/>
        <v>19.22013899593437</v>
      </c>
      <c r="CC14" s="34">
        <f t="shared" si="9"/>
        <v>20.161925806735152</v>
      </c>
      <c r="CD14" s="34">
        <f t="shared" si="9"/>
        <v>21.149860171265171</v>
      </c>
      <c r="CE14" s="34">
        <f t="shared" si="9"/>
        <v>22.186203319657164</v>
      </c>
      <c r="CF14" s="34">
        <f t="shared" si="9"/>
        <v>23.273327282320363</v>
      </c>
      <c r="CG14" s="34">
        <f t="shared" si="9"/>
        <v>24.413720319154059</v>
      </c>
      <c r="CH14" s="34">
        <f t="shared" si="9"/>
        <v>25.609992614792606</v>
      </c>
      <c r="CI14" s="34">
        <f t="shared" si="9"/>
        <v>26.864882252917443</v>
      </c>
      <c r="CJ14" s="34">
        <f t="shared" si="9"/>
        <v>28.181261483310397</v>
      </c>
      <c r="CK14" s="34">
        <f t="shared" si="9"/>
        <v>29.562143295992605</v>
      </c>
      <c r="CL14" s="34">
        <f t="shared" si="9"/>
        <v>31.010688317496243</v>
      </c>
      <c r="CM14" s="34">
        <f t="shared" si="10"/>
        <v>32.53021204505356</v>
      </c>
      <c r="CN14" s="34">
        <f t="shared" si="10"/>
        <v>34.124192435261179</v>
      </c>
      <c r="CO14" s="34">
        <f t="shared" si="10"/>
        <v>35.796277864588973</v>
      </c>
      <c r="CP14" s="34">
        <f t="shared" si="10"/>
        <v>37.550295479953832</v>
      </c>
      <c r="CQ14" s="34">
        <f t="shared" si="10"/>
        <v>39.390259958471567</v>
      </c>
      <c r="CR14" s="34">
        <f t="shared" si="10"/>
        <v>41.320382696436674</v>
      </c>
      <c r="CS14" s="34">
        <f t="shared" si="10"/>
        <v>43.34508144856207</v>
      </c>
      <c r="CT14" s="34">
        <f t="shared" si="10"/>
        <v>45.468990439541606</v>
      </c>
      <c r="CU14" s="34">
        <f t="shared" si="10"/>
        <v>47.696970971079139</v>
      </c>
      <c r="CV14" s="34">
        <f t="shared" si="10"/>
        <v>50.034122548662012</v>
      </c>
      <c r="CW14" s="34">
        <f t="shared" si="10"/>
        <v>52.485794553546448</v>
      </c>
      <c r="CX14" s="34">
        <f t="shared" si="10"/>
        <v>55.057598486670223</v>
      </c>
      <c r="CY14" s="34">
        <f t="shared" si="10"/>
        <v>57.755420812517059</v>
      </c>
      <c r="CZ14" s="34">
        <f t="shared" si="10"/>
        <v>60.58543643233039</v>
      </c>
      <c r="DA14" s="34">
        <f t="shared" si="10"/>
        <v>63.554122817514575</v>
      </c>
      <c r="DB14" s="34">
        <f t="shared" si="10"/>
        <v>66.668274835572788</v>
      </c>
      <c r="DC14" s="34">
        <f t="shared" si="11"/>
        <v>69.935020302515852</v>
      </c>
      <c r="DD14" s="34">
        <f t="shared" si="11"/>
        <v>73.361836297339124</v>
      </c>
      <c r="DE14" s="34">
        <f t="shared" si="11"/>
        <v>76.956566275908742</v>
      </c>
      <c r="DF14" s="34">
        <f t="shared" si="11"/>
        <v>80.727438023428263</v>
      </c>
      <c r="DG14" s="34">
        <f t="shared" si="11"/>
        <v>84.683082486576239</v>
      </c>
      <c r="DH14" s="34">
        <f t="shared" si="11"/>
        <v>88.832553528418472</v>
      </c>
      <c r="DI14" s="34">
        <f t="shared" si="11"/>
        <v>93.185348651310974</v>
      </c>
      <c r="DJ14" s="34">
        <f t="shared" si="11"/>
        <v>97.751430735225199</v>
      </c>
      <c r="DK14" s="34">
        <f t="shared" si="11"/>
        <v>102.54125084125123</v>
      </c>
      <c r="DL14" s="34">
        <f t="shared" si="11"/>
        <v>107.56577213247253</v>
      </c>
      <c r="DM14" s="34">
        <f t="shared" si="11"/>
        <v>112.83649496696368</v>
      </c>
      <c r="DN14" s="34">
        <f t="shared" si="11"/>
        <v>118.3654832203449</v>
      </c>
      <c r="DO14" s="34">
        <f t="shared" si="11"/>
        <v>124.16539189814179</v>
      </c>
      <c r="DP14" s="34">
        <f t="shared" si="11"/>
        <v>130.24949610115073</v>
      </c>
      <c r="DQ14" s="34">
        <f t="shared" si="11"/>
        <v>136.6317214101071</v>
      </c>
      <c r="DR14" s="34">
        <f t="shared" si="11"/>
        <v>143.32667575920235</v>
      </c>
      <c r="DS14" s="34">
        <f t="shared" si="12"/>
        <v>150.34968287140325</v>
      </c>
      <c r="DT14" s="34">
        <f t="shared" si="12"/>
        <v>157.71681733210198</v>
      </c>
      <c r="DU14" s="34">
        <f t="shared" si="12"/>
        <v>165.44494138137497</v>
      </c>
      <c r="DV14" s="34">
        <f t="shared" si="12"/>
        <v>173.55174350906233</v>
      </c>
      <c r="DW14" s="34">
        <f t="shared" si="12"/>
        <v>182.05577894100637</v>
      </c>
      <c r="DX14" s="34">
        <f t="shared" si="12"/>
        <v>190.97651210911567</v>
      </c>
      <c r="DY14" s="34">
        <f t="shared" si="12"/>
        <v>200.33436120246233</v>
      </c>
      <c r="DZ14" s="34">
        <f t="shared" si="12"/>
        <v>210.15074490138298</v>
      </c>
      <c r="EA14" s="34">
        <f t="shared" si="12"/>
        <v>220.44813140155074</v>
      </c>
      <c r="EB14" s="34">
        <f t="shared" si="12"/>
        <v>231.25008984022671</v>
      </c>
      <c r="EC14" s="34">
        <f t="shared" si="12"/>
        <v>242.58134424239779</v>
      </c>
      <c r="ED14" s="34">
        <f t="shared" si="12"/>
        <v>254.46783011027526</v>
      </c>
      <c r="EE14" s="34">
        <f t="shared" si="12"/>
        <v>266.93675378567872</v>
      </c>
      <c r="EF14" s="34">
        <f t="shared" si="12"/>
        <v>280.01665472117696</v>
      </c>
      <c r="EG14" s="34">
        <f t="shared" si="12"/>
        <v>293.73747080251462</v>
      </c>
      <c r="EH14" s="34">
        <f t="shared" si="12"/>
        <v>308.13060687183781</v>
      </c>
      <c r="EI14" s="34">
        <f t="shared" si="13"/>
        <v>323.22900660855782</v>
      </c>
      <c r="EJ14" s="34">
        <f t="shared" si="13"/>
        <v>339.06722793237714</v>
      </c>
      <c r="EK14" s="34">
        <f t="shared" si="13"/>
        <v>355.68152210106359</v>
      </c>
      <c r="EL14" s="34">
        <f t="shared" si="13"/>
        <v>373.10991668401567</v>
      </c>
      <c r="EM14" s="34">
        <f t="shared" si="13"/>
        <v>391.39230260153244</v>
      </c>
      <c r="EN14" s="34">
        <f t="shared" si="13"/>
        <v>410.57052542900749</v>
      </c>
      <c r="EO14" s="34">
        <f t="shared" si="13"/>
        <v>430.68848117502881</v>
      </c>
      <c r="EP14" s="34">
        <f t="shared" si="13"/>
        <v>451.79221675260521</v>
      </c>
      <c r="EQ14" s="34">
        <f t="shared" si="13"/>
        <v>473.93003537348284</v>
      </c>
      <c r="ER14" s="34">
        <f t="shared" si="13"/>
        <v>497.15260710678348</v>
      </c>
      <c r="ES14" s="34">
        <f t="shared" si="13"/>
        <v>521.51308485501579</v>
      </c>
      <c r="ET14" s="34">
        <f t="shared" si="13"/>
        <v>547.06722601291153</v>
      </c>
      <c r="EU14" s="34">
        <f t="shared" si="13"/>
        <v>573.87352008754419</v>
      </c>
      <c r="EV14" s="34">
        <f t="shared" si="13"/>
        <v>601.9933225718338</v>
      </c>
      <c r="EW14" s="34">
        <f t="shared" si="13"/>
        <v>631.49099537785366</v>
      </c>
      <c r="EX14" s="34">
        <f t="shared" si="13"/>
        <v>662.4340541513684</v>
      </c>
      <c r="EY14" s="34">
        <f t="shared" si="14"/>
        <v>694.89332280478538</v>
      </c>
      <c r="EZ14" s="34">
        <f t="shared" si="14"/>
        <v>728.94309562221986</v>
      </c>
      <c r="FA14" s="34">
        <f t="shared" si="14"/>
        <v>764.66130730770863</v>
      </c>
      <c r="FB14" s="34">
        <f t="shared" si="14"/>
        <v>802.12971136578631</v>
      </c>
      <c r="FC14" s="34">
        <f t="shared" si="14"/>
        <v>841.43406722270981</v>
      </c>
      <c r="FD14" s="34">
        <f t="shared" si="14"/>
        <v>882.66433651662248</v>
      </c>
      <c r="FE14" s="34">
        <f t="shared" si="14"/>
        <v>925.91488900593697</v>
      </c>
      <c r="FF14" s="34">
        <f t="shared" si="14"/>
        <v>971.28471856722786</v>
      </c>
      <c r="FG14" s="34">
        <f t="shared" si="14"/>
        <v>1018.877669777022</v>
      </c>
      <c r="FH14" s="34">
        <f t="shared" si="14"/>
        <v>1068.8026755960959</v>
      </c>
      <c r="FI14" s="34">
        <f t="shared" si="14"/>
        <v>1121.1740067003045</v>
      </c>
      <c r="FJ14" s="34">
        <f t="shared" si="14"/>
        <v>1176.1115330286193</v>
      </c>
      <c r="FK14" s="34">
        <f t="shared" si="14"/>
        <v>1233.7409981470216</v>
      </c>
      <c r="FL14" s="34">
        <f t="shared" si="14"/>
        <v>1294.1943070562256</v>
      </c>
      <c r="FM14" s="34">
        <f t="shared" si="14"/>
        <v>1357.6098281019806</v>
      </c>
      <c r="FN14" s="34">
        <f t="shared" si="14"/>
        <v>1424.1327096789776</v>
      </c>
      <c r="FO14" s="34">
        <f t="shared" si="15"/>
        <v>1493.9152124532475</v>
      </c>
      <c r="FP14" s="34">
        <f t="shared" si="15"/>
        <v>1567.1170578634565</v>
      </c>
      <c r="FQ14" s="34">
        <f t="shared" si="15"/>
        <v>1643.9057936987658</v>
      </c>
      <c r="FR14" s="34">
        <f t="shared" si="15"/>
        <v>1724.4571775900051</v>
      </c>
      <c r="FS14" s="34">
        <f t="shared" si="15"/>
        <v>1808.9555792919152</v>
      </c>
      <c r="FT14" s="34">
        <f t="shared" si="15"/>
        <v>1897.594402677219</v>
      </c>
      <c r="FU14" s="34">
        <f t="shared" si="15"/>
        <v>1990.5765284084027</v>
      </c>
      <c r="FV14" s="34">
        <f t="shared" si="15"/>
        <v>2088.1147783004144</v>
      </c>
      <c r="FW14" s="34">
        <f t="shared" si="15"/>
        <v>2190.4324024371344</v>
      </c>
      <c r="FX14" s="34">
        <f t="shared" si="15"/>
        <v>2297.7635901565541</v>
      </c>
      <c r="FY14" s="34">
        <f t="shared" si="15"/>
        <v>2410.3540060742253</v>
      </c>
      <c r="FZ14" s="34">
        <f t="shared" si="15"/>
        <v>2528.4613523718622</v>
      </c>
      <c r="GA14" s="34">
        <f t="shared" si="15"/>
        <v>2652.3559586380834</v>
      </c>
      <c r="GB14" s="34">
        <f t="shared" si="15"/>
        <v>2782.3214006113494</v>
      </c>
      <c r="GC14" s="34">
        <f t="shared" si="15"/>
        <v>2918.6551492413055</v>
      </c>
      <c r="GD14" s="34">
        <f t="shared" si="15"/>
        <v>3061.6692515541295</v>
      </c>
      <c r="GE14" s="34">
        <f t="shared" si="16"/>
        <v>3211.6910448802814</v>
      </c>
      <c r="GF14" s="34">
        <f t="shared" si="16"/>
        <v>3369.0639060794151</v>
      </c>
      <c r="GG14" s="34">
        <f t="shared" si="16"/>
        <v>3534.1480374773064</v>
      </c>
      <c r="GH14" s="34">
        <f t="shared" si="16"/>
        <v>3707.321291313694</v>
      </c>
      <c r="GI14" s="34">
        <f t="shared" si="16"/>
        <v>3888.9800345880649</v>
      </c>
      <c r="GJ14" s="34">
        <f t="shared" si="16"/>
        <v>4079.54005628288</v>
      </c>
      <c r="GK14" s="34">
        <f t="shared" si="16"/>
        <v>4279.4375190407409</v>
      </c>
      <c r="GL14" s="34">
        <f t="shared" si="16"/>
        <v>4489.1299574737368</v>
      </c>
      <c r="GM14" s="34">
        <f t="shared" si="16"/>
        <v>4709.0973253899492</v>
      </c>
      <c r="GN14" s="34">
        <f t="shared" si="16"/>
        <v>4939.8430943340563</v>
      </c>
      <c r="GO14" s="34">
        <f t="shared" si="16"/>
        <v>5181.8954059564248</v>
      </c>
      <c r="GP14" s="34">
        <f t="shared" si="16"/>
        <v>5435.8082808482895</v>
      </c>
      <c r="GQ14" s="34">
        <f t="shared" si="16"/>
        <v>5702.1628866098554</v>
      </c>
      <c r="GR14" s="34">
        <f t="shared" si="16"/>
        <v>5981.5688680537378</v>
      </c>
      <c r="GS14" s="34">
        <f t="shared" si="16"/>
        <v>6274.6657425883704</v>
      </c>
      <c r="GT14" s="34">
        <f t="shared" si="16"/>
        <v>6582.1243639752001</v>
      </c>
      <c r="GU14" s="34">
        <f t="shared" si="17"/>
        <v>6904.6484578099844</v>
      </c>
      <c r="GV14" s="34">
        <f t="shared" si="17"/>
        <v>7242.9762322426732</v>
      </c>
      <c r="GW14" s="34">
        <f t="shared" si="17"/>
        <v>7597.8820676225632</v>
      </c>
      <c r="GX14" s="34">
        <f t="shared" si="17"/>
        <v>7970.1782889360684</v>
      </c>
      <c r="GY14" s="34">
        <f t="shared" si="17"/>
        <v>8360.7170250939344</v>
      </c>
      <c r="GZ14" s="34">
        <f t="shared" si="17"/>
        <v>8770.3921593235373</v>
      </c>
      <c r="HA14" s="34">
        <f t="shared" si="17"/>
        <v>9200.1413751303899</v>
      </c>
      <c r="HB14" s="34">
        <f t="shared" si="17"/>
        <v>9650.9483025117788</v>
      </c>
      <c r="HC14" s="34">
        <f t="shared" si="17"/>
        <v>10123.844769334855</v>
      </c>
      <c r="HD14" s="34">
        <f t="shared" si="17"/>
        <v>10619.913163032263</v>
      </c>
      <c r="HE14" s="34">
        <f t="shared" si="17"/>
        <v>11140.288908020842</v>
      </c>
      <c r="HF14" s="34">
        <f t="shared" si="17"/>
        <v>11686.163064513863</v>
      </c>
      <c r="HG14" s="34">
        <f t="shared" si="17"/>
        <v>12258.785054675041</v>
      </c>
      <c r="HH14" s="34">
        <f t="shared" si="17"/>
        <v>12859.465522354118</v>
      </c>
    </row>
    <row r="15" spans="1:216" ht="16.5" customHeight="1">
      <c r="A15" s="27">
        <f>IF(B15=0,"N/A",MAX(A11:A14)+1)</f>
        <v>3</v>
      </c>
      <c r="B15" s="28" t="s">
        <v>236</v>
      </c>
      <c r="C15" s="29"/>
      <c r="D15" s="25">
        <f>'GXP(1)'!H6</f>
        <v>19.309232692307692</v>
      </c>
      <c r="E15" s="25">
        <f t="shared" si="18"/>
        <v>0.83029700576923071</v>
      </c>
      <c r="F15" s="32">
        <v>4.2999999999999997E-2</v>
      </c>
      <c r="G15" s="26">
        <v>8.8999999999999996E-2</v>
      </c>
      <c r="H15" s="30">
        <f t="shared" si="0"/>
        <v>8.2333333333333328E-2</v>
      </c>
      <c r="I15" s="30">
        <f t="shared" si="0"/>
        <v>7.566666666666666E-2</v>
      </c>
      <c r="J15" s="30">
        <f t="shared" si="0"/>
        <v>6.8999999999999992E-2</v>
      </c>
      <c r="K15" s="30">
        <f t="shared" si="0"/>
        <v>6.2333333333333324E-2</v>
      </c>
      <c r="L15" s="30">
        <f t="shared" si="0"/>
        <v>5.5666666666666656E-2</v>
      </c>
      <c r="M15" s="31">
        <v>4.9000000000000002E-2</v>
      </c>
      <c r="N15" s="32">
        <f t="shared" si="1"/>
        <v>0.10628000734067918</v>
      </c>
      <c r="P15" s="33">
        <f t="shared" si="2"/>
        <v>-19.309232692307692</v>
      </c>
      <c r="Q15" s="34">
        <f t="shared" si="3"/>
        <v>0.90419343928269225</v>
      </c>
      <c r="R15" s="34">
        <f t="shared" si="4"/>
        <v>0.98466665537885179</v>
      </c>
      <c r="S15" s="34">
        <f t="shared" si="4"/>
        <v>1.0723019877075695</v>
      </c>
      <c r="T15" s="34">
        <f t="shared" si="4"/>
        <v>1.1677368646135431</v>
      </c>
      <c r="U15" s="34">
        <f t="shared" si="4"/>
        <v>1.2716654455641483</v>
      </c>
      <c r="V15" s="34">
        <f t="shared" si="5"/>
        <v>1.3763659005822633</v>
      </c>
      <c r="W15" s="34">
        <f t="shared" si="5"/>
        <v>1.480510920392988</v>
      </c>
      <c r="X15" s="34">
        <f t="shared" si="5"/>
        <v>1.5826661739001042</v>
      </c>
      <c r="Y15" s="34">
        <f t="shared" si="5"/>
        <v>1.6813190320732108</v>
      </c>
      <c r="Z15" s="34">
        <f t="shared" si="5"/>
        <v>1.7749124581919529</v>
      </c>
      <c r="AA15" s="34">
        <f t="shared" si="6"/>
        <v>1.8618831686433583</v>
      </c>
      <c r="AB15" s="34">
        <f t="shared" si="6"/>
        <v>1.9531154439068827</v>
      </c>
      <c r="AC15" s="34">
        <f t="shared" si="6"/>
        <v>2.0488181006583197</v>
      </c>
      <c r="AD15" s="34">
        <f t="shared" si="6"/>
        <v>2.1492101875905774</v>
      </c>
      <c r="AE15" s="34">
        <f t="shared" si="6"/>
        <v>2.2545214867825156</v>
      </c>
      <c r="AF15" s="34">
        <f t="shared" si="6"/>
        <v>2.3649930396348586</v>
      </c>
      <c r="AG15" s="34">
        <f t="shared" si="6"/>
        <v>2.4808776985769665</v>
      </c>
      <c r="AH15" s="34">
        <f t="shared" si="6"/>
        <v>2.6024407058072376</v>
      </c>
      <c r="AI15" s="34">
        <f t="shared" si="6"/>
        <v>2.729960300391792</v>
      </c>
      <c r="AJ15" s="34">
        <f t="shared" si="6"/>
        <v>2.8637283551109896</v>
      </c>
      <c r="AK15" s="34">
        <f t="shared" si="6"/>
        <v>3.0040510445114279</v>
      </c>
      <c r="AL15" s="34">
        <f t="shared" si="6"/>
        <v>3.1512495456924876</v>
      </c>
      <c r="AM15" s="34">
        <f t="shared" si="6"/>
        <v>3.3056607734314194</v>
      </c>
      <c r="AN15" s="34">
        <f t="shared" si="6"/>
        <v>3.4676381513295587</v>
      </c>
      <c r="AO15" s="34">
        <f t="shared" si="6"/>
        <v>3.637552420744707</v>
      </c>
      <c r="AP15" s="34">
        <f t="shared" si="6"/>
        <v>3.8157924893611974</v>
      </c>
      <c r="AQ15" s="34">
        <f t="shared" si="7"/>
        <v>4.0027663213398954</v>
      </c>
      <c r="AR15" s="34">
        <f t="shared" si="7"/>
        <v>4.1989018710855497</v>
      </c>
      <c r="AS15" s="34">
        <f t="shared" si="7"/>
        <v>4.4046480627687412</v>
      </c>
      <c r="AT15" s="34">
        <f t="shared" si="7"/>
        <v>4.620475817844409</v>
      </c>
      <c r="AU15" s="34">
        <f t="shared" si="7"/>
        <v>4.8468791329187848</v>
      </c>
      <c r="AV15" s="34">
        <f t="shared" si="7"/>
        <v>5.0843762104318051</v>
      </c>
      <c r="AW15" s="34">
        <f t="shared" si="7"/>
        <v>5.3335106447429634</v>
      </c>
      <c r="AX15" s="34">
        <f t="shared" si="7"/>
        <v>5.5948526663353686</v>
      </c>
      <c r="AY15" s="34">
        <f t="shared" si="7"/>
        <v>5.869000446985801</v>
      </c>
      <c r="AZ15" s="34">
        <f t="shared" si="7"/>
        <v>6.1565814688881053</v>
      </c>
      <c r="BA15" s="34">
        <f t="shared" si="7"/>
        <v>6.4582539608636225</v>
      </c>
      <c r="BB15" s="34">
        <f t="shared" si="7"/>
        <v>6.7747084049459394</v>
      </c>
      <c r="BC15" s="34">
        <f t="shared" si="7"/>
        <v>7.1066691167882903</v>
      </c>
      <c r="BD15" s="34">
        <f t="shared" si="7"/>
        <v>7.4548959035109164</v>
      </c>
      <c r="BE15" s="34">
        <f t="shared" si="7"/>
        <v>7.8201858027829507</v>
      </c>
      <c r="BF15" s="34">
        <f t="shared" si="7"/>
        <v>8.2033749071193149</v>
      </c>
      <c r="BG15" s="34">
        <f t="shared" si="8"/>
        <v>8.6053402775681604</v>
      </c>
      <c r="BH15" s="34">
        <f t="shared" si="8"/>
        <v>9.0270019511689998</v>
      </c>
      <c r="BI15" s="34">
        <f t="shared" si="8"/>
        <v>9.4693250467762802</v>
      </c>
      <c r="BJ15" s="34">
        <f t="shared" si="8"/>
        <v>9.933321974068317</v>
      </c>
      <c r="BK15" s="34">
        <f t="shared" si="8"/>
        <v>10.420054750797664</v>
      </c>
      <c r="BL15" s="34">
        <f t="shared" si="8"/>
        <v>10.93063743358675</v>
      </c>
      <c r="BM15" s="34">
        <f t="shared" si="8"/>
        <v>11.466238667832499</v>
      </c>
      <c r="BN15" s="34">
        <f t="shared" si="8"/>
        <v>12.028084362556291</v>
      </c>
      <c r="BO15" s="34">
        <f t="shared" si="8"/>
        <v>12.617460496321549</v>
      </c>
      <c r="BP15" s="34">
        <f t="shared" si="8"/>
        <v>13.235716060641304</v>
      </c>
      <c r="BQ15" s="34">
        <f t="shared" si="8"/>
        <v>13.884266147612726</v>
      </c>
      <c r="BR15" s="34">
        <f t="shared" si="8"/>
        <v>14.564595188845749</v>
      </c>
      <c r="BS15" s="34">
        <f t="shared" si="8"/>
        <v>15.278260353099189</v>
      </c>
      <c r="BT15" s="34">
        <f t="shared" si="8"/>
        <v>16.026895110401046</v>
      </c>
      <c r="BU15" s="34">
        <f t="shared" si="8"/>
        <v>16.812212970810695</v>
      </c>
      <c r="BV15" s="34">
        <f t="shared" si="8"/>
        <v>17.636011406380419</v>
      </c>
      <c r="BW15" s="34">
        <f t="shared" si="9"/>
        <v>18.500175965293057</v>
      </c>
      <c r="BX15" s="34">
        <f t="shared" si="9"/>
        <v>19.406684587592416</v>
      </c>
      <c r="BY15" s="34">
        <f t="shared" si="9"/>
        <v>20.357612132384443</v>
      </c>
      <c r="BZ15" s="34">
        <f t="shared" si="9"/>
        <v>21.355135126871279</v>
      </c>
      <c r="CA15" s="34">
        <f t="shared" si="9"/>
        <v>22.40153674808797</v>
      </c>
      <c r="CB15" s="34">
        <f t="shared" si="9"/>
        <v>23.49921204874428</v>
      </c>
      <c r="CC15" s="34">
        <f t="shared" si="9"/>
        <v>24.650673439132749</v>
      </c>
      <c r="CD15" s="34">
        <f t="shared" si="9"/>
        <v>25.858556437650254</v>
      </c>
      <c r="CE15" s="34">
        <f t="shared" si="9"/>
        <v>27.125625703095114</v>
      </c>
      <c r="CF15" s="34">
        <f t="shared" si="9"/>
        <v>28.454781362546772</v>
      </c>
      <c r="CG15" s="34">
        <f t="shared" si="9"/>
        <v>29.849065649311562</v>
      </c>
      <c r="CH15" s="34">
        <f t="shared" si="9"/>
        <v>31.311669866127826</v>
      </c>
      <c r="CI15" s="34">
        <f t="shared" si="9"/>
        <v>32.845941689568086</v>
      </c>
      <c r="CJ15" s="34">
        <f t="shared" si="9"/>
        <v>34.455392832356921</v>
      </c>
      <c r="CK15" s="34">
        <f t="shared" si="9"/>
        <v>36.143707081142409</v>
      </c>
      <c r="CL15" s="34">
        <f t="shared" si="9"/>
        <v>37.914748728118383</v>
      </c>
      <c r="CM15" s="34">
        <f t="shared" si="10"/>
        <v>39.772571415796179</v>
      </c>
      <c r="CN15" s="34">
        <f t="shared" si="10"/>
        <v>41.72142741517019</v>
      </c>
      <c r="CO15" s="34">
        <f t="shared" si="10"/>
        <v>43.765777358513525</v>
      </c>
      <c r="CP15" s="34">
        <f t="shared" si="10"/>
        <v>45.910300449080687</v>
      </c>
      <c r="CQ15" s="34">
        <f t="shared" si="10"/>
        <v>48.15990517108564</v>
      </c>
      <c r="CR15" s="34">
        <f t="shared" si="10"/>
        <v>50.51974052446883</v>
      </c>
      <c r="CS15" s="34">
        <f t="shared" si="10"/>
        <v>52.995207810167798</v>
      </c>
      <c r="CT15" s="34">
        <f t="shared" si="10"/>
        <v>55.591972992866019</v>
      </c>
      <c r="CU15" s="34">
        <f t="shared" si="10"/>
        <v>58.315979669516452</v>
      </c>
      <c r="CV15" s="34">
        <f t="shared" si="10"/>
        <v>61.173462673322753</v>
      </c>
      <c r="CW15" s="34">
        <f t="shared" si="10"/>
        <v>64.170962344315569</v>
      </c>
      <c r="CX15" s="34">
        <f t="shared" si="10"/>
        <v>67.315339499187033</v>
      </c>
      <c r="CY15" s="34">
        <f t="shared" si="10"/>
        <v>70.613791134647187</v>
      </c>
      <c r="CZ15" s="34">
        <f t="shared" si="10"/>
        <v>74.073866900244894</v>
      </c>
      <c r="DA15" s="34">
        <f t="shared" si="10"/>
        <v>77.703486378356885</v>
      </c>
      <c r="DB15" s="34">
        <f t="shared" si="10"/>
        <v>81.510957210896365</v>
      </c>
      <c r="DC15" s="34">
        <f t="shared" si="11"/>
        <v>85.504994114230286</v>
      </c>
      <c r="DD15" s="34">
        <f t="shared" si="11"/>
        <v>89.694738825827571</v>
      </c>
      <c r="DE15" s="34">
        <f t="shared" si="11"/>
        <v>94.089781028293118</v>
      </c>
      <c r="DF15" s="34">
        <f t="shared" si="11"/>
        <v>98.70018029867947</v>
      </c>
      <c r="DG15" s="34">
        <f t="shared" si="11"/>
        <v>103.53648913331476</v>
      </c>
      <c r="DH15" s="34">
        <f t="shared" si="11"/>
        <v>108.60977710084718</v>
      </c>
      <c r="DI15" s="34">
        <f t="shared" si="11"/>
        <v>113.93165617878869</v>
      </c>
      <c r="DJ15" s="34">
        <f t="shared" si="11"/>
        <v>119.51430733154932</v>
      </c>
      <c r="DK15" s="34">
        <f t="shared" si="11"/>
        <v>125.37050839079522</v>
      </c>
      <c r="DL15" s="34">
        <f t="shared" si="11"/>
        <v>131.51366330194418</v>
      </c>
      <c r="DM15" s="34">
        <f t="shared" si="11"/>
        <v>137.95783280373942</v>
      </c>
      <c r="DN15" s="34">
        <f t="shared" si="11"/>
        <v>144.71776661112264</v>
      </c>
      <c r="DO15" s="34">
        <f t="shared" si="11"/>
        <v>151.80893717506765</v>
      </c>
      <c r="DP15" s="34">
        <f t="shared" si="11"/>
        <v>159.24757509664596</v>
      </c>
      <c r="DQ15" s="34">
        <f t="shared" si="11"/>
        <v>167.05070627638159</v>
      </c>
      <c r="DR15" s="34">
        <f t="shared" si="11"/>
        <v>175.23619088392428</v>
      </c>
      <c r="DS15" s="34">
        <f t="shared" si="12"/>
        <v>183.82276423723656</v>
      </c>
      <c r="DT15" s="34">
        <f t="shared" si="12"/>
        <v>192.83007968486115</v>
      </c>
      <c r="DU15" s="34">
        <f t="shared" si="12"/>
        <v>202.27875358941932</v>
      </c>
      <c r="DV15" s="34">
        <f t="shared" si="12"/>
        <v>212.19041251530086</v>
      </c>
      <c r="DW15" s="34">
        <f t="shared" si="12"/>
        <v>222.58774272855058</v>
      </c>
      <c r="DX15" s="34">
        <f t="shared" si="12"/>
        <v>233.49454212224956</v>
      </c>
      <c r="DY15" s="34">
        <f t="shared" si="12"/>
        <v>244.93577468623977</v>
      </c>
      <c r="DZ15" s="34">
        <f t="shared" si="12"/>
        <v>256.93762764586552</v>
      </c>
      <c r="EA15" s="34">
        <f t="shared" si="12"/>
        <v>269.5275714005129</v>
      </c>
      <c r="EB15" s="34">
        <f t="shared" si="12"/>
        <v>282.734422399138</v>
      </c>
      <c r="EC15" s="34">
        <f t="shared" si="12"/>
        <v>296.58840909669573</v>
      </c>
      <c r="ED15" s="34">
        <f t="shared" si="12"/>
        <v>311.1212411424338</v>
      </c>
      <c r="EE15" s="34">
        <f t="shared" si="12"/>
        <v>326.36618195841305</v>
      </c>
      <c r="EF15" s="34">
        <f t="shared" si="12"/>
        <v>342.35812487437528</v>
      </c>
      <c r="EG15" s="34">
        <f t="shared" si="12"/>
        <v>359.13367299321965</v>
      </c>
      <c r="EH15" s="34">
        <f t="shared" si="12"/>
        <v>376.73122296988737</v>
      </c>
      <c r="EI15" s="34">
        <f t="shared" si="13"/>
        <v>395.19105289541181</v>
      </c>
      <c r="EJ15" s="34">
        <f t="shared" si="13"/>
        <v>414.55541448728695</v>
      </c>
      <c r="EK15" s="34">
        <f t="shared" si="13"/>
        <v>434.86862979716398</v>
      </c>
      <c r="EL15" s="34">
        <f t="shared" si="13"/>
        <v>456.17719265722496</v>
      </c>
      <c r="EM15" s="34">
        <f t="shared" si="13"/>
        <v>478.52987509742894</v>
      </c>
      <c r="EN15" s="34">
        <f t="shared" si="13"/>
        <v>501.97783897720291</v>
      </c>
      <c r="EO15" s="34">
        <f t="shared" si="13"/>
        <v>526.57475308708581</v>
      </c>
      <c r="EP15" s="34">
        <f t="shared" si="13"/>
        <v>552.37691598835295</v>
      </c>
      <c r="EQ15" s="34">
        <f t="shared" si="13"/>
        <v>579.4433848717822</v>
      </c>
      <c r="ER15" s="34">
        <f t="shared" si="13"/>
        <v>607.83611073049951</v>
      </c>
      <c r="ES15" s="34">
        <f t="shared" si="13"/>
        <v>637.62008015629397</v>
      </c>
      <c r="ET15" s="34">
        <f t="shared" si="13"/>
        <v>668.86346408395229</v>
      </c>
      <c r="EU15" s="34">
        <f t="shared" si="13"/>
        <v>701.6377738240659</v>
      </c>
      <c r="EV15" s="34">
        <f t="shared" si="13"/>
        <v>736.01802474144506</v>
      </c>
      <c r="EW15" s="34">
        <f t="shared" si="13"/>
        <v>772.08290795377582</v>
      </c>
      <c r="EX15" s="34">
        <f t="shared" si="13"/>
        <v>809.91497044351081</v>
      </c>
      <c r="EY15" s="34">
        <f t="shared" si="14"/>
        <v>849.60080399524281</v>
      </c>
      <c r="EZ15" s="34">
        <f t="shared" si="14"/>
        <v>891.23124339100968</v>
      </c>
      <c r="FA15" s="34">
        <f t="shared" si="14"/>
        <v>934.90157431716909</v>
      </c>
      <c r="FB15" s="34">
        <f t="shared" si="14"/>
        <v>980.7117514587103</v>
      </c>
      <c r="FC15" s="34">
        <f t="shared" si="14"/>
        <v>1028.7666272801871</v>
      </c>
      <c r="FD15" s="34">
        <f t="shared" si="14"/>
        <v>1079.1761920169163</v>
      </c>
      <c r="FE15" s="34">
        <f t="shared" si="14"/>
        <v>1132.0558254257451</v>
      </c>
      <c r="FF15" s="34">
        <f t="shared" si="14"/>
        <v>1187.5265608716065</v>
      </c>
      <c r="FG15" s="34">
        <f t="shared" si="14"/>
        <v>1245.7153623543152</v>
      </c>
      <c r="FH15" s="34">
        <f t="shared" si="14"/>
        <v>1306.7554151096765</v>
      </c>
      <c r="FI15" s="34">
        <f t="shared" si="14"/>
        <v>1370.7864304500506</v>
      </c>
      <c r="FJ15" s="34">
        <f t="shared" si="14"/>
        <v>1437.9549655421031</v>
      </c>
      <c r="FK15" s="34">
        <f t="shared" si="14"/>
        <v>1508.4147588536659</v>
      </c>
      <c r="FL15" s="34">
        <f t="shared" si="14"/>
        <v>1582.3270820374955</v>
      </c>
      <c r="FM15" s="34">
        <f t="shared" si="14"/>
        <v>1659.8611090573327</v>
      </c>
      <c r="FN15" s="34">
        <f t="shared" si="14"/>
        <v>1741.194303401142</v>
      </c>
      <c r="FO15" s="34">
        <f t="shared" si="15"/>
        <v>1826.5128242677979</v>
      </c>
      <c r="FP15" s="34">
        <f t="shared" si="15"/>
        <v>1916.0119526569199</v>
      </c>
      <c r="FQ15" s="34">
        <f t="shared" si="15"/>
        <v>2009.896538337109</v>
      </c>
      <c r="FR15" s="34">
        <f t="shared" si="15"/>
        <v>2108.3814687156273</v>
      </c>
      <c r="FS15" s="34">
        <f t="shared" si="15"/>
        <v>2211.6921606826927</v>
      </c>
      <c r="FT15" s="34">
        <f t="shared" si="15"/>
        <v>2320.0650765561445</v>
      </c>
      <c r="FU15" s="34">
        <f t="shared" si="15"/>
        <v>2433.7482653073953</v>
      </c>
      <c r="FV15" s="34">
        <f t="shared" si="15"/>
        <v>2553.0019303074573</v>
      </c>
      <c r="FW15" s="34">
        <f t="shared" si="15"/>
        <v>2678.0990248925227</v>
      </c>
      <c r="FX15" s="34">
        <f t="shared" si="15"/>
        <v>2809.325877112256</v>
      </c>
      <c r="FY15" s="34">
        <f t="shared" si="15"/>
        <v>2946.9828450907562</v>
      </c>
      <c r="FZ15" s="34">
        <f t="shared" si="15"/>
        <v>3091.3850045002032</v>
      </c>
      <c r="GA15" s="34">
        <f t="shared" si="15"/>
        <v>3242.8628697207128</v>
      </c>
      <c r="GB15" s="34">
        <f t="shared" si="15"/>
        <v>3401.7631503370276</v>
      </c>
      <c r="GC15" s="34">
        <f t="shared" si="15"/>
        <v>3568.4495447035415</v>
      </c>
      <c r="GD15" s="34">
        <f t="shared" si="15"/>
        <v>3743.3035723940147</v>
      </c>
      <c r="GE15" s="34">
        <f t="shared" si="16"/>
        <v>3926.7254474413212</v>
      </c>
      <c r="GF15" s="34">
        <f t="shared" si="16"/>
        <v>4119.1349943659461</v>
      </c>
      <c r="GG15" s="34">
        <f t="shared" si="16"/>
        <v>4320.9726090898776</v>
      </c>
      <c r="GH15" s="34">
        <f t="shared" si="16"/>
        <v>4532.7002669352814</v>
      </c>
      <c r="GI15" s="34">
        <f t="shared" si="16"/>
        <v>4754.8025800151099</v>
      </c>
      <c r="GJ15" s="34">
        <f t="shared" si="16"/>
        <v>4987.7879064358503</v>
      </c>
      <c r="GK15" s="34">
        <f t="shared" si="16"/>
        <v>5232.1895138512064</v>
      </c>
      <c r="GL15" s="34">
        <f t="shared" si="16"/>
        <v>5488.5668000299147</v>
      </c>
      <c r="GM15" s="34">
        <f t="shared" si="16"/>
        <v>5757.5065732313806</v>
      </c>
      <c r="GN15" s="34">
        <f t="shared" si="16"/>
        <v>6039.6243953197181</v>
      </c>
      <c r="GO15" s="34">
        <f t="shared" si="16"/>
        <v>6335.5659906903838</v>
      </c>
      <c r="GP15" s="34">
        <f t="shared" si="16"/>
        <v>6646.0087242342124</v>
      </c>
      <c r="GQ15" s="34">
        <f t="shared" si="16"/>
        <v>6971.6631517216883</v>
      </c>
      <c r="GR15" s="34">
        <f t="shared" si="16"/>
        <v>7313.2746461560509</v>
      </c>
      <c r="GS15" s="34">
        <f t="shared" si="16"/>
        <v>7671.625103817697</v>
      </c>
      <c r="GT15" s="34">
        <f t="shared" si="16"/>
        <v>8047.5347339047639</v>
      </c>
      <c r="GU15" s="34">
        <f t="shared" si="17"/>
        <v>8441.8639358660967</v>
      </c>
      <c r="GV15" s="34">
        <f t="shared" si="17"/>
        <v>8855.515268723535</v>
      </c>
      <c r="GW15" s="34">
        <f t="shared" si="17"/>
        <v>9289.4355168909879</v>
      </c>
      <c r="GX15" s="34">
        <f t="shared" si="17"/>
        <v>9744.6178572186454</v>
      </c>
      <c r="GY15" s="34">
        <f t="shared" si="17"/>
        <v>10222.104132222359</v>
      </c>
      <c r="GZ15" s="34">
        <f t="shared" si="17"/>
        <v>10722.987234701253</v>
      </c>
      <c r="HA15" s="34">
        <f t="shared" si="17"/>
        <v>11248.413609201614</v>
      </c>
      <c r="HB15" s="34">
        <f t="shared" si="17"/>
        <v>11799.585876052493</v>
      </c>
      <c r="HC15" s="34">
        <f t="shared" si="17"/>
        <v>12377.765583979064</v>
      </c>
      <c r="HD15" s="34">
        <f t="shared" si="17"/>
        <v>12984.276097594038</v>
      </c>
      <c r="HE15" s="34">
        <f t="shared" si="17"/>
        <v>13620.505626376145</v>
      </c>
      <c r="HF15" s="34">
        <f t="shared" si="17"/>
        <v>14287.910402068575</v>
      </c>
      <c r="HG15" s="34">
        <f t="shared" si="17"/>
        <v>14988.018011769935</v>
      </c>
      <c r="HH15" s="34">
        <f t="shared" si="17"/>
        <v>15722.43089434666</v>
      </c>
    </row>
    <row r="16" spans="1:216" ht="16.5" customHeight="1">
      <c r="A16" s="27">
        <f>IF(B16=0,"N/A",MAX(A12:A15)+1)</f>
        <v>4</v>
      </c>
      <c r="B16" s="28" t="s">
        <v>237</v>
      </c>
      <c r="C16" s="29"/>
      <c r="D16" s="25">
        <f>'NVE(1)'!H6</f>
        <v>14.050486538461538</v>
      </c>
      <c r="E16" s="25">
        <f t="shared" si="18"/>
        <v>0.46507110442307686</v>
      </c>
      <c r="F16" s="32">
        <v>3.3099999999999997E-2</v>
      </c>
      <c r="G16" s="26">
        <v>0.11749999999999999</v>
      </c>
      <c r="H16" s="30">
        <f t="shared" si="0"/>
        <v>0.10608333333333334</v>
      </c>
      <c r="I16" s="30">
        <f t="shared" si="0"/>
        <v>9.4666666666666677E-2</v>
      </c>
      <c r="J16" s="30">
        <f t="shared" si="0"/>
        <v>8.3250000000000018E-2</v>
      </c>
      <c r="K16" s="30">
        <f t="shared" si="0"/>
        <v>7.183333333333336E-2</v>
      </c>
      <c r="L16" s="30">
        <f t="shared" si="0"/>
        <v>6.0416666666666695E-2</v>
      </c>
      <c r="M16" s="31">
        <v>4.9000000000000002E-2</v>
      </c>
      <c r="N16" s="32">
        <f t="shared" si="1"/>
        <v>0.10145514337858878</v>
      </c>
      <c r="P16" s="33">
        <f t="shared" si="2"/>
        <v>-14.050486538461538</v>
      </c>
      <c r="Q16" s="34">
        <f t="shared" si="3"/>
        <v>0.51971695919278837</v>
      </c>
      <c r="R16" s="34">
        <f t="shared" si="4"/>
        <v>0.58078370189794093</v>
      </c>
      <c r="S16" s="34">
        <f t="shared" si="4"/>
        <v>0.64902578687094892</v>
      </c>
      <c r="T16" s="34">
        <f t="shared" si="4"/>
        <v>0.72528631682828537</v>
      </c>
      <c r="U16" s="34">
        <f t="shared" si="4"/>
        <v>0.81050745905560884</v>
      </c>
      <c r="V16" s="34">
        <f t="shared" si="5"/>
        <v>0.89648879200375797</v>
      </c>
      <c r="W16" s="34">
        <f t="shared" si="5"/>
        <v>0.9813563976467804</v>
      </c>
      <c r="X16" s="34">
        <f t="shared" si="5"/>
        <v>1.0630543177508749</v>
      </c>
      <c r="Y16" s="34">
        <f t="shared" si="5"/>
        <v>1.1394170529093128</v>
      </c>
      <c r="Z16" s="34">
        <f t="shared" si="5"/>
        <v>1.2082568331892507</v>
      </c>
      <c r="AA16" s="34">
        <f t="shared" si="6"/>
        <v>1.2674614180155239</v>
      </c>
      <c r="AB16" s="34">
        <f t="shared" si="6"/>
        <v>1.3295670274982845</v>
      </c>
      <c r="AC16" s="34">
        <f t="shared" si="6"/>
        <v>1.3947158118457004</v>
      </c>
      <c r="AD16" s="34">
        <f t="shared" si="6"/>
        <v>1.4630568866261395</v>
      </c>
      <c r="AE16" s="34">
        <f t="shared" si="6"/>
        <v>1.5347466740708202</v>
      </c>
      <c r="AF16" s="34">
        <f t="shared" si="6"/>
        <v>1.6099492611002904</v>
      </c>
      <c r="AG16" s="34">
        <f t="shared" si="6"/>
        <v>1.6888367748942044</v>
      </c>
      <c r="AH16" s="34">
        <f t="shared" si="6"/>
        <v>1.7715897768640203</v>
      </c>
      <c r="AI16" s="34">
        <f t="shared" si="6"/>
        <v>1.8583976759303571</v>
      </c>
      <c r="AJ16" s="34">
        <f t="shared" si="6"/>
        <v>1.9494591620509445</v>
      </c>
      <c r="AK16" s="34">
        <f t="shared" si="6"/>
        <v>2.0449826609914408</v>
      </c>
      <c r="AL16" s="34">
        <f t="shared" si="6"/>
        <v>2.1451868113800212</v>
      </c>
      <c r="AM16" s="34">
        <f t="shared" si="6"/>
        <v>2.250300965137642</v>
      </c>
      <c r="AN16" s="34">
        <f t="shared" si="6"/>
        <v>2.3605657124293864</v>
      </c>
      <c r="AO16" s="34">
        <f t="shared" si="6"/>
        <v>2.4762334323384261</v>
      </c>
      <c r="AP16" s="34">
        <f t="shared" si="6"/>
        <v>2.5975688705230087</v>
      </c>
      <c r="AQ16" s="34">
        <f t="shared" si="7"/>
        <v>2.724849745178636</v>
      </c>
      <c r="AR16" s="34">
        <f t="shared" si="7"/>
        <v>2.8583673826923888</v>
      </c>
      <c r="AS16" s="34">
        <f t="shared" si="7"/>
        <v>2.9984273844443154</v>
      </c>
      <c r="AT16" s="34">
        <f t="shared" si="7"/>
        <v>3.1453503262820868</v>
      </c>
      <c r="AU16" s="34">
        <f t="shared" si="7"/>
        <v>3.299472492269909</v>
      </c>
      <c r="AV16" s="34">
        <f t="shared" si="7"/>
        <v>3.4611466443911345</v>
      </c>
      <c r="AW16" s="34">
        <f t="shared" si="7"/>
        <v>3.6307428299662998</v>
      </c>
      <c r="AX16" s="34">
        <f t="shared" si="7"/>
        <v>3.8086492286346481</v>
      </c>
      <c r="AY16" s="34">
        <f t="shared" si="7"/>
        <v>3.9952730408377457</v>
      </c>
      <c r="AZ16" s="34">
        <f t="shared" si="7"/>
        <v>4.1910414198387951</v>
      </c>
      <c r="BA16" s="34">
        <f t="shared" si="7"/>
        <v>4.3964024494108962</v>
      </c>
      <c r="BB16" s="34">
        <f t="shared" si="7"/>
        <v>4.6118261694320299</v>
      </c>
      <c r="BC16" s="34">
        <f t="shared" si="7"/>
        <v>4.8378056517341994</v>
      </c>
      <c r="BD16" s="34">
        <f t="shared" si="7"/>
        <v>5.0748581286691747</v>
      </c>
      <c r="BE16" s="34">
        <f t="shared" si="7"/>
        <v>5.3235261769739637</v>
      </c>
      <c r="BF16" s="34">
        <f t="shared" si="7"/>
        <v>5.5843789596456874</v>
      </c>
      <c r="BG16" s="34">
        <f t="shared" si="8"/>
        <v>5.8580135286683257</v>
      </c>
      <c r="BH16" s="34">
        <f t="shared" si="8"/>
        <v>6.1450561915730733</v>
      </c>
      <c r="BI16" s="34">
        <f t="shared" si="8"/>
        <v>6.4461639449601531</v>
      </c>
      <c r="BJ16" s="34">
        <f t="shared" si="8"/>
        <v>6.7620259782631997</v>
      </c>
      <c r="BK16" s="34">
        <f t="shared" si="8"/>
        <v>7.0933652511980965</v>
      </c>
      <c r="BL16" s="34">
        <f t="shared" si="8"/>
        <v>7.4409401485068027</v>
      </c>
      <c r="BM16" s="34">
        <f t="shared" si="8"/>
        <v>7.8055462157836359</v>
      </c>
      <c r="BN16" s="34">
        <f t="shared" si="8"/>
        <v>8.1880179803570332</v>
      </c>
      <c r="BO16" s="34">
        <f t="shared" si="8"/>
        <v>8.5892308613945278</v>
      </c>
      <c r="BP16" s="34">
        <f t="shared" si="8"/>
        <v>9.0101031736028592</v>
      </c>
      <c r="BQ16" s="34">
        <f t="shared" si="8"/>
        <v>9.4515982291093987</v>
      </c>
      <c r="BR16" s="34">
        <f t="shared" si="8"/>
        <v>9.9147265423357585</v>
      </c>
      <c r="BS16" s="34">
        <f t="shared" si="8"/>
        <v>10.40054814291021</v>
      </c>
      <c r="BT16" s="34">
        <f t="shared" si="8"/>
        <v>10.91017500191281</v>
      </c>
      <c r="BU16" s="34">
        <f t="shared" si="8"/>
        <v>11.444773577006536</v>
      </c>
      <c r="BV16" s="34">
        <f t="shared" si="8"/>
        <v>12.005567482279856</v>
      </c>
      <c r="BW16" s="34">
        <f t="shared" si="9"/>
        <v>12.593840288911569</v>
      </c>
      <c r="BX16" s="34">
        <f t="shared" si="9"/>
        <v>13.210938463068235</v>
      </c>
      <c r="BY16" s="34">
        <f t="shared" si="9"/>
        <v>13.858274447758578</v>
      </c>
      <c r="BZ16" s="34">
        <f t="shared" si="9"/>
        <v>14.537329895698749</v>
      </c>
      <c r="CA16" s="34">
        <f t="shared" si="9"/>
        <v>15.249659060587986</v>
      </c>
      <c r="CB16" s="34">
        <f t="shared" si="9"/>
        <v>15.996892354556795</v>
      </c>
      <c r="CC16" s="34">
        <f t="shared" si="9"/>
        <v>16.780740079930077</v>
      </c>
      <c r="CD16" s="34">
        <f t="shared" si="9"/>
        <v>17.602996343846648</v>
      </c>
      <c r="CE16" s="34">
        <f t="shared" si="9"/>
        <v>18.465543164695134</v>
      </c>
      <c r="CF16" s="34">
        <f t="shared" si="9"/>
        <v>19.370354779765194</v>
      </c>
      <c r="CG16" s="34">
        <f t="shared" si="9"/>
        <v>20.319502163973688</v>
      </c>
      <c r="CH16" s="34">
        <f t="shared" si="9"/>
        <v>21.315157770008398</v>
      </c>
      <c r="CI16" s="34">
        <f t="shared" si="9"/>
        <v>22.359600500738807</v>
      </c>
      <c r="CJ16" s="34">
        <f t="shared" si="9"/>
        <v>23.455220925275007</v>
      </c>
      <c r="CK16" s="34">
        <f t="shared" si="9"/>
        <v>24.604526750613481</v>
      </c>
      <c r="CL16" s="34">
        <f t="shared" si="9"/>
        <v>25.81014856139354</v>
      </c>
      <c r="CM16" s="34">
        <f t="shared" si="10"/>
        <v>27.074845840901823</v>
      </c>
      <c r="CN16" s="34">
        <f t="shared" si="10"/>
        <v>28.40151328710601</v>
      </c>
      <c r="CO16" s="34">
        <f t="shared" si="10"/>
        <v>29.793187438174201</v>
      </c>
      <c r="CP16" s="34">
        <f t="shared" si="10"/>
        <v>31.253053622644735</v>
      </c>
      <c r="CQ16" s="34">
        <f t="shared" si="10"/>
        <v>32.784453250154328</v>
      </c>
      <c r="CR16" s="34">
        <f t="shared" si="10"/>
        <v>34.39089145941189</v>
      </c>
      <c r="CS16" s="34">
        <f t="shared" si="10"/>
        <v>36.076045140923071</v>
      </c>
      <c r="CT16" s="34">
        <f t="shared" si="10"/>
        <v>37.843771352828298</v>
      </c>
      <c r="CU16" s="34">
        <f t="shared" si="10"/>
        <v>39.698116149116885</v>
      </c>
      <c r="CV16" s="34">
        <f t="shared" si="10"/>
        <v>41.643323840423612</v>
      </c>
      <c r="CW16" s="34">
        <f t="shared" si="10"/>
        <v>43.683846708604364</v>
      </c>
      <c r="CX16" s="34">
        <f t="shared" si="10"/>
        <v>45.824355197325971</v>
      </c>
      <c r="CY16" s="34">
        <f t="shared" si="10"/>
        <v>48.069748601994938</v>
      </c>
      <c r="CZ16" s="34">
        <f t="shared" si="10"/>
        <v>50.425166283492686</v>
      </c>
      <c r="DA16" s="34">
        <f t="shared" si="10"/>
        <v>52.895999431383821</v>
      </c>
      <c r="DB16" s="34">
        <f t="shared" si="10"/>
        <v>55.487903403521628</v>
      </c>
      <c r="DC16" s="34">
        <f t="shared" si="11"/>
        <v>58.206810670294182</v>
      </c>
      <c r="DD16" s="34">
        <f t="shared" si="11"/>
        <v>61.058944393138596</v>
      </c>
      <c r="DE16" s="34">
        <f t="shared" si="11"/>
        <v>64.050832668402379</v>
      </c>
      <c r="DF16" s="34">
        <f t="shared" si="11"/>
        <v>67.18932346915409</v>
      </c>
      <c r="DG16" s="34">
        <f t="shared" si="11"/>
        <v>70.481600319142629</v>
      </c>
      <c r="DH16" s="34">
        <f t="shared" si="11"/>
        <v>73.935198734780613</v>
      </c>
      <c r="DI16" s="34">
        <f t="shared" si="11"/>
        <v>77.558023472784853</v>
      </c>
      <c r="DJ16" s="34">
        <f t="shared" si="11"/>
        <v>81.358366622951308</v>
      </c>
      <c r="DK16" s="34">
        <f t="shared" si="11"/>
        <v>85.344926587475911</v>
      </c>
      <c r="DL16" s="34">
        <f t="shared" si="11"/>
        <v>89.52682799026222</v>
      </c>
      <c r="DM16" s="34">
        <f t="shared" si="11"/>
        <v>93.913642561785068</v>
      </c>
      <c r="DN16" s="34">
        <f t="shared" si="11"/>
        <v>98.515411047312526</v>
      </c>
      <c r="DO16" s="34">
        <f t="shared" si="11"/>
        <v>103.34266618863083</v>
      </c>
      <c r="DP16" s="34">
        <f t="shared" si="11"/>
        <v>108.40645683187374</v>
      </c>
      <c r="DQ16" s="34">
        <f t="shared" si="11"/>
        <v>113.71837321663554</v>
      </c>
      <c r="DR16" s="34">
        <f t="shared" si="11"/>
        <v>119.29057350425067</v>
      </c>
      <c r="DS16" s="34">
        <f t="shared" si="12"/>
        <v>125.13581160595895</v>
      </c>
      <c r="DT16" s="34">
        <f t="shared" si="12"/>
        <v>131.26746637465092</v>
      </c>
      <c r="DU16" s="34">
        <f t="shared" si="12"/>
        <v>137.69957222700882</v>
      </c>
      <c r="DV16" s="34">
        <f t="shared" si="12"/>
        <v>144.44685126613223</v>
      </c>
      <c r="DW16" s="34">
        <f t="shared" si="12"/>
        <v>151.52474697817269</v>
      </c>
      <c r="DX16" s="34">
        <f t="shared" si="12"/>
        <v>158.94945958010314</v>
      </c>
      <c r="DY16" s="34">
        <f t="shared" si="12"/>
        <v>166.73798309952818</v>
      </c>
      <c r="DZ16" s="34">
        <f t="shared" si="12"/>
        <v>174.90814427140504</v>
      </c>
      <c r="EA16" s="34">
        <f t="shared" si="12"/>
        <v>183.47864334070388</v>
      </c>
      <c r="EB16" s="34">
        <f t="shared" si="12"/>
        <v>192.46909686439835</v>
      </c>
      <c r="EC16" s="34">
        <f t="shared" si="12"/>
        <v>201.90008261075386</v>
      </c>
      <c r="ED16" s="34">
        <f t="shared" si="12"/>
        <v>211.79318665868078</v>
      </c>
      <c r="EE16" s="34">
        <f t="shared" si="12"/>
        <v>222.17105280495613</v>
      </c>
      <c r="EF16" s="34">
        <f t="shared" si="12"/>
        <v>233.05743439239896</v>
      </c>
      <c r="EG16" s="34">
        <f t="shared" si="12"/>
        <v>244.47724867762651</v>
      </c>
      <c r="EH16" s="34">
        <f t="shared" si="12"/>
        <v>256.45663386283019</v>
      </c>
      <c r="EI16" s="34">
        <f t="shared" si="13"/>
        <v>269.02300892210883</v>
      </c>
      <c r="EJ16" s="34">
        <f t="shared" si="13"/>
        <v>282.20513635929217</v>
      </c>
      <c r="EK16" s="34">
        <f t="shared" si="13"/>
        <v>296.03318804089747</v>
      </c>
      <c r="EL16" s="34">
        <f t="shared" si="13"/>
        <v>310.53881425490141</v>
      </c>
      <c r="EM16" s="34">
        <f t="shared" si="13"/>
        <v>325.75521615339159</v>
      </c>
      <c r="EN16" s="34">
        <f t="shared" si="13"/>
        <v>341.71722174490776</v>
      </c>
      <c r="EO16" s="34">
        <f t="shared" si="13"/>
        <v>358.46136561040822</v>
      </c>
      <c r="EP16" s="34">
        <f t="shared" si="13"/>
        <v>376.0259725253182</v>
      </c>
      <c r="EQ16" s="34">
        <f t="shared" si="13"/>
        <v>394.45124517905879</v>
      </c>
      <c r="ER16" s="34">
        <f t="shared" si="13"/>
        <v>413.77935619283267</v>
      </c>
      <c r="ES16" s="34">
        <f t="shared" si="13"/>
        <v>434.05454464628144</v>
      </c>
      <c r="ET16" s="34">
        <f t="shared" si="13"/>
        <v>455.32321733394923</v>
      </c>
      <c r="EU16" s="34">
        <f t="shared" si="13"/>
        <v>477.63405498331269</v>
      </c>
      <c r="EV16" s="34">
        <f t="shared" si="13"/>
        <v>501.03812367749498</v>
      </c>
      <c r="EW16" s="34">
        <f t="shared" si="13"/>
        <v>525.58899173769225</v>
      </c>
      <c r="EX16" s="34">
        <f t="shared" si="13"/>
        <v>551.34285233283913</v>
      </c>
      <c r="EY16" s="34">
        <f t="shared" si="14"/>
        <v>578.35865209714825</v>
      </c>
      <c r="EZ16" s="34">
        <f t="shared" si="14"/>
        <v>606.6982260499085</v>
      </c>
      <c r="FA16" s="34">
        <f t="shared" si="14"/>
        <v>636.42643912635401</v>
      </c>
      <c r="FB16" s="34">
        <f t="shared" si="14"/>
        <v>667.61133464354532</v>
      </c>
      <c r="FC16" s="34">
        <f t="shared" si="14"/>
        <v>700.32429004107894</v>
      </c>
      <c r="FD16" s="34">
        <f t="shared" si="14"/>
        <v>734.64018025309178</v>
      </c>
      <c r="FE16" s="34">
        <f t="shared" si="14"/>
        <v>770.63754908549322</v>
      </c>
      <c r="FF16" s="34">
        <f t="shared" si="14"/>
        <v>808.39878899068231</v>
      </c>
      <c r="FG16" s="34">
        <f t="shared" si="14"/>
        <v>848.01032965122567</v>
      </c>
      <c r="FH16" s="34">
        <f t="shared" si="14"/>
        <v>889.56283580413572</v>
      </c>
      <c r="FI16" s="34">
        <f t="shared" si="14"/>
        <v>933.15141475853829</v>
      </c>
      <c r="FJ16" s="34">
        <f t="shared" si="14"/>
        <v>978.87583408170656</v>
      </c>
      <c r="FK16" s="34">
        <f t="shared" si="14"/>
        <v>1026.8407499517102</v>
      </c>
      <c r="FL16" s="34">
        <f t="shared" si="14"/>
        <v>1077.155946699344</v>
      </c>
      <c r="FM16" s="34">
        <f t="shared" si="14"/>
        <v>1129.9365880876119</v>
      </c>
      <c r="FN16" s="34">
        <f t="shared" si="14"/>
        <v>1185.3034809039048</v>
      </c>
      <c r="FO16" s="34">
        <f t="shared" si="15"/>
        <v>1243.383351468196</v>
      </c>
      <c r="FP16" s="34">
        <f t="shared" si="15"/>
        <v>1304.3091356901375</v>
      </c>
      <c r="FQ16" s="34">
        <f t="shared" si="15"/>
        <v>1368.2202833389542</v>
      </c>
      <c r="FR16" s="34">
        <f t="shared" si="15"/>
        <v>1435.263077222563</v>
      </c>
      <c r="FS16" s="34">
        <f t="shared" si="15"/>
        <v>1505.5909680064685</v>
      </c>
      <c r="FT16" s="34">
        <f t="shared" si="15"/>
        <v>1579.3649254387853</v>
      </c>
      <c r="FU16" s="34">
        <f t="shared" si="15"/>
        <v>1656.7538067852856</v>
      </c>
      <c r="FV16" s="34">
        <f t="shared" si="15"/>
        <v>1737.9347433177645</v>
      </c>
      <c r="FW16" s="34">
        <f t="shared" si="15"/>
        <v>1823.0935457403348</v>
      </c>
      <c r="FX16" s="34">
        <f t="shared" si="15"/>
        <v>1912.4251294816111</v>
      </c>
      <c r="FY16" s="34">
        <f t="shared" si="15"/>
        <v>2006.1339608262099</v>
      </c>
      <c r="FZ16" s="34">
        <f t="shared" si="15"/>
        <v>2104.4345249066942</v>
      </c>
      <c r="GA16" s="34">
        <f t="shared" si="15"/>
        <v>2207.5518166271222</v>
      </c>
      <c r="GB16" s="34">
        <f t="shared" si="15"/>
        <v>2315.7218556418511</v>
      </c>
      <c r="GC16" s="34">
        <f t="shared" si="15"/>
        <v>2429.1922265683015</v>
      </c>
      <c r="GD16" s="34">
        <f t="shared" si="15"/>
        <v>2548.2226456701483</v>
      </c>
      <c r="GE16" s="34">
        <f t="shared" si="16"/>
        <v>2673.0855553079855</v>
      </c>
      <c r="GF16" s="34">
        <f t="shared" si="16"/>
        <v>2804.0667475180767</v>
      </c>
      <c r="GG16" s="34">
        <f t="shared" si="16"/>
        <v>2941.4660181464624</v>
      </c>
      <c r="GH16" s="34">
        <f t="shared" si="16"/>
        <v>3085.5978530356388</v>
      </c>
      <c r="GI16" s="34">
        <f t="shared" si="16"/>
        <v>3236.7921478343847</v>
      </c>
      <c r="GJ16" s="34">
        <f t="shared" si="16"/>
        <v>3395.3949630782695</v>
      </c>
      <c r="GK16" s="34">
        <f t="shared" si="16"/>
        <v>3561.7693162691044</v>
      </c>
      <c r="GL16" s="34">
        <f t="shared" si="16"/>
        <v>3736.2960127662905</v>
      </c>
      <c r="GM16" s="34">
        <f t="shared" si="16"/>
        <v>3919.3745173918383</v>
      </c>
      <c r="GN16" s="34">
        <f t="shared" si="16"/>
        <v>4111.4238687440384</v>
      </c>
      <c r="GO16" s="34">
        <f t="shared" si="16"/>
        <v>4312.8836383124963</v>
      </c>
      <c r="GP16" s="34">
        <f t="shared" si="16"/>
        <v>4524.2149365898085</v>
      </c>
      <c r="GQ16" s="34">
        <f t="shared" si="16"/>
        <v>4745.9014684827089</v>
      </c>
      <c r="GR16" s="34">
        <f t="shared" si="16"/>
        <v>4978.450640438361</v>
      </c>
      <c r="GS16" s="34">
        <f t="shared" si="16"/>
        <v>5222.39472181984</v>
      </c>
      <c r="GT16" s="34">
        <f t="shared" si="16"/>
        <v>5478.292063189012</v>
      </c>
      <c r="GU16" s="34">
        <f t="shared" si="17"/>
        <v>5746.7283742852733</v>
      </c>
      <c r="GV16" s="34">
        <f t="shared" si="17"/>
        <v>6028.3180646252513</v>
      </c>
      <c r="GW16" s="34">
        <f t="shared" si="17"/>
        <v>6323.7056497918884</v>
      </c>
      <c r="GX16" s="34">
        <f t="shared" si="17"/>
        <v>6633.5672266316906</v>
      </c>
      <c r="GY16" s="34">
        <f t="shared" si="17"/>
        <v>6958.612020736643</v>
      </c>
      <c r="GZ16" s="34">
        <f t="shared" si="17"/>
        <v>7299.584009752738</v>
      </c>
      <c r="HA16" s="34">
        <f t="shared" si="17"/>
        <v>7657.2636262306214</v>
      </c>
      <c r="HB16" s="34">
        <f t="shared" si="17"/>
        <v>8032.4695439159213</v>
      </c>
      <c r="HC16" s="34">
        <f t="shared" si="17"/>
        <v>8426.0605515678017</v>
      </c>
      <c r="HD16" s="34">
        <f t="shared" si="17"/>
        <v>8838.9375185946228</v>
      </c>
      <c r="HE16" s="34">
        <f t="shared" si="17"/>
        <v>9272.0454570057591</v>
      </c>
      <c r="HF16" s="34">
        <f t="shared" si="17"/>
        <v>9726.3756843990413</v>
      </c>
      <c r="HG16" s="34">
        <f t="shared" si="17"/>
        <v>10202.968092934594</v>
      </c>
      <c r="HH16" s="34">
        <f t="shared" si="17"/>
        <v>10702.913529488389</v>
      </c>
    </row>
    <row r="17" spans="1:216" ht="16.5" customHeight="1">
      <c r="A17" s="27">
        <f>IF(B17=0,"N/A",MAX(A14:A16)+1)</f>
        <v>5</v>
      </c>
      <c r="B17" s="28" t="s">
        <v>238</v>
      </c>
      <c r="C17" s="29"/>
      <c r="D17" s="25">
        <f>'OGE(1)'!H6</f>
        <v>45.472019230769234</v>
      </c>
      <c r="E17" s="25">
        <f t="shared" si="18"/>
        <v>1.473293423076923</v>
      </c>
      <c r="F17" s="32">
        <v>3.2399999999999998E-2</v>
      </c>
      <c r="G17" s="26">
        <v>6.9500000000000006E-2</v>
      </c>
      <c r="H17" s="30">
        <f t="shared" si="0"/>
        <v>6.6083333333333341E-2</v>
      </c>
      <c r="I17" s="30">
        <f t="shared" si="0"/>
        <v>6.2666666666666676E-2</v>
      </c>
      <c r="J17" s="30">
        <f t="shared" si="0"/>
        <v>5.9250000000000011E-2</v>
      </c>
      <c r="K17" s="30">
        <f t="shared" si="0"/>
        <v>5.5833333333333346E-2</v>
      </c>
      <c r="L17" s="30">
        <f t="shared" si="0"/>
        <v>5.2416666666666681E-2</v>
      </c>
      <c r="M17" s="31">
        <v>4.9000000000000002E-2</v>
      </c>
      <c r="N17" s="32">
        <f t="shared" si="1"/>
        <v>8.7653434216551557E-2</v>
      </c>
      <c r="P17" s="33">
        <f t="shared" si="2"/>
        <v>-45.472019230769234</v>
      </c>
      <c r="Q17" s="34">
        <f t="shared" si="3"/>
        <v>1.5756873159807694</v>
      </c>
      <c r="R17" s="34">
        <f t="shared" si="4"/>
        <v>1.6851975844414331</v>
      </c>
      <c r="S17" s="34">
        <f t="shared" si="4"/>
        <v>1.8023188165601129</v>
      </c>
      <c r="T17" s="34">
        <f t="shared" si="4"/>
        <v>1.9275799743110411</v>
      </c>
      <c r="U17" s="34">
        <f t="shared" si="4"/>
        <v>2.0615467825256588</v>
      </c>
      <c r="V17" s="34">
        <f t="shared" si="5"/>
        <v>2.1977806657375627</v>
      </c>
      <c r="W17" s="34">
        <f t="shared" si="5"/>
        <v>2.3355082541237833</v>
      </c>
      <c r="X17" s="34">
        <f t="shared" si="5"/>
        <v>2.4738871181806177</v>
      </c>
      <c r="Y17" s="34">
        <f t="shared" si="5"/>
        <v>2.6120124822790358</v>
      </c>
      <c r="Z17" s="34">
        <f t="shared" si="5"/>
        <v>2.7489254698918288</v>
      </c>
      <c r="AA17" s="34">
        <f t="shared" si="6"/>
        <v>2.8836228179165282</v>
      </c>
      <c r="AB17" s="34">
        <f t="shared" si="6"/>
        <v>3.0249203359944379</v>
      </c>
      <c r="AC17" s="34">
        <f t="shared" si="6"/>
        <v>3.173141432458165</v>
      </c>
      <c r="AD17" s="34">
        <f t="shared" si="6"/>
        <v>3.3286253626486149</v>
      </c>
      <c r="AE17" s="34">
        <f t="shared" si="6"/>
        <v>3.4917280054183966</v>
      </c>
      <c r="AF17" s="34">
        <f t="shared" si="6"/>
        <v>3.6628226776838977</v>
      </c>
      <c r="AG17" s="34">
        <f t="shared" si="6"/>
        <v>3.8423009888904085</v>
      </c>
      <c r="AH17" s="34">
        <f t="shared" si="6"/>
        <v>4.030573737346038</v>
      </c>
      <c r="AI17" s="34">
        <f t="shared" si="6"/>
        <v>4.2280718504759935</v>
      </c>
      <c r="AJ17" s="34">
        <f t="shared" si="6"/>
        <v>4.435247371149317</v>
      </c>
      <c r="AK17" s="34">
        <f t="shared" si="6"/>
        <v>4.6525744923356331</v>
      </c>
      <c r="AL17" s="34">
        <f t="shared" si="6"/>
        <v>4.8805506424600784</v>
      </c>
      <c r="AM17" s="34">
        <f t="shared" si="6"/>
        <v>5.1196976239406222</v>
      </c>
      <c r="AN17" s="34">
        <f t="shared" si="6"/>
        <v>5.3705628075137124</v>
      </c>
      <c r="AO17" s="34">
        <f t="shared" si="6"/>
        <v>5.633720385081884</v>
      </c>
      <c r="AP17" s="34">
        <f t="shared" si="6"/>
        <v>5.9097726839508962</v>
      </c>
      <c r="AQ17" s="34">
        <f t="shared" si="7"/>
        <v>6.1993515454644896</v>
      </c>
      <c r="AR17" s="34">
        <f t="shared" si="7"/>
        <v>6.5031197711922495</v>
      </c>
      <c r="AS17" s="34">
        <f t="shared" si="7"/>
        <v>6.8217726399806695</v>
      </c>
      <c r="AT17" s="34">
        <f t="shared" si="7"/>
        <v>7.1560394993397223</v>
      </c>
      <c r="AU17" s="34">
        <f t="shared" si="7"/>
        <v>7.5066854348073679</v>
      </c>
      <c r="AV17" s="34">
        <f t="shared" si="7"/>
        <v>7.8745130211129286</v>
      </c>
      <c r="AW17" s="34">
        <f t="shared" si="7"/>
        <v>8.2603641591474624</v>
      </c>
      <c r="AX17" s="34">
        <f t="shared" si="7"/>
        <v>8.6651220029456866</v>
      </c>
      <c r="AY17" s="34">
        <f t="shared" si="7"/>
        <v>9.0897129810900239</v>
      </c>
      <c r="AZ17" s="34">
        <f t="shared" si="7"/>
        <v>9.5351089171634342</v>
      </c>
      <c r="BA17" s="34">
        <f t="shared" si="7"/>
        <v>10.002329254104442</v>
      </c>
      <c r="BB17" s="34">
        <f t="shared" si="7"/>
        <v>10.492443387555559</v>
      </c>
      <c r="BC17" s="34">
        <f t="shared" si="7"/>
        <v>11.00657311354578</v>
      </c>
      <c r="BD17" s="34">
        <f t="shared" si="7"/>
        <v>11.545895196109523</v>
      </c>
      <c r="BE17" s="34">
        <f t="shared" si="7"/>
        <v>12.11164406071889</v>
      </c>
      <c r="BF17" s="34">
        <f t="shared" si="7"/>
        <v>12.705114619694115</v>
      </c>
      <c r="BG17" s="34">
        <f t="shared" si="8"/>
        <v>13.327665236059126</v>
      </c>
      <c r="BH17" s="34">
        <f t="shared" si="8"/>
        <v>13.980720832626021</v>
      </c>
      <c r="BI17" s="34">
        <f t="shared" si="8"/>
        <v>14.665776153424696</v>
      </c>
      <c r="BJ17" s="34">
        <f t="shared" si="8"/>
        <v>15.384399184942506</v>
      </c>
      <c r="BK17" s="34">
        <f t="shared" si="8"/>
        <v>16.138234745004688</v>
      </c>
      <c r="BL17" s="34">
        <f t="shared" si="8"/>
        <v>16.929008247509916</v>
      </c>
      <c r="BM17" s="34">
        <f t="shared" si="8"/>
        <v>17.7585296516379</v>
      </c>
      <c r="BN17" s="34">
        <f t="shared" si="8"/>
        <v>18.628697604568156</v>
      </c>
      <c r="BO17" s="34">
        <f t="shared" si="8"/>
        <v>19.541503787191996</v>
      </c>
      <c r="BP17" s="34">
        <f t="shared" si="8"/>
        <v>20.499037472764403</v>
      </c>
      <c r="BQ17" s="34">
        <f t="shared" si="8"/>
        <v>21.503490308929859</v>
      </c>
      <c r="BR17" s="34">
        <f t="shared" si="8"/>
        <v>22.55716133406742</v>
      </c>
      <c r="BS17" s="34">
        <f t="shared" si="8"/>
        <v>23.662462239436721</v>
      </c>
      <c r="BT17" s="34">
        <f t="shared" si="8"/>
        <v>24.821922889169119</v>
      </c>
      <c r="BU17" s="34">
        <f t="shared" si="8"/>
        <v>26.038197110738405</v>
      </c>
      <c r="BV17" s="34">
        <f t="shared" si="8"/>
        <v>27.314068769164585</v>
      </c>
      <c r="BW17" s="34">
        <f t="shared" si="9"/>
        <v>28.65245813885365</v>
      </c>
      <c r="BX17" s="34">
        <f t="shared" si="9"/>
        <v>30.056428587657475</v>
      </c>
      <c r="BY17" s="34">
        <f t="shared" si="9"/>
        <v>31.529193588452689</v>
      </c>
      <c r="BZ17" s="34">
        <f t="shared" si="9"/>
        <v>33.074124074286871</v>
      </c>
      <c r="CA17" s="34">
        <f t="shared" si="9"/>
        <v>34.694756153926924</v>
      </c>
      <c r="CB17" s="34">
        <f t="shared" si="9"/>
        <v>36.39479920546934</v>
      </c>
      <c r="CC17" s="34">
        <f t="shared" si="9"/>
        <v>38.178144366537339</v>
      </c>
      <c r="CD17" s="34">
        <f t="shared" si="9"/>
        <v>40.048873440497665</v>
      </c>
      <c r="CE17" s="34">
        <f t="shared" si="9"/>
        <v>42.01126823908205</v>
      </c>
      <c r="CF17" s="34">
        <f t="shared" si="9"/>
        <v>44.069820382797069</v>
      </c>
      <c r="CG17" s="34">
        <f t="shared" si="9"/>
        <v>46.22924158155412</v>
      </c>
      <c r="CH17" s="34">
        <f t="shared" si="9"/>
        <v>48.49447441905027</v>
      </c>
      <c r="CI17" s="34">
        <f t="shared" si="9"/>
        <v>50.870703665583733</v>
      </c>
      <c r="CJ17" s="34">
        <f t="shared" si="9"/>
        <v>53.363368145197335</v>
      </c>
      <c r="CK17" s="34">
        <f t="shared" si="9"/>
        <v>55.978173184311999</v>
      </c>
      <c r="CL17" s="34">
        <f t="shared" si="9"/>
        <v>58.721103670343282</v>
      </c>
      <c r="CM17" s="34">
        <f t="shared" si="10"/>
        <v>61.598437750190101</v>
      </c>
      <c r="CN17" s="34">
        <f t="shared" si="10"/>
        <v>64.616761199949408</v>
      </c>
      <c r="CO17" s="34">
        <f t="shared" si="10"/>
        <v>67.782982498746918</v>
      </c>
      <c r="CP17" s="34">
        <f t="shared" si="10"/>
        <v>71.10434864118551</v>
      </c>
      <c r="CQ17" s="34">
        <f t="shared" si="10"/>
        <v>74.58846172460359</v>
      </c>
      <c r="CR17" s="34">
        <f t="shared" si="10"/>
        <v>78.243296349109158</v>
      </c>
      <c r="CS17" s="34">
        <f t="shared" si="10"/>
        <v>82.077217870215506</v>
      </c>
      <c r="CT17" s="34">
        <f t="shared" si="10"/>
        <v>86.099001545856055</v>
      </c>
      <c r="CU17" s="34">
        <f t="shared" si="10"/>
        <v>90.317852621602995</v>
      </c>
      <c r="CV17" s="34">
        <f t="shared" si="10"/>
        <v>94.743427400061535</v>
      </c>
      <c r="CW17" s="34">
        <f t="shared" si="10"/>
        <v>99.385855342664541</v>
      </c>
      <c r="CX17" s="34">
        <f t="shared" si="10"/>
        <v>104.25576225445509</v>
      </c>
      <c r="CY17" s="34">
        <f t="shared" si="10"/>
        <v>109.36429460492339</v>
      </c>
      <c r="CZ17" s="34">
        <f t="shared" si="10"/>
        <v>114.72314504056463</v>
      </c>
      <c r="DA17" s="34">
        <f t="shared" si="10"/>
        <v>120.3445791475523</v>
      </c>
      <c r="DB17" s="34">
        <f t="shared" si="10"/>
        <v>126.24146352578235</v>
      </c>
      <c r="DC17" s="34">
        <f t="shared" si="11"/>
        <v>132.42729523854567</v>
      </c>
      <c r="DD17" s="34">
        <f t="shared" si="11"/>
        <v>138.91623270523439</v>
      </c>
      <c r="DE17" s="34">
        <f t="shared" si="11"/>
        <v>145.72312810779087</v>
      </c>
      <c r="DF17" s="34">
        <f t="shared" si="11"/>
        <v>152.86356138507261</v>
      </c>
      <c r="DG17" s="34">
        <f t="shared" si="11"/>
        <v>160.35387589294118</v>
      </c>
      <c r="DH17" s="34">
        <f t="shared" si="11"/>
        <v>168.21121581169527</v>
      </c>
      <c r="DI17" s="34">
        <f t="shared" si="11"/>
        <v>176.45356538646831</v>
      </c>
      <c r="DJ17" s="34">
        <f t="shared" si="11"/>
        <v>185.09979009040524</v>
      </c>
      <c r="DK17" s="34">
        <f t="shared" si="11"/>
        <v>194.16967980483508</v>
      </c>
      <c r="DL17" s="34">
        <f t="shared" si="11"/>
        <v>203.68399411527199</v>
      </c>
      <c r="DM17" s="34">
        <f t="shared" si="11"/>
        <v>213.66450982692029</v>
      </c>
      <c r="DN17" s="34">
        <f t="shared" si="11"/>
        <v>224.13407080843936</v>
      </c>
      <c r="DO17" s="34">
        <f t="shared" si="11"/>
        <v>235.11664027805287</v>
      </c>
      <c r="DP17" s="34">
        <f t="shared" si="11"/>
        <v>246.63735565167744</v>
      </c>
      <c r="DQ17" s="34">
        <f t="shared" si="11"/>
        <v>258.7225860786096</v>
      </c>
      <c r="DR17" s="34">
        <f t="shared" si="11"/>
        <v>271.39999279646145</v>
      </c>
      <c r="DS17" s="34">
        <f t="shared" si="12"/>
        <v>284.69859244348805</v>
      </c>
      <c r="DT17" s="34">
        <f t="shared" si="12"/>
        <v>298.64882347321895</v>
      </c>
      <c r="DU17" s="34">
        <f t="shared" si="12"/>
        <v>313.28261582340667</v>
      </c>
      <c r="DV17" s="34">
        <f t="shared" si="12"/>
        <v>328.6334639987536</v>
      </c>
      <c r="DW17" s="34">
        <f t="shared" si="12"/>
        <v>344.73650373469252</v>
      </c>
      <c r="DX17" s="34">
        <f t="shared" si="12"/>
        <v>361.6285924176924</v>
      </c>
      <c r="DY17" s="34">
        <f t="shared" si="12"/>
        <v>379.34839344615932</v>
      </c>
      <c r="DZ17" s="34">
        <f t="shared" si="12"/>
        <v>397.9364647250211</v>
      </c>
      <c r="EA17" s="34">
        <f t="shared" si="12"/>
        <v>417.43535149654713</v>
      </c>
      <c r="EB17" s="34">
        <f t="shared" si="12"/>
        <v>437.88968371987789</v>
      </c>
      <c r="EC17" s="34">
        <f t="shared" si="12"/>
        <v>459.34627822215191</v>
      </c>
      <c r="ED17" s="34">
        <f t="shared" si="12"/>
        <v>481.85424585503733</v>
      </c>
      <c r="EE17" s="34">
        <f t="shared" si="12"/>
        <v>505.46510390193413</v>
      </c>
      <c r="EF17" s="34">
        <f t="shared" si="12"/>
        <v>530.23289399312887</v>
      </c>
      <c r="EG17" s="34">
        <f t="shared" si="12"/>
        <v>556.21430579879211</v>
      </c>
      <c r="EH17" s="34">
        <f t="shared" si="12"/>
        <v>583.46880678293292</v>
      </c>
      <c r="EI17" s="34">
        <f t="shared" si="13"/>
        <v>612.05877831529654</v>
      </c>
      <c r="EJ17" s="34">
        <f t="shared" si="13"/>
        <v>642.04965845274603</v>
      </c>
      <c r="EK17" s="34">
        <f t="shared" si="13"/>
        <v>673.51009171693056</v>
      </c>
      <c r="EL17" s="34">
        <f t="shared" si="13"/>
        <v>706.51208621106014</v>
      </c>
      <c r="EM17" s="34">
        <f t="shared" si="13"/>
        <v>741.13117843540203</v>
      </c>
      <c r="EN17" s="34">
        <f t="shared" si="13"/>
        <v>777.44660617873672</v>
      </c>
      <c r="EO17" s="34">
        <f t="shared" si="13"/>
        <v>815.54148988149473</v>
      </c>
      <c r="EP17" s="34">
        <f t="shared" si="13"/>
        <v>855.50302288568787</v>
      </c>
      <c r="EQ17" s="34">
        <f t="shared" si="13"/>
        <v>897.42267100708648</v>
      </c>
      <c r="ER17" s="34">
        <f t="shared" si="13"/>
        <v>941.39638188643369</v>
      </c>
      <c r="ES17" s="34">
        <f t="shared" si="13"/>
        <v>987.52480459886885</v>
      </c>
      <c r="ET17" s="34">
        <f t="shared" si="13"/>
        <v>1035.9135200242133</v>
      </c>
      <c r="EU17" s="34">
        <f t="shared" si="13"/>
        <v>1086.6732825053996</v>
      </c>
      <c r="EV17" s="34">
        <f t="shared" si="13"/>
        <v>1139.9202733481641</v>
      </c>
      <c r="EW17" s="34">
        <f t="shared" si="13"/>
        <v>1195.7763667422241</v>
      </c>
      <c r="EX17" s="34">
        <f t="shared" si="13"/>
        <v>1254.369408712593</v>
      </c>
      <c r="EY17" s="34">
        <f t="shared" si="14"/>
        <v>1315.83350973951</v>
      </c>
      <c r="EZ17" s="34">
        <f t="shared" si="14"/>
        <v>1380.3093517167458</v>
      </c>
      <c r="FA17" s="34">
        <f t="shared" si="14"/>
        <v>1447.9445099508662</v>
      </c>
      <c r="FB17" s="34">
        <f t="shared" si="14"/>
        <v>1518.8937909384586</v>
      </c>
      <c r="FC17" s="34">
        <f t="shared" si="14"/>
        <v>1593.3195866944429</v>
      </c>
      <c r="FD17" s="34">
        <f t="shared" si="14"/>
        <v>1671.3922464424704</v>
      </c>
      <c r="FE17" s="34">
        <f t="shared" si="14"/>
        <v>1753.2904665181513</v>
      </c>
      <c r="FF17" s="34">
        <f t="shared" si="14"/>
        <v>1839.2016993775405</v>
      </c>
      <c r="FG17" s="34">
        <f t="shared" si="14"/>
        <v>1929.32258264704</v>
      </c>
      <c r="FH17" s="34">
        <f t="shared" si="14"/>
        <v>2023.8593891967448</v>
      </c>
      <c r="FI17" s="34">
        <f t="shared" si="14"/>
        <v>2123.0284992673851</v>
      </c>
      <c r="FJ17" s="34">
        <f t="shared" si="14"/>
        <v>2227.0568957314867</v>
      </c>
      <c r="FK17" s="34">
        <f t="shared" si="14"/>
        <v>2336.1826836223295</v>
      </c>
      <c r="FL17" s="34">
        <f t="shared" si="14"/>
        <v>2450.6556351198233</v>
      </c>
      <c r="FM17" s="34">
        <f t="shared" si="14"/>
        <v>2570.7377612406945</v>
      </c>
      <c r="FN17" s="34">
        <f t="shared" si="14"/>
        <v>2696.7039115414882</v>
      </c>
      <c r="FO17" s="34">
        <f t="shared" si="15"/>
        <v>2828.8424032070211</v>
      </c>
      <c r="FP17" s="34">
        <f t="shared" si="15"/>
        <v>2967.4556809641649</v>
      </c>
      <c r="FQ17" s="34">
        <f t="shared" si="15"/>
        <v>3112.8610093314087</v>
      </c>
      <c r="FR17" s="34">
        <f t="shared" si="15"/>
        <v>3265.3911987886477</v>
      </c>
      <c r="FS17" s="34">
        <f t="shared" si="15"/>
        <v>3425.395367529291</v>
      </c>
      <c r="FT17" s="34">
        <f t="shared" si="15"/>
        <v>3593.2397405382262</v>
      </c>
      <c r="FU17" s="34">
        <f t="shared" si="15"/>
        <v>3769.3084878245991</v>
      </c>
      <c r="FV17" s="34">
        <f t="shared" si="15"/>
        <v>3954.004603728004</v>
      </c>
      <c r="FW17" s="34">
        <f t="shared" si="15"/>
        <v>4147.7508293106757</v>
      </c>
      <c r="FX17" s="34">
        <f t="shared" si="15"/>
        <v>4350.9906199468987</v>
      </c>
      <c r="FY17" s="34">
        <f t="shared" si="15"/>
        <v>4564.1891603242966</v>
      </c>
      <c r="FZ17" s="34">
        <f t="shared" si="15"/>
        <v>4787.8344291801868</v>
      </c>
      <c r="GA17" s="34">
        <f t="shared" si="15"/>
        <v>5022.4383162100157</v>
      </c>
      <c r="GB17" s="34">
        <f t="shared" si="15"/>
        <v>5268.5377937043058</v>
      </c>
      <c r="GC17" s="34">
        <f t="shared" si="15"/>
        <v>5526.6961455958162</v>
      </c>
      <c r="GD17" s="34">
        <f t="shared" si="15"/>
        <v>5797.5042567300106</v>
      </c>
      <c r="GE17" s="34">
        <f t="shared" si="16"/>
        <v>6081.5819653097806</v>
      </c>
      <c r="GF17" s="34">
        <f t="shared" si="16"/>
        <v>6379.5794816099597</v>
      </c>
      <c r="GG17" s="34">
        <f t="shared" si="16"/>
        <v>6692.1788762088472</v>
      </c>
      <c r="GH17" s="34">
        <f t="shared" si="16"/>
        <v>7020.0956411430807</v>
      </c>
      <c r="GI17" s="34">
        <f t="shared" si="16"/>
        <v>7364.0803275590915</v>
      </c>
      <c r="GJ17" s="34">
        <f t="shared" si="16"/>
        <v>7724.9202636094869</v>
      </c>
      <c r="GK17" s="34">
        <f t="shared" si="16"/>
        <v>8103.4413565263512</v>
      </c>
      <c r="GL17" s="34">
        <f t="shared" si="16"/>
        <v>8500.5099829961418</v>
      </c>
      <c r="GM17" s="34">
        <f t="shared" si="16"/>
        <v>8917.0349721629518</v>
      </c>
      <c r="GN17" s="34">
        <f t="shared" si="16"/>
        <v>9353.9696857989366</v>
      </c>
      <c r="GO17" s="34">
        <f t="shared" si="16"/>
        <v>9812.3142004030833</v>
      </c>
      <c r="GP17" s="34">
        <f t="shared" si="16"/>
        <v>10293.117596222834</v>
      </c>
      <c r="GQ17" s="34">
        <f t="shared" si="16"/>
        <v>10797.480358437751</v>
      </c>
      <c r="GR17" s="34">
        <f t="shared" si="16"/>
        <v>11326.556896001201</v>
      </c>
      <c r="GS17" s="34">
        <f t="shared" si="16"/>
        <v>11881.558183905259</v>
      </c>
      <c r="GT17" s="34">
        <f t="shared" si="16"/>
        <v>12463.754534916616</v>
      </c>
      <c r="GU17" s="34">
        <f t="shared" si="17"/>
        <v>13074.478507127529</v>
      </c>
      <c r="GV17" s="34">
        <f t="shared" si="17"/>
        <v>13715.127953976777</v>
      </c>
      <c r="GW17" s="34">
        <f t="shared" si="17"/>
        <v>14387.169223721638</v>
      </c>
      <c r="GX17" s="34">
        <f t="shared" si="17"/>
        <v>15092.140515683997</v>
      </c>
      <c r="GY17" s="34">
        <f t="shared" si="17"/>
        <v>15831.655400952512</v>
      </c>
      <c r="GZ17" s="34">
        <f t="shared" si="17"/>
        <v>16607.406515599185</v>
      </c>
      <c r="HA17" s="34">
        <f t="shared" si="17"/>
        <v>17421.169434863543</v>
      </c>
      <c r="HB17" s="34">
        <f t="shared" si="17"/>
        <v>18274.806737171853</v>
      </c>
      <c r="HC17" s="34">
        <f t="shared" si="17"/>
        <v>19170.272267293272</v>
      </c>
      <c r="HD17" s="34">
        <f t="shared" si="17"/>
        <v>20109.615608390643</v>
      </c>
      <c r="HE17" s="34">
        <f t="shared" si="17"/>
        <v>21094.986773201781</v>
      </c>
      <c r="HF17" s="34">
        <f t="shared" si="17"/>
        <v>22128.641125088667</v>
      </c>
      <c r="HG17" s="34">
        <f t="shared" si="17"/>
        <v>23212.94454021801</v>
      </c>
      <c r="HH17" s="34">
        <f t="shared" si="17"/>
        <v>24350.37882268869</v>
      </c>
    </row>
    <row r="18" spans="1:216" ht="16.5" customHeight="1">
      <c r="A18" s="27">
        <f>IF(B18=0,"N/A",MAX(A15:A17)+1)</f>
        <v>6</v>
      </c>
      <c r="B18" s="28" t="s">
        <v>239</v>
      </c>
      <c r="C18" s="29"/>
      <c r="D18" s="25">
        <f>'PNW(1)'!H6</f>
        <v>41.562184615384616</v>
      </c>
      <c r="E18" s="25">
        <f t="shared" si="18"/>
        <v>2.0947341046153847</v>
      </c>
      <c r="F18" s="32">
        <v>5.04E-2</v>
      </c>
      <c r="G18" s="26">
        <v>6.3799999999999996E-2</v>
      </c>
      <c r="H18" s="30">
        <f t="shared" si="0"/>
        <v>6.133333333333333E-2</v>
      </c>
      <c r="I18" s="30">
        <f t="shared" si="0"/>
        <v>5.8866666666666664E-2</v>
      </c>
      <c r="J18" s="30">
        <f t="shared" si="0"/>
        <v>5.6399999999999999E-2</v>
      </c>
      <c r="K18" s="30">
        <f t="shared" si="0"/>
        <v>5.3933333333333333E-2</v>
      </c>
      <c r="L18" s="30">
        <f t="shared" si="0"/>
        <v>5.1466666666666668E-2</v>
      </c>
      <c r="M18" s="31">
        <v>4.9000000000000002E-2</v>
      </c>
      <c r="N18" s="32">
        <f t="shared" si="1"/>
        <v>0.10676493104672276</v>
      </c>
      <c r="P18" s="33">
        <f t="shared" si="2"/>
        <v>-41.562184615384616</v>
      </c>
      <c r="Q18" s="34">
        <f t="shared" si="3"/>
        <v>2.2283781404898462</v>
      </c>
      <c r="R18" s="34">
        <f t="shared" si="4"/>
        <v>2.3705486658530983</v>
      </c>
      <c r="S18" s="34">
        <f t="shared" si="4"/>
        <v>2.5217896707345262</v>
      </c>
      <c r="T18" s="34">
        <f t="shared" si="4"/>
        <v>2.6826798517273893</v>
      </c>
      <c r="U18" s="34">
        <f t="shared" si="4"/>
        <v>2.853834826267597</v>
      </c>
      <c r="V18" s="34">
        <f t="shared" si="5"/>
        <v>3.0288700289453425</v>
      </c>
      <c r="W18" s="34">
        <f t="shared" si="5"/>
        <v>3.2071695113159251</v>
      </c>
      <c r="X18" s="34">
        <f t="shared" si="5"/>
        <v>3.3880538717541433</v>
      </c>
      <c r="Y18" s="34">
        <f t="shared" si="5"/>
        <v>3.5707829105707503</v>
      </c>
      <c r="Z18" s="34">
        <f t="shared" si="5"/>
        <v>3.7545592043681251</v>
      </c>
      <c r="AA18" s="34">
        <f t="shared" si="6"/>
        <v>3.938532605382163</v>
      </c>
      <c r="AB18" s="34">
        <f t="shared" si="6"/>
        <v>4.1315207030458891</v>
      </c>
      <c r="AC18" s="34">
        <f t="shared" si="6"/>
        <v>4.3339652174951375</v>
      </c>
      <c r="AD18" s="34">
        <f t="shared" si="6"/>
        <v>4.5463295131523989</v>
      </c>
      <c r="AE18" s="34">
        <f t="shared" si="6"/>
        <v>4.7690996592968657</v>
      </c>
      <c r="AF18" s="34">
        <f t="shared" si="6"/>
        <v>5.0027855426024121</v>
      </c>
      <c r="AG18" s="34">
        <f t="shared" si="6"/>
        <v>5.24792203418993</v>
      </c>
      <c r="AH18" s="34">
        <f t="shared" si="6"/>
        <v>5.5050702138652365</v>
      </c>
      <c r="AI18" s="34">
        <f t="shared" si="6"/>
        <v>5.7748186543446325</v>
      </c>
      <c r="AJ18" s="34">
        <f t="shared" si="6"/>
        <v>6.0577847684075188</v>
      </c>
      <c r="AK18" s="34">
        <f t="shared" si="6"/>
        <v>6.3546162220594864</v>
      </c>
      <c r="AL18" s="34">
        <f t="shared" si="6"/>
        <v>6.6659924169404006</v>
      </c>
      <c r="AM18" s="34">
        <f t="shared" si="6"/>
        <v>6.9926260453704794</v>
      </c>
      <c r="AN18" s="34">
        <f t="shared" si="6"/>
        <v>7.3352647215936324</v>
      </c>
      <c r="AO18" s="34">
        <f t="shared" si="6"/>
        <v>7.6946926929517199</v>
      </c>
      <c r="AP18" s="34">
        <f t="shared" si="6"/>
        <v>8.0717326349063541</v>
      </c>
      <c r="AQ18" s="34">
        <f t="shared" si="7"/>
        <v>8.4672475340167654</v>
      </c>
      <c r="AR18" s="34">
        <f t="shared" si="7"/>
        <v>8.8821426631835863</v>
      </c>
      <c r="AS18" s="34">
        <f t="shared" si="7"/>
        <v>9.3173676536795806</v>
      </c>
      <c r="AT18" s="34">
        <f t="shared" si="7"/>
        <v>9.7739186687098787</v>
      </c>
      <c r="AU18" s="34">
        <f t="shared" si="7"/>
        <v>10.252840683476663</v>
      </c>
      <c r="AV18" s="34">
        <f t="shared" si="7"/>
        <v>10.755229876967018</v>
      </c>
      <c r="AW18" s="34">
        <f t="shared" si="7"/>
        <v>11.282236140938402</v>
      </c>
      <c r="AX18" s="34">
        <f t="shared" si="7"/>
        <v>11.835065711844383</v>
      </c>
      <c r="AY18" s="34">
        <f t="shared" si="7"/>
        <v>12.414983931724757</v>
      </c>
      <c r="AZ18" s="34">
        <f t="shared" si="7"/>
        <v>13.023318144379269</v>
      </c>
      <c r="BA18" s="34">
        <f t="shared" si="7"/>
        <v>13.661460733453852</v>
      </c>
      <c r="BB18" s="34">
        <f t="shared" si="7"/>
        <v>14.33087230939309</v>
      </c>
      <c r="BC18" s="34">
        <f t="shared" si="7"/>
        <v>15.03308505255335</v>
      </c>
      <c r="BD18" s="34">
        <f t="shared" si="7"/>
        <v>15.769706220128462</v>
      </c>
      <c r="BE18" s="34">
        <f t="shared" si="7"/>
        <v>16.542421824914754</v>
      </c>
      <c r="BF18" s="34">
        <f t="shared" si="7"/>
        <v>17.353000494335575</v>
      </c>
      <c r="BG18" s="34">
        <f t="shared" si="8"/>
        <v>18.203297518558017</v>
      </c>
      <c r="BH18" s="34">
        <f t="shared" si="8"/>
        <v>19.095259096967357</v>
      </c>
      <c r="BI18" s="34">
        <f t="shared" si="8"/>
        <v>20.030926792718756</v>
      </c>
      <c r="BJ18" s="34">
        <f t="shared" si="8"/>
        <v>21.012442205561975</v>
      </c>
      <c r="BK18" s="34">
        <f t="shared" si="8"/>
        <v>22.042051873634509</v>
      </c>
      <c r="BL18" s="34">
        <f t="shared" si="8"/>
        <v>23.122112415442597</v>
      </c>
      <c r="BM18" s="34">
        <f t="shared" si="8"/>
        <v>24.255095923799281</v>
      </c>
      <c r="BN18" s="34">
        <f t="shared" si="8"/>
        <v>25.443595624065445</v>
      </c>
      <c r="BO18" s="34">
        <f t="shared" si="8"/>
        <v>26.69033180964465</v>
      </c>
      <c r="BP18" s="34">
        <f t="shared" si="8"/>
        <v>27.998158068317238</v>
      </c>
      <c r="BQ18" s="34">
        <f t="shared" si="8"/>
        <v>29.370067813664782</v>
      </c>
      <c r="BR18" s="34">
        <f t="shared" si="8"/>
        <v>30.809201136534355</v>
      </c>
      <c r="BS18" s="34">
        <f t="shared" si="8"/>
        <v>32.318851992224538</v>
      </c>
      <c r="BT18" s="34">
        <f t="shared" si="8"/>
        <v>33.902475739843538</v>
      </c>
      <c r="BU18" s="34">
        <f t="shared" si="8"/>
        <v>35.563697051095872</v>
      </c>
      <c r="BV18" s="34">
        <f t="shared" si="8"/>
        <v>37.30631820659957</v>
      </c>
      <c r="BW18" s="34">
        <f t="shared" si="9"/>
        <v>39.13432779872295</v>
      </c>
      <c r="BX18" s="34">
        <f t="shared" si="9"/>
        <v>41.05190986086037</v>
      </c>
      <c r="BY18" s="34">
        <f t="shared" si="9"/>
        <v>43.063453444042523</v>
      </c>
      <c r="BZ18" s="34">
        <f t="shared" si="9"/>
        <v>45.173562662800606</v>
      </c>
      <c r="CA18" s="34">
        <f t="shared" si="9"/>
        <v>47.387067233277833</v>
      </c>
      <c r="CB18" s="34">
        <f t="shared" si="9"/>
        <v>49.709033527708442</v>
      </c>
      <c r="CC18" s="34">
        <f t="shared" si="9"/>
        <v>52.144776170566153</v>
      </c>
      <c r="CD18" s="34">
        <f t="shared" si="9"/>
        <v>54.69987020292389</v>
      </c>
      <c r="CE18" s="34">
        <f t="shared" si="9"/>
        <v>57.380163842867155</v>
      </c>
      <c r="CF18" s="34">
        <f t="shared" si="9"/>
        <v>60.191791871167645</v>
      </c>
      <c r="CG18" s="34">
        <f t="shared" si="9"/>
        <v>63.141189672854857</v>
      </c>
      <c r="CH18" s="34">
        <f t="shared" si="9"/>
        <v>66.235107966824742</v>
      </c>
      <c r="CI18" s="34">
        <f t="shared" si="9"/>
        <v>69.480628257199143</v>
      </c>
      <c r="CJ18" s="34">
        <f t="shared" si="9"/>
        <v>72.885179041801891</v>
      </c>
      <c r="CK18" s="34">
        <f t="shared" si="9"/>
        <v>76.456552814850184</v>
      </c>
      <c r="CL18" s="34">
        <f t="shared" si="9"/>
        <v>80.20292390277784</v>
      </c>
      <c r="CM18" s="34">
        <f t="shared" si="10"/>
        <v>84.132867174013953</v>
      </c>
      <c r="CN18" s="34">
        <f t="shared" si="10"/>
        <v>88.255377665540635</v>
      </c>
      <c r="CO18" s="34">
        <f t="shared" si="10"/>
        <v>92.579891171152127</v>
      </c>
      <c r="CP18" s="34">
        <f t="shared" si="10"/>
        <v>97.11630583853858</v>
      </c>
      <c r="CQ18" s="34">
        <f t="shared" si="10"/>
        <v>101.87500482462697</v>
      </c>
      <c r="CR18" s="34">
        <f t="shared" si="10"/>
        <v>106.86688006103368</v>
      </c>
      <c r="CS18" s="34">
        <f t="shared" si="10"/>
        <v>112.10335718402433</v>
      </c>
      <c r="CT18" s="34">
        <f t="shared" si="10"/>
        <v>117.59642168604152</v>
      </c>
      <c r="CU18" s="34">
        <f t="shared" si="10"/>
        <v>123.35864634865754</v>
      </c>
      <c r="CV18" s="34">
        <f t="shared" si="10"/>
        <v>129.40322001974175</v>
      </c>
      <c r="CW18" s="34">
        <f t="shared" si="10"/>
        <v>135.7439778007091</v>
      </c>
      <c r="CX18" s="34">
        <f t="shared" si="10"/>
        <v>142.39543271294383</v>
      </c>
      <c r="CY18" s="34">
        <f t="shared" si="10"/>
        <v>149.37280891587807</v>
      </c>
      <c r="CZ18" s="34">
        <f t="shared" si="10"/>
        <v>156.69207655275608</v>
      </c>
      <c r="DA18" s="34">
        <f t="shared" si="10"/>
        <v>164.36998830384113</v>
      </c>
      <c r="DB18" s="34">
        <f t="shared" si="10"/>
        <v>172.42411773072934</v>
      </c>
      <c r="DC18" s="34">
        <f t="shared" si="11"/>
        <v>180.87289949953507</v>
      </c>
      <c r="DD18" s="34">
        <f t="shared" si="11"/>
        <v>189.73567157501228</v>
      </c>
      <c r="DE18" s="34">
        <f t="shared" si="11"/>
        <v>199.03271948218787</v>
      </c>
      <c r="DF18" s="34">
        <f t="shared" si="11"/>
        <v>208.78532273681506</v>
      </c>
      <c r="DG18" s="34">
        <f t="shared" si="11"/>
        <v>219.01580355091897</v>
      </c>
      <c r="DH18" s="34">
        <f t="shared" si="11"/>
        <v>229.747577924914</v>
      </c>
      <c r="DI18" s="34">
        <f t="shared" si="11"/>
        <v>241.00520924323476</v>
      </c>
      <c r="DJ18" s="34">
        <f t="shared" si="11"/>
        <v>252.81446449615325</v>
      </c>
      <c r="DK18" s="34">
        <f t="shared" si="11"/>
        <v>265.20237325646474</v>
      </c>
      <c r="DL18" s="34">
        <f t="shared" si="11"/>
        <v>278.19728954603147</v>
      </c>
      <c r="DM18" s="34">
        <f t="shared" si="11"/>
        <v>291.82895673378698</v>
      </c>
      <c r="DN18" s="34">
        <f t="shared" si="11"/>
        <v>306.1285756137425</v>
      </c>
      <c r="DO18" s="34">
        <f t="shared" si="11"/>
        <v>321.12887581881586</v>
      </c>
      <c r="DP18" s="34">
        <f t="shared" si="11"/>
        <v>336.86419073393779</v>
      </c>
      <c r="DQ18" s="34">
        <f t="shared" si="11"/>
        <v>353.37053607990072</v>
      </c>
      <c r="DR18" s="34">
        <f t="shared" si="11"/>
        <v>370.6856923478158</v>
      </c>
      <c r="DS18" s="34">
        <f t="shared" si="12"/>
        <v>388.84929127285875</v>
      </c>
      <c r="DT18" s="34">
        <f t="shared" si="12"/>
        <v>407.9029065452288</v>
      </c>
      <c r="DU18" s="34">
        <f t="shared" si="12"/>
        <v>427.890148965945</v>
      </c>
      <c r="DV18" s="34">
        <f t="shared" si="12"/>
        <v>448.85676626527629</v>
      </c>
      <c r="DW18" s="34">
        <f t="shared" si="12"/>
        <v>470.85074781227479</v>
      </c>
      <c r="DX18" s="34">
        <f t="shared" si="12"/>
        <v>493.9224344550762</v>
      </c>
      <c r="DY18" s="34">
        <f t="shared" si="12"/>
        <v>518.12463374337494</v>
      </c>
      <c r="DZ18" s="34">
        <f t="shared" si="12"/>
        <v>543.51274079680024</v>
      </c>
      <c r="EA18" s="34">
        <f t="shared" si="12"/>
        <v>570.14486509584344</v>
      </c>
      <c r="EB18" s="34">
        <f t="shared" si="12"/>
        <v>598.08196348553975</v>
      </c>
      <c r="EC18" s="34">
        <f t="shared" si="12"/>
        <v>627.38797969633117</v>
      </c>
      <c r="ED18" s="34">
        <f t="shared" si="12"/>
        <v>658.12999070145133</v>
      </c>
      <c r="EE18" s="34">
        <f t="shared" si="12"/>
        <v>690.37836024582236</v>
      </c>
      <c r="EF18" s="34">
        <f t="shared" si="12"/>
        <v>724.20689989786763</v>
      </c>
      <c r="EG18" s="34">
        <f t="shared" si="12"/>
        <v>759.69303799286308</v>
      </c>
      <c r="EH18" s="34">
        <f t="shared" si="12"/>
        <v>796.91799685451338</v>
      </c>
      <c r="EI18" s="34">
        <f t="shared" si="13"/>
        <v>835.96697870038452</v>
      </c>
      <c r="EJ18" s="34">
        <f t="shared" si="13"/>
        <v>876.92936065670335</v>
      </c>
      <c r="EK18" s="34">
        <f t="shared" si="13"/>
        <v>919.89889932888173</v>
      </c>
      <c r="EL18" s="34">
        <f t="shared" si="13"/>
        <v>964.97394539599691</v>
      </c>
      <c r="EM18" s="34">
        <f t="shared" si="13"/>
        <v>1012.2576687204007</v>
      </c>
      <c r="EN18" s="34">
        <f t="shared" si="13"/>
        <v>1061.8582944877003</v>
      </c>
      <c r="EO18" s="34">
        <f t="shared" si="13"/>
        <v>1113.8893509175975</v>
      </c>
      <c r="EP18" s="34">
        <f t="shared" si="13"/>
        <v>1168.4699291125598</v>
      </c>
      <c r="EQ18" s="34">
        <f t="shared" si="13"/>
        <v>1225.7249556390752</v>
      </c>
      <c r="ER18" s="34">
        <f t="shared" si="13"/>
        <v>1285.7854784653898</v>
      </c>
      <c r="ES18" s="34">
        <f t="shared" si="13"/>
        <v>1348.7889669101937</v>
      </c>
      <c r="ET18" s="34">
        <f t="shared" si="13"/>
        <v>1414.8796262887931</v>
      </c>
      <c r="EU18" s="34">
        <f t="shared" si="13"/>
        <v>1484.2087279769439</v>
      </c>
      <c r="EV18" s="34">
        <f t="shared" si="13"/>
        <v>1556.9349556478141</v>
      </c>
      <c r="EW18" s="34">
        <f t="shared" si="13"/>
        <v>1633.2247684745569</v>
      </c>
      <c r="EX18" s="34">
        <f t="shared" si="13"/>
        <v>1713.2527821298102</v>
      </c>
      <c r="EY18" s="34">
        <f t="shared" si="14"/>
        <v>1797.2021684541708</v>
      </c>
      <c r="EZ18" s="34">
        <f t="shared" si="14"/>
        <v>1885.2650747084251</v>
      </c>
      <c r="FA18" s="34">
        <f t="shared" si="14"/>
        <v>1977.6430633691377</v>
      </c>
      <c r="FB18" s="34">
        <f t="shared" si="14"/>
        <v>2074.5475734742254</v>
      </c>
      <c r="FC18" s="34">
        <f t="shared" si="14"/>
        <v>2176.2004045744625</v>
      </c>
      <c r="FD18" s="34">
        <f t="shared" si="14"/>
        <v>2282.8342243986108</v>
      </c>
      <c r="FE18" s="34">
        <f t="shared" si="14"/>
        <v>2394.6931013941426</v>
      </c>
      <c r="FF18" s="34">
        <f t="shared" si="14"/>
        <v>2512.0330633624553</v>
      </c>
      <c r="FG18" s="34">
        <f t="shared" si="14"/>
        <v>2635.1226834672157</v>
      </c>
      <c r="FH18" s="34">
        <f t="shared" si="14"/>
        <v>2764.2436949571093</v>
      </c>
      <c r="FI18" s="34">
        <f t="shared" si="14"/>
        <v>2899.6916360100076</v>
      </c>
      <c r="FJ18" s="34">
        <f t="shared" si="14"/>
        <v>3041.776526174498</v>
      </c>
      <c r="FK18" s="34">
        <f t="shared" si="14"/>
        <v>3190.8235759570484</v>
      </c>
      <c r="FL18" s="34">
        <f t="shared" si="14"/>
        <v>3347.1739311789438</v>
      </c>
      <c r="FM18" s="34">
        <f t="shared" si="14"/>
        <v>3511.1854538067118</v>
      </c>
      <c r="FN18" s="34">
        <f t="shared" si="14"/>
        <v>3683.2335410432406</v>
      </c>
      <c r="FO18" s="34">
        <f t="shared" si="15"/>
        <v>3863.7119845543593</v>
      </c>
      <c r="FP18" s="34">
        <f t="shared" si="15"/>
        <v>4053.0338717975228</v>
      </c>
      <c r="FQ18" s="34">
        <f t="shared" si="15"/>
        <v>4251.6325315156009</v>
      </c>
      <c r="FR18" s="34">
        <f t="shared" si="15"/>
        <v>4459.9625255598648</v>
      </c>
      <c r="FS18" s="34">
        <f t="shared" si="15"/>
        <v>4678.5006893122982</v>
      </c>
      <c r="FT18" s="34">
        <f t="shared" si="15"/>
        <v>4907.7472230886005</v>
      </c>
      <c r="FU18" s="34">
        <f t="shared" si="15"/>
        <v>5148.2268370199417</v>
      </c>
      <c r="FV18" s="34">
        <f t="shared" si="15"/>
        <v>5400.4899520339186</v>
      </c>
      <c r="FW18" s="34">
        <f t="shared" si="15"/>
        <v>5665.1139596835801</v>
      </c>
      <c r="FX18" s="34">
        <f t="shared" si="15"/>
        <v>5942.7045437080751</v>
      </c>
      <c r="FY18" s="34">
        <f t="shared" si="15"/>
        <v>6233.8970663497703</v>
      </c>
      <c r="FZ18" s="34">
        <f t="shared" si="15"/>
        <v>6539.358022600909</v>
      </c>
      <c r="GA18" s="34">
        <f t="shared" si="15"/>
        <v>6859.786565708353</v>
      </c>
      <c r="GB18" s="34">
        <f t="shared" si="15"/>
        <v>7195.9161074280619</v>
      </c>
      <c r="GC18" s="34">
        <f t="shared" si="15"/>
        <v>7548.5159966920364</v>
      </c>
      <c r="GD18" s="34">
        <f t="shared" si="15"/>
        <v>7918.3932805299455</v>
      </c>
      <c r="GE18" s="34">
        <f t="shared" si="16"/>
        <v>8306.3945512759128</v>
      </c>
      <c r="GF18" s="34">
        <f t="shared" si="16"/>
        <v>8713.4078842884319</v>
      </c>
      <c r="GG18" s="34">
        <f t="shared" si="16"/>
        <v>9140.364870618565</v>
      </c>
      <c r="GH18" s="34">
        <f t="shared" si="16"/>
        <v>9588.2427492788738</v>
      </c>
      <c r="GI18" s="34">
        <f t="shared" si="16"/>
        <v>10058.066643993538</v>
      </c>
      <c r="GJ18" s="34">
        <f t="shared" si="16"/>
        <v>10550.911909549221</v>
      </c>
      <c r="GK18" s="34">
        <f t="shared" si="16"/>
        <v>11067.906593117132</v>
      </c>
      <c r="GL18" s="34">
        <f t="shared" si="16"/>
        <v>11610.234016179871</v>
      </c>
      <c r="GM18" s="34">
        <f t="shared" si="16"/>
        <v>12179.135482972684</v>
      </c>
      <c r="GN18" s="34">
        <f t="shared" si="16"/>
        <v>12775.913121638345</v>
      </c>
      <c r="GO18" s="34">
        <f t="shared" si="16"/>
        <v>13401.932864598622</v>
      </c>
      <c r="GP18" s="34">
        <f t="shared" si="16"/>
        <v>14058.627574963954</v>
      </c>
      <c r="GQ18" s="34">
        <f t="shared" si="16"/>
        <v>14747.500326137186</v>
      </c>
      <c r="GR18" s="34">
        <f t="shared" si="16"/>
        <v>15470.127842117907</v>
      </c>
      <c r="GS18" s="34">
        <f t="shared" si="16"/>
        <v>16228.164106381682</v>
      </c>
      <c r="GT18" s="34">
        <f t="shared" si="16"/>
        <v>17023.344147594384</v>
      </c>
      <c r="GU18" s="34">
        <f t="shared" si="17"/>
        <v>17857.488010826506</v>
      </c>
      <c r="GV18" s="34">
        <f t="shared" si="17"/>
        <v>18732.504923357003</v>
      </c>
      <c r="GW18" s="34">
        <f t="shared" si="17"/>
        <v>19650.397664601496</v>
      </c>
      <c r="GX18" s="34">
        <f t="shared" si="17"/>
        <v>20613.267150166968</v>
      </c>
      <c r="GY18" s="34">
        <f t="shared" si="17"/>
        <v>21623.31724052515</v>
      </c>
      <c r="GZ18" s="34">
        <f t="shared" si="17"/>
        <v>22682.85978531088</v>
      </c>
      <c r="HA18" s="34">
        <f t="shared" si="17"/>
        <v>23794.319914791111</v>
      </c>
      <c r="HB18" s="34">
        <f t="shared" si="17"/>
        <v>24960.241590615875</v>
      </c>
      <c r="HC18" s="34">
        <f t="shared" si="17"/>
        <v>26183.293428556051</v>
      </c>
      <c r="HD18" s="34">
        <f t="shared" si="17"/>
        <v>27466.274806555295</v>
      </c>
      <c r="HE18" s="34">
        <f t="shared" si="17"/>
        <v>28812.122272076504</v>
      </c>
      <c r="HF18" s="34">
        <f t="shared" si="17"/>
        <v>30223.91626340825</v>
      </c>
      <c r="HG18" s="34">
        <f t="shared" si="17"/>
        <v>31704.888160315251</v>
      </c>
      <c r="HH18" s="34">
        <f t="shared" si="17"/>
        <v>33258.427680170695</v>
      </c>
    </row>
    <row r="19" spans="1:216" ht="16.5" customHeight="1">
      <c r="A19" s="27">
        <f>IF(B19=0,"N/A",MAX(A17:A18)+1)</f>
        <v>7</v>
      </c>
      <c r="B19" s="28" t="s">
        <v>240</v>
      </c>
      <c r="C19" s="29"/>
      <c r="D19" s="25">
        <f>'TE(1)'!H6</f>
        <v>17.671536538461542</v>
      </c>
      <c r="E19" s="25">
        <f t="shared" si="18"/>
        <v>0.81465783442307715</v>
      </c>
      <c r="F19" s="32">
        <v>4.6100000000000002E-2</v>
      </c>
      <c r="G19" s="26">
        <v>6.0900000000000003E-2</v>
      </c>
      <c r="H19" s="30">
        <f t="shared" si="0"/>
        <v>5.8916666666666673E-2</v>
      </c>
      <c r="I19" s="30">
        <f t="shared" si="0"/>
        <v>5.6933333333333336E-2</v>
      </c>
      <c r="J19" s="30">
        <f t="shared" si="0"/>
        <v>5.4949999999999999E-2</v>
      </c>
      <c r="K19" s="30">
        <f t="shared" si="0"/>
        <v>5.2966666666666662E-2</v>
      </c>
      <c r="L19" s="30">
        <f t="shared" si="0"/>
        <v>5.0983333333333325E-2</v>
      </c>
      <c r="M19" s="31">
        <v>4.9000000000000002E-2</v>
      </c>
      <c r="N19" s="32">
        <f t="shared" si="1"/>
        <v>0.10098697784620336</v>
      </c>
      <c r="P19" s="33">
        <f t="shared" si="2"/>
        <v>-17.671536538461542</v>
      </c>
      <c r="Q19" s="34">
        <f t="shared" si="3"/>
        <v>0.86427049653944255</v>
      </c>
      <c r="R19" s="34">
        <f t="shared" si="4"/>
        <v>0.91690456977869461</v>
      </c>
      <c r="S19" s="34">
        <f t="shared" si="4"/>
        <v>0.97274405807821707</v>
      </c>
      <c r="T19" s="34">
        <f t="shared" si="4"/>
        <v>1.0319841712151805</v>
      </c>
      <c r="U19" s="34">
        <f t="shared" si="4"/>
        <v>1.0948320072421849</v>
      </c>
      <c r="V19" s="34">
        <f t="shared" si="5"/>
        <v>1.1593358596688703</v>
      </c>
      <c r="W19" s="34">
        <f t="shared" si="5"/>
        <v>1.2253407146126847</v>
      </c>
      <c r="X19" s="34">
        <f t="shared" si="5"/>
        <v>1.2926731868806518</v>
      </c>
      <c r="Y19" s="34">
        <f t="shared" si="5"/>
        <v>1.361141776679097</v>
      </c>
      <c r="Z19" s="34">
        <f t="shared" si="5"/>
        <v>1.4305373215934529</v>
      </c>
      <c r="AA19" s="34">
        <f t="shared" si="6"/>
        <v>1.5006336503515321</v>
      </c>
      <c r="AB19" s="34">
        <f t="shared" si="6"/>
        <v>1.574164699218757</v>
      </c>
      <c r="AC19" s="34">
        <f t="shared" si="6"/>
        <v>1.6512987694804759</v>
      </c>
      <c r="AD19" s="34">
        <f t="shared" si="6"/>
        <v>1.7322124091850191</v>
      </c>
      <c r="AE19" s="34">
        <f t="shared" si="6"/>
        <v>1.8170908172350848</v>
      </c>
      <c r="AF19" s="34">
        <f t="shared" si="6"/>
        <v>1.9061282672796038</v>
      </c>
      <c r="AG19" s="34">
        <f t="shared" si="6"/>
        <v>1.9995285523763042</v>
      </c>
      <c r="AH19" s="34">
        <f t="shared" si="6"/>
        <v>2.0975054514427431</v>
      </c>
      <c r="AI19" s="34">
        <f t="shared" si="6"/>
        <v>2.2002832185634373</v>
      </c>
      <c r="AJ19" s="34">
        <f t="shared" si="6"/>
        <v>2.3080970962730456</v>
      </c>
      <c r="AK19" s="34">
        <f t="shared" si="6"/>
        <v>2.4211938539904247</v>
      </c>
      <c r="AL19" s="34">
        <f t="shared" si="6"/>
        <v>2.5398323528359552</v>
      </c>
      <c r="AM19" s="34">
        <f t="shared" si="6"/>
        <v>2.6642841381249167</v>
      </c>
      <c r="AN19" s="34">
        <f t="shared" si="6"/>
        <v>2.7948340608930375</v>
      </c>
      <c r="AO19" s="34">
        <f t="shared" si="6"/>
        <v>2.9317809298767963</v>
      </c>
      <c r="AP19" s="34">
        <f t="shared" si="6"/>
        <v>3.0754381954407592</v>
      </c>
      <c r="AQ19" s="34">
        <f t="shared" si="7"/>
        <v>3.2261346670173561</v>
      </c>
      <c r="AR19" s="34">
        <f t="shared" si="7"/>
        <v>3.3842152657012061</v>
      </c>
      <c r="AS19" s="34">
        <f t="shared" si="7"/>
        <v>3.5500418137205649</v>
      </c>
      <c r="AT19" s="34">
        <f t="shared" si="7"/>
        <v>3.7239938625928724</v>
      </c>
      <c r="AU19" s="34">
        <f t="shared" si="7"/>
        <v>3.906469561859923</v>
      </c>
      <c r="AV19" s="34">
        <f t="shared" si="7"/>
        <v>4.0978865703910587</v>
      </c>
      <c r="AW19" s="34">
        <f t="shared" si="7"/>
        <v>4.29868301234022</v>
      </c>
      <c r="AX19" s="34">
        <f t="shared" si="7"/>
        <v>4.5093184799448904</v>
      </c>
      <c r="AY19" s="34">
        <f t="shared" si="7"/>
        <v>4.73027508546219</v>
      </c>
      <c r="AZ19" s="34">
        <f t="shared" si="7"/>
        <v>4.962058564649837</v>
      </c>
      <c r="BA19" s="34">
        <f t="shared" si="7"/>
        <v>5.2051994343176791</v>
      </c>
      <c r="BB19" s="34">
        <f t="shared" si="7"/>
        <v>5.4602542065992452</v>
      </c>
      <c r="BC19" s="34">
        <f t="shared" si="7"/>
        <v>5.7278066627226076</v>
      </c>
      <c r="BD19" s="34">
        <f t="shared" si="7"/>
        <v>6.0084691891960151</v>
      </c>
      <c r="BE19" s="34">
        <f t="shared" si="7"/>
        <v>6.3028841794666191</v>
      </c>
      <c r="BF19" s="34">
        <f t="shared" si="7"/>
        <v>6.611725504260483</v>
      </c>
      <c r="BG19" s="34">
        <f t="shared" si="8"/>
        <v>6.9357000539692466</v>
      </c>
      <c r="BH19" s="34">
        <f t="shared" si="8"/>
        <v>7.2755493566137392</v>
      </c>
      <c r="BI19" s="34">
        <f t="shared" si="8"/>
        <v>7.6320512750878118</v>
      </c>
      <c r="BJ19" s="34">
        <f t="shared" si="8"/>
        <v>8.0060217875671142</v>
      </c>
      <c r="BK19" s="34">
        <f t="shared" si="8"/>
        <v>8.398316855157903</v>
      </c>
      <c r="BL19" s="34">
        <f t="shared" si="8"/>
        <v>8.8098343810606394</v>
      </c>
      <c r="BM19" s="34">
        <f t="shared" si="8"/>
        <v>9.24151626573261</v>
      </c>
      <c r="BN19" s="34">
        <f t="shared" si="8"/>
        <v>9.6943505627535078</v>
      </c>
      <c r="BO19" s="34">
        <f t="shared" si="8"/>
        <v>10.16937374032843</v>
      </c>
      <c r="BP19" s="34">
        <f t="shared" si="8"/>
        <v>10.667673053604522</v>
      </c>
      <c r="BQ19" s="34">
        <f t="shared" si="8"/>
        <v>11.190389033231144</v>
      </c>
      <c r="BR19" s="34">
        <f t="shared" si="8"/>
        <v>11.738718095859468</v>
      </c>
      <c r="BS19" s="34">
        <f t="shared" si="8"/>
        <v>12.313915282556582</v>
      </c>
      <c r="BT19" s="34">
        <f t="shared" si="8"/>
        <v>12.917297131401854</v>
      </c>
      <c r="BU19" s="34">
        <f t="shared" si="8"/>
        <v>13.550244690840545</v>
      </c>
      <c r="BV19" s="34">
        <f t="shared" si="8"/>
        <v>14.214206680691731</v>
      </c>
      <c r="BW19" s="34">
        <f t="shared" si="9"/>
        <v>14.910702808045626</v>
      </c>
      <c r="BX19" s="34">
        <f t="shared" si="9"/>
        <v>15.641327245639861</v>
      </c>
      <c r="BY19" s="34">
        <f t="shared" si="9"/>
        <v>16.407752280676213</v>
      </c>
      <c r="BZ19" s="34">
        <f t="shared" si="9"/>
        <v>17.211732142429348</v>
      </c>
      <c r="CA19" s="34">
        <f t="shared" si="9"/>
        <v>18.055107017408385</v>
      </c>
      <c r="CB19" s="34">
        <f t="shared" si="9"/>
        <v>18.939807261261397</v>
      </c>
      <c r="CC19" s="34">
        <f t="shared" si="9"/>
        <v>19.867857817063204</v>
      </c>
      <c r="CD19" s="34">
        <f t="shared" si="9"/>
        <v>20.841382850099301</v>
      </c>
      <c r="CE19" s="34">
        <f t="shared" si="9"/>
        <v>21.862610609754164</v>
      </c>
      <c r="CF19" s="34">
        <f t="shared" si="9"/>
        <v>22.933878529632118</v>
      </c>
      <c r="CG19" s="34">
        <f t="shared" si="9"/>
        <v>24.05763857758409</v>
      </c>
      <c r="CH19" s="34">
        <f t="shared" si="9"/>
        <v>25.236462867885709</v>
      </c>
      <c r="CI19" s="34">
        <f t="shared" si="9"/>
        <v>26.473049548412106</v>
      </c>
      <c r="CJ19" s="34">
        <f t="shared" si="9"/>
        <v>27.770228976284297</v>
      </c>
      <c r="CK19" s="34">
        <f t="shared" si="9"/>
        <v>29.130970196122227</v>
      </c>
      <c r="CL19" s="34">
        <f t="shared" si="9"/>
        <v>30.558387735732214</v>
      </c>
      <c r="CM19" s="34">
        <f t="shared" si="10"/>
        <v>32.055748734783094</v>
      </c>
      <c r="CN19" s="34">
        <f t="shared" si="10"/>
        <v>33.626480422787466</v>
      </c>
      <c r="CO19" s="34">
        <f t="shared" si="10"/>
        <v>35.274177963504052</v>
      </c>
      <c r="CP19" s="34">
        <f t="shared" si="10"/>
        <v>37.002612683715746</v>
      </c>
      <c r="CQ19" s="34">
        <f t="shared" si="10"/>
        <v>38.815740705217813</v>
      </c>
      <c r="CR19" s="34">
        <f t="shared" si="10"/>
        <v>40.717711999773485</v>
      </c>
      <c r="CS19" s="34">
        <f t="shared" si="10"/>
        <v>42.712879887762384</v>
      </c>
      <c r="CT19" s="34">
        <f t="shared" si="10"/>
        <v>44.805811002262736</v>
      </c>
      <c r="CU19" s="34">
        <f t="shared" si="10"/>
        <v>47.00129574137361</v>
      </c>
      <c r="CV19" s="34">
        <f t="shared" si="10"/>
        <v>49.304359232700911</v>
      </c>
      <c r="CW19" s="34">
        <f t="shared" si="10"/>
        <v>51.720272835103252</v>
      </c>
      <c r="CX19" s="34">
        <f t="shared" si="10"/>
        <v>54.254566204023305</v>
      </c>
      <c r="CY19" s="34">
        <f t="shared" si="10"/>
        <v>56.91303994802044</v>
      </c>
      <c r="CZ19" s="34">
        <f t="shared" si="10"/>
        <v>59.701778905473439</v>
      </c>
      <c r="DA19" s="34">
        <f t="shared" si="10"/>
        <v>62.627166071841636</v>
      </c>
      <c r="DB19" s="34">
        <f t="shared" si="10"/>
        <v>65.695897209361874</v>
      </c>
      <c r="DC19" s="34">
        <f t="shared" si="11"/>
        <v>68.914996172620604</v>
      </c>
      <c r="DD19" s="34">
        <f t="shared" si="11"/>
        <v>72.291830985079002</v>
      </c>
      <c r="DE19" s="34">
        <f t="shared" si="11"/>
        <v>75.834130703347867</v>
      </c>
      <c r="DF19" s="34">
        <f t="shared" si="11"/>
        <v>79.550003107811904</v>
      </c>
      <c r="DG19" s="34">
        <f t="shared" si="11"/>
        <v>83.447953260094678</v>
      </c>
      <c r="DH19" s="34">
        <f t="shared" si="11"/>
        <v>87.536902969839318</v>
      </c>
      <c r="DI19" s="34">
        <f t="shared" si="11"/>
        <v>91.82621121536144</v>
      </c>
      <c r="DJ19" s="34">
        <f t="shared" si="11"/>
        <v>96.325695564914142</v>
      </c>
      <c r="DK19" s="34">
        <f t="shared" si="11"/>
        <v>101.04565464759493</v>
      </c>
      <c r="DL19" s="34">
        <f t="shared" si="11"/>
        <v>105.99689172532707</v>
      </c>
      <c r="DM19" s="34">
        <f t="shared" si="11"/>
        <v>111.19073941986809</v>
      </c>
      <c r="DN19" s="34">
        <f t="shared" si="11"/>
        <v>116.63908565144162</v>
      </c>
      <c r="DO19" s="34">
        <f t="shared" si="11"/>
        <v>122.35440084836225</v>
      </c>
      <c r="DP19" s="34">
        <f t="shared" si="11"/>
        <v>128.34976648993199</v>
      </c>
      <c r="DQ19" s="34">
        <f t="shared" si="11"/>
        <v>134.63890504793866</v>
      </c>
      <c r="DR19" s="34">
        <f t="shared" si="11"/>
        <v>141.23621139528765</v>
      </c>
      <c r="DS19" s="34">
        <f t="shared" si="12"/>
        <v>148.15678575365675</v>
      </c>
      <c r="DT19" s="34">
        <f t="shared" si="12"/>
        <v>155.41646825558593</v>
      </c>
      <c r="DU19" s="34">
        <f t="shared" si="12"/>
        <v>163.03187520010962</v>
      </c>
      <c r="DV19" s="34">
        <f t="shared" si="12"/>
        <v>171.02043708491499</v>
      </c>
      <c r="DW19" s="34">
        <f t="shared" si="12"/>
        <v>179.40043850207581</v>
      </c>
      <c r="DX19" s="34">
        <f t="shared" si="12"/>
        <v>188.19105998867752</v>
      </c>
      <c r="DY19" s="34">
        <f t="shared" si="12"/>
        <v>197.41242192812271</v>
      </c>
      <c r="DZ19" s="34">
        <f t="shared" si="12"/>
        <v>207.0856306026007</v>
      </c>
      <c r="EA19" s="34">
        <f t="shared" si="12"/>
        <v>217.23282650212812</v>
      </c>
      <c r="EB19" s="34">
        <f t="shared" si="12"/>
        <v>227.87723500073238</v>
      </c>
      <c r="EC19" s="34">
        <f t="shared" si="12"/>
        <v>239.04321951576824</v>
      </c>
      <c r="ED19" s="34">
        <f t="shared" si="12"/>
        <v>250.75633727204087</v>
      </c>
      <c r="EE19" s="34">
        <f t="shared" si="12"/>
        <v>263.04339779837085</v>
      </c>
      <c r="EF19" s="34">
        <f t="shared" si="12"/>
        <v>275.93252429049102</v>
      </c>
      <c r="EG19" s="34">
        <f t="shared" si="12"/>
        <v>289.45321798072507</v>
      </c>
      <c r="EH19" s="34">
        <f t="shared" si="12"/>
        <v>303.63642566178061</v>
      </c>
      <c r="EI19" s="34">
        <f t="shared" si="13"/>
        <v>318.51461051920785</v>
      </c>
      <c r="EJ19" s="34">
        <f t="shared" si="13"/>
        <v>334.12182643464899</v>
      </c>
      <c r="EK19" s="34">
        <f t="shared" si="13"/>
        <v>350.49379592994677</v>
      </c>
      <c r="EL19" s="34">
        <f t="shared" si="13"/>
        <v>367.66799193051412</v>
      </c>
      <c r="EM19" s="34">
        <f t="shared" si="13"/>
        <v>385.68372353510927</v>
      </c>
      <c r="EN19" s="34">
        <f t="shared" si="13"/>
        <v>404.58222598832958</v>
      </c>
      <c r="EO19" s="34">
        <f t="shared" si="13"/>
        <v>424.40675506175768</v>
      </c>
      <c r="EP19" s="34">
        <f t="shared" si="13"/>
        <v>445.20268605978379</v>
      </c>
      <c r="EQ19" s="34">
        <f t="shared" si="13"/>
        <v>467.01761767671314</v>
      </c>
      <c r="ER19" s="34">
        <f t="shared" si="13"/>
        <v>489.90148094287207</v>
      </c>
      <c r="ES19" s="34">
        <f t="shared" si="13"/>
        <v>513.90665350907273</v>
      </c>
      <c r="ET19" s="34">
        <f t="shared" si="13"/>
        <v>539.08807953101723</v>
      </c>
      <c r="EU19" s="34">
        <f t="shared" si="13"/>
        <v>565.50339542803704</v>
      </c>
      <c r="EV19" s="34">
        <f t="shared" si="13"/>
        <v>593.21306180401086</v>
      </c>
      <c r="EW19" s="34">
        <f t="shared" si="13"/>
        <v>622.28050183240737</v>
      </c>
      <c r="EX19" s="34">
        <f t="shared" si="13"/>
        <v>652.77224642219528</v>
      </c>
      <c r="EY19" s="34">
        <f t="shared" si="14"/>
        <v>684.75808649688281</v>
      </c>
      <c r="EZ19" s="34">
        <f t="shared" si="14"/>
        <v>718.31123273523008</v>
      </c>
      <c r="FA19" s="34">
        <f t="shared" si="14"/>
        <v>753.50848313925633</v>
      </c>
      <c r="FB19" s="34">
        <f t="shared" si="14"/>
        <v>790.43039881307982</v>
      </c>
      <c r="FC19" s="34">
        <f t="shared" si="14"/>
        <v>829.16148835492072</v>
      </c>
      <c r="FD19" s="34">
        <f t="shared" si="14"/>
        <v>869.79040128431177</v>
      </c>
      <c r="FE19" s="34">
        <f t="shared" si="14"/>
        <v>912.41013094724303</v>
      </c>
      <c r="FF19" s="34">
        <f t="shared" si="14"/>
        <v>957.11822736365787</v>
      </c>
      <c r="FG19" s="34">
        <f t="shared" si="14"/>
        <v>1004.017020504477</v>
      </c>
      <c r="FH19" s="34">
        <f t="shared" si="14"/>
        <v>1053.2138545091964</v>
      </c>
      <c r="FI19" s="34">
        <f t="shared" si="14"/>
        <v>1104.8213333801468</v>
      </c>
      <c r="FJ19" s="34">
        <f t="shared" si="14"/>
        <v>1158.9575787157739</v>
      </c>
      <c r="FK19" s="34">
        <f t="shared" si="14"/>
        <v>1215.7465000728469</v>
      </c>
      <c r="FL19" s="34">
        <f t="shared" si="14"/>
        <v>1275.3180785764164</v>
      </c>
      <c r="FM19" s="34">
        <f t="shared" si="14"/>
        <v>1337.8086644266607</v>
      </c>
      <c r="FN19" s="34">
        <f t="shared" si="14"/>
        <v>1403.361288983567</v>
      </c>
      <c r="FO19" s="34">
        <f t="shared" si="15"/>
        <v>1472.1259921437616</v>
      </c>
      <c r="FP19" s="34">
        <f t="shared" si="15"/>
        <v>1544.2601657588057</v>
      </c>
      <c r="FQ19" s="34">
        <f t="shared" si="15"/>
        <v>1619.928913880987</v>
      </c>
      <c r="FR19" s="34">
        <f t="shared" si="15"/>
        <v>1699.3054306611552</v>
      </c>
      <c r="FS19" s="34">
        <f t="shared" si="15"/>
        <v>1782.5713967635518</v>
      </c>
      <c r="FT19" s="34">
        <f t="shared" si="15"/>
        <v>1869.9173952049657</v>
      </c>
      <c r="FU19" s="34">
        <f t="shared" si="15"/>
        <v>1961.543347570009</v>
      </c>
      <c r="FV19" s="34">
        <f t="shared" si="15"/>
        <v>2057.6589716009394</v>
      </c>
      <c r="FW19" s="34">
        <f t="shared" si="15"/>
        <v>2158.4842612093853</v>
      </c>
      <c r="FX19" s="34">
        <f t="shared" si="15"/>
        <v>2264.249990008645</v>
      </c>
      <c r="FY19" s="34">
        <f t="shared" si="15"/>
        <v>2375.1982395190685</v>
      </c>
      <c r="FZ19" s="34">
        <f t="shared" si="15"/>
        <v>2491.5829532555026</v>
      </c>
      <c r="GA19" s="34">
        <f t="shared" si="15"/>
        <v>2613.6705179650221</v>
      </c>
      <c r="GB19" s="34">
        <f t="shared" si="15"/>
        <v>2741.7403733453079</v>
      </c>
      <c r="GC19" s="34">
        <f t="shared" si="15"/>
        <v>2876.0856516392278</v>
      </c>
      <c r="GD19" s="34">
        <f t="shared" si="15"/>
        <v>3017.0138485695497</v>
      </c>
      <c r="GE19" s="34">
        <f t="shared" si="16"/>
        <v>3164.8475271494576</v>
      </c>
      <c r="GF19" s="34">
        <f t="shared" si="16"/>
        <v>3319.9250559797806</v>
      </c>
      <c r="GG19" s="34">
        <f t="shared" si="16"/>
        <v>3482.6013837227897</v>
      </c>
      <c r="GH19" s="34">
        <f t="shared" si="16"/>
        <v>3653.2488515252062</v>
      </c>
      <c r="GI19" s="34">
        <f t="shared" si="16"/>
        <v>3832.258045249941</v>
      </c>
      <c r="GJ19" s="34">
        <f t="shared" si="16"/>
        <v>4020.0386894671879</v>
      </c>
      <c r="GK19" s="34">
        <f t="shared" si="16"/>
        <v>4217.0205852510799</v>
      </c>
      <c r="GL19" s="34">
        <f t="shared" si="16"/>
        <v>4423.6545939283824</v>
      </c>
      <c r="GM19" s="34">
        <f t="shared" si="16"/>
        <v>4640.4136690308724</v>
      </c>
      <c r="GN19" s="34">
        <f t="shared" si="16"/>
        <v>4867.7939388133846</v>
      </c>
      <c r="GO19" s="34">
        <f t="shared" si="16"/>
        <v>5106.3158418152398</v>
      </c>
      <c r="GP19" s="34">
        <f t="shared" si="16"/>
        <v>5356.5253180641857</v>
      </c>
      <c r="GQ19" s="34">
        <f t="shared" si="16"/>
        <v>5618.9950586493305</v>
      </c>
      <c r="GR19" s="34">
        <f t="shared" si="16"/>
        <v>5894.3258165231473</v>
      </c>
      <c r="GS19" s="34">
        <f t="shared" si="16"/>
        <v>6183.1477815327808</v>
      </c>
      <c r="GT19" s="34">
        <f t="shared" si="16"/>
        <v>6486.1220228278862</v>
      </c>
      <c r="GU19" s="34">
        <f t="shared" si="17"/>
        <v>6803.9420019464524</v>
      </c>
      <c r="GV19" s="34">
        <f t="shared" si="17"/>
        <v>7137.3351600418282</v>
      </c>
      <c r="GW19" s="34">
        <f t="shared" si="17"/>
        <v>7487.0645828838769</v>
      </c>
      <c r="GX19" s="34">
        <f t="shared" si="17"/>
        <v>7853.9307474451862</v>
      </c>
      <c r="GY19" s="34">
        <f t="shared" si="17"/>
        <v>8238.7733540699992</v>
      </c>
      <c r="GZ19" s="34">
        <f t="shared" si="17"/>
        <v>8642.4732484194283</v>
      </c>
      <c r="HA19" s="34">
        <f t="shared" si="17"/>
        <v>9065.9544375919795</v>
      </c>
      <c r="HB19" s="34">
        <f t="shared" si="17"/>
        <v>9510.186205033986</v>
      </c>
      <c r="HC19" s="34">
        <f t="shared" si="17"/>
        <v>9976.1853290806503</v>
      </c>
      <c r="HD19" s="34">
        <f t="shared" si="17"/>
        <v>10465.018410205601</v>
      </c>
      <c r="HE19" s="34">
        <f t="shared" si="17"/>
        <v>10977.804312305674</v>
      </c>
      <c r="HF19" s="34">
        <f t="shared" si="17"/>
        <v>11515.716723608652</v>
      </c>
      <c r="HG19" s="34">
        <f t="shared" si="17"/>
        <v>12079.986843065475</v>
      </c>
      <c r="HH19" s="34">
        <f t="shared" si="17"/>
        <v>12671.906198375682</v>
      </c>
    </row>
    <row r="20" spans="1:216" ht="16.5" customHeight="1">
      <c r="A20" s="27">
        <f>IF(B20=0,"N/A",MAX(A18:A19)+1)</f>
        <v>8</v>
      </c>
      <c r="B20" s="28" t="s">
        <v>241</v>
      </c>
      <c r="C20" s="29"/>
      <c r="D20" s="25">
        <f>'WR(1)'!H6</f>
        <v>25.372292307692312</v>
      </c>
      <c r="E20" s="25">
        <f t="shared" si="18"/>
        <v>1.2457795523076924</v>
      </c>
      <c r="F20" s="32">
        <v>4.9099999999999998E-2</v>
      </c>
      <c r="G20" s="26">
        <v>6.5299999999999997E-2</v>
      </c>
      <c r="H20" s="30">
        <f t="shared" si="0"/>
        <v>6.2583333333333324E-2</v>
      </c>
      <c r="I20" s="30">
        <f t="shared" si="0"/>
        <v>5.9866666666666658E-2</v>
      </c>
      <c r="J20" s="30">
        <f t="shared" si="0"/>
        <v>5.7149999999999992E-2</v>
      </c>
      <c r="K20" s="30">
        <f t="shared" si="0"/>
        <v>5.4433333333333327E-2</v>
      </c>
      <c r="L20" s="30">
        <f t="shared" si="0"/>
        <v>5.1716666666666661E-2</v>
      </c>
      <c r="M20" s="31">
        <v>4.9000000000000002E-2</v>
      </c>
      <c r="N20" s="32">
        <f t="shared" si="1"/>
        <v>0.10579605673482359</v>
      </c>
      <c r="P20" s="33">
        <f t="shared" si="2"/>
        <v>-25.372292307692312</v>
      </c>
      <c r="Q20" s="34">
        <f t="shared" si="3"/>
        <v>1.3271289570733846</v>
      </c>
      <c r="R20" s="34">
        <f t="shared" si="4"/>
        <v>1.4137904779702766</v>
      </c>
      <c r="S20" s="34">
        <f t="shared" si="4"/>
        <v>1.5061109961817356</v>
      </c>
      <c r="T20" s="34">
        <f t="shared" si="4"/>
        <v>1.6044600442324028</v>
      </c>
      <c r="U20" s="34">
        <f t="shared" si="4"/>
        <v>1.7092312851207787</v>
      </c>
      <c r="V20" s="34">
        <f t="shared" si="5"/>
        <v>1.8162006763812544</v>
      </c>
      <c r="W20" s="34">
        <f t="shared" si="5"/>
        <v>1.9249305568739457</v>
      </c>
      <c r="X20" s="34">
        <f t="shared" si="5"/>
        <v>2.0349403381992919</v>
      </c>
      <c r="Y20" s="34">
        <f t="shared" si="5"/>
        <v>2.1457089239419398</v>
      </c>
      <c r="Z20" s="34">
        <f t="shared" si="5"/>
        <v>2.256677837125137</v>
      </c>
      <c r="AA20" s="34">
        <f t="shared" si="6"/>
        <v>2.3672550511442685</v>
      </c>
      <c r="AB20" s="34">
        <f t="shared" si="6"/>
        <v>2.4832505486503376</v>
      </c>
      <c r="AC20" s="34">
        <f t="shared" si="6"/>
        <v>2.6049298255342039</v>
      </c>
      <c r="AD20" s="34">
        <f t="shared" si="6"/>
        <v>2.7325713869853798</v>
      </c>
      <c r="AE20" s="34">
        <f t="shared" si="6"/>
        <v>2.8664673849476632</v>
      </c>
      <c r="AF20" s="34">
        <f t="shared" si="6"/>
        <v>3.0069242868100985</v>
      </c>
      <c r="AG20" s="34">
        <f t="shared" si="6"/>
        <v>3.154263576863793</v>
      </c>
      <c r="AH20" s="34">
        <f t="shared" si="6"/>
        <v>3.3088224921301186</v>
      </c>
      <c r="AI20" s="34">
        <f t="shared" si="6"/>
        <v>3.470954794244494</v>
      </c>
      <c r="AJ20" s="34">
        <f t="shared" si="6"/>
        <v>3.6410315791624739</v>
      </c>
      <c r="AK20" s="34">
        <f t="shared" si="6"/>
        <v>3.8194421265414347</v>
      </c>
      <c r="AL20" s="34">
        <f t="shared" si="6"/>
        <v>4.006594790741965</v>
      </c>
      <c r="AM20" s="34">
        <f t="shared" si="6"/>
        <v>4.2029179354883208</v>
      </c>
      <c r="AN20" s="34">
        <f t="shared" si="6"/>
        <v>4.4088609143272484</v>
      </c>
      <c r="AO20" s="34">
        <f t="shared" si="6"/>
        <v>4.624895099129283</v>
      </c>
      <c r="AP20" s="34">
        <f t="shared" si="6"/>
        <v>4.8515149589866171</v>
      </c>
      <c r="AQ20" s="34">
        <f t="shared" si="7"/>
        <v>5.0892391919769606</v>
      </c>
      <c r="AR20" s="34">
        <f t="shared" si="7"/>
        <v>5.3386119123838309</v>
      </c>
      <c r="AS20" s="34">
        <f t="shared" si="7"/>
        <v>5.6002038960906386</v>
      </c>
      <c r="AT20" s="34">
        <f t="shared" si="7"/>
        <v>5.8746138869990796</v>
      </c>
      <c r="AU20" s="34">
        <f t="shared" si="7"/>
        <v>6.1624699674620338</v>
      </c>
      <c r="AV20" s="34">
        <f t="shared" si="7"/>
        <v>6.4644309958676729</v>
      </c>
      <c r="AW20" s="34">
        <f t="shared" si="7"/>
        <v>6.7811881146651887</v>
      </c>
      <c r="AX20" s="34">
        <f t="shared" si="7"/>
        <v>7.1134663322837826</v>
      </c>
      <c r="AY20" s="34">
        <f t="shared" si="7"/>
        <v>7.4620261825656877</v>
      </c>
      <c r="AZ20" s="34">
        <f t="shared" si="7"/>
        <v>7.827665465511406</v>
      </c>
      <c r="BA20" s="34">
        <f t="shared" si="7"/>
        <v>8.2112210733214646</v>
      </c>
      <c r="BB20" s="34">
        <f t="shared" si="7"/>
        <v>8.6135709059142158</v>
      </c>
      <c r="BC20" s="34">
        <f t="shared" si="7"/>
        <v>9.035635880304012</v>
      </c>
      <c r="BD20" s="34">
        <f t="shared" si="7"/>
        <v>9.4783820384389088</v>
      </c>
      <c r="BE20" s="34">
        <f t="shared" si="7"/>
        <v>9.9428227583224142</v>
      </c>
      <c r="BF20" s="34">
        <f t="shared" si="7"/>
        <v>10.430021073480212</v>
      </c>
      <c r="BG20" s="34">
        <f t="shared" si="8"/>
        <v>10.941092106080742</v>
      </c>
      <c r="BH20" s="34">
        <f t="shared" si="8"/>
        <v>11.477205619278697</v>
      </c>
      <c r="BI20" s="34">
        <f t="shared" si="8"/>
        <v>12.039588694623353</v>
      </c>
      <c r="BJ20" s="34">
        <f t="shared" si="8"/>
        <v>12.629528540659896</v>
      </c>
      <c r="BK20" s="34">
        <f t="shared" si="8"/>
        <v>13.24837543915223</v>
      </c>
      <c r="BL20" s="34">
        <f t="shared" si="8"/>
        <v>13.897545835670689</v>
      </c>
      <c r="BM20" s="34">
        <f t="shared" si="8"/>
        <v>14.578525581618551</v>
      </c>
      <c r="BN20" s="34">
        <f t="shared" si="8"/>
        <v>15.292873335117859</v>
      </c>
      <c r="BO20" s="34">
        <f t="shared" si="8"/>
        <v>16.042224128538631</v>
      </c>
      <c r="BP20" s="34">
        <f t="shared" si="8"/>
        <v>16.828293110837024</v>
      </c>
      <c r="BQ20" s="34">
        <f t="shared" si="8"/>
        <v>17.652879473268037</v>
      </c>
      <c r="BR20" s="34">
        <f t="shared" si="8"/>
        <v>18.517870567458168</v>
      </c>
      <c r="BS20" s="34">
        <f t="shared" si="8"/>
        <v>19.425246225263617</v>
      </c>
      <c r="BT20" s="34">
        <f t="shared" si="8"/>
        <v>20.377083290301535</v>
      </c>
      <c r="BU20" s="34">
        <f t="shared" si="8"/>
        <v>21.375560371526309</v>
      </c>
      <c r="BV20" s="34">
        <f t="shared" si="8"/>
        <v>22.422962829731095</v>
      </c>
      <c r="BW20" s="34">
        <f t="shared" si="9"/>
        <v>23.521688008387915</v>
      </c>
      <c r="BX20" s="34">
        <f t="shared" si="9"/>
        <v>24.67425072079892</v>
      </c>
      <c r="BY20" s="34">
        <f t="shared" si="9"/>
        <v>25.883289006118066</v>
      </c>
      <c r="BZ20" s="34">
        <f t="shared" si="9"/>
        <v>27.151570167417848</v>
      </c>
      <c r="CA20" s="34">
        <f t="shared" si="9"/>
        <v>28.481997105621321</v>
      </c>
      <c r="CB20" s="34">
        <f t="shared" si="9"/>
        <v>29.877614963796763</v>
      </c>
      <c r="CC20" s="34">
        <f t="shared" si="9"/>
        <v>31.341618097022803</v>
      </c>
      <c r="CD20" s="34">
        <f t="shared" si="9"/>
        <v>32.877357383776918</v>
      </c>
      <c r="CE20" s="34">
        <f t="shared" si="9"/>
        <v>34.488347895581981</v>
      </c>
      <c r="CF20" s="34">
        <f t="shared" si="9"/>
        <v>36.178276942465494</v>
      </c>
      <c r="CG20" s="34">
        <f t="shared" si="9"/>
        <v>37.951012512646301</v>
      </c>
      <c r="CH20" s="34">
        <f t="shared" si="9"/>
        <v>39.810612125765964</v>
      </c>
      <c r="CI20" s="34">
        <f t="shared" si="9"/>
        <v>41.761332119928497</v>
      </c>
      <c r="CJ20" s="34">
        <f t="shared" si="9"/>
        <v>43.807637393804988</v>
      </c>
      <c r="CK20" s="34">
        <f t="shared" si="9"/>
        <v>45.954211626101433</v>
      </c>
      <c r="CL20" s="34">
        <f t="shared" si="9"/>
        <v>48.205967995780398</v>
      </c>
      <c r="CM20" s="34">
        <f t="shared" si="10"/>
        <v>50.568060427573634</v>
      </c>
      <c r="CN20" s="34">
        <f t="shared" si="10"/>
        <v>53.045895388524741</v>
      </c>
      <c r="CO20" s="34">
        <f t="shared" si="10"/>
        <v>55.645144262562447</v>
      </c>
      <c r="CP20" s="34">
        <f t="shared" si="10"/>
        <v>58.371756331428003</v>
      </c>
      <c r="CQ20" s="34">
        <f t="shared" si="10"/>
        <v>61.231972391667973</v>
      </c>
      <c r="CR20" s="34">
        <f t="shared" si="10"/>
        <v>64.232339038859706</v>
      </c>
      <c r="CS20" s="34">
        <f t="shared" si="10"/>
        <v>67.379723651763825</v>
      </c>
      <c r="CT20" s="34">
        <f t="shared" si="10"/>
        <v>70.681330110700245</v>
      </c>
      <c r="CU20" s="34">
        <f t="shared" si="10"/>
        <v>74.144715286124551</v>
      </c>
      <c r="CV20" s="34">
        <f t="shared" si="10"/>
        <v>77.777806335144646</v>
      </c>
      <c r="CW20" s="34">
        <f t="shared" si="10"/>
        <v>81.588918845566724</v>
      </c>
      <c r="CX20" s="34">
        <f t="shared" si="10"/>
        <v>85.586775868999482</v>
      </c>
      <c r="CY20" s="34">
        <f t="shared" si="10"/>
        <v>89.780527886580444</v>
      </c>
      <c r="CZ20" s="34">
        <f t="shared" si="10"/>
        <v>94.179773753022886</v>
      </c>
      <c r="DA20" s="34">
        <f t="shared" si="10"/>
        <v>98.794582666921002</v>
      </c>
      <c r="DB20" s="34">
        <f t="shared" si="10"/>
        <v>103.63551721760012</v>
      </c>
      <c r="DC20" s="34">
        <f t="shared" si="11"/>
        <v>108.71365756126252</v>
      </c>
      <c r="DD20" s="34">
        <f t="shared" si="11"/>
        <v>114.04062678176437</v>
      </c>
      <c r="DE20" s="34">
        <f t="shared" si="11"/>
        <v>119.62861749407082</v>
      </c>
      <c r="DF20" s="34">
        <f t="shared" si="11"/>
        <v>125.49041975128029</v>
      </c>
      <c r="DG20" s="34">
        <f t="shared" si="11"/>
        <v>131.63945031909302</v>
      </c>
      <c r="DH20" s="34">
        <f t="shared" si="11"/>
        <v>138.08978338472858</v>
      </c>
      <c r="DI20" s="34">
        <f t="shared" si="11"/>
        <v>144.85618277058026</v>
      </c>
      <c r="DJ20" s="34">
        <f t="shared" si="11"/>
        <v>151.95413572633868</v>
      </c>
      <c r="DK20" s="34">
        <f t="shared" si="11"/>
        <v>159.39988837692925</v>
      </c>
      <c r="DL20" s="34">
        <f t="shared" si="11"/>
        <v>167.21048290739878</v>
      </c>
      <c r="DM20" s="34">
        <f t="shared" si="11"/>
        <v>175.40379656986133</v>
      </c>
      <c r="DN20" s="34">
        <f t="shared" si="11"/>
        <v>183.99858260178453</v>
      </c>
      <c r="DO20" s="34">
        <f t="shared" si="11"/>
        <v>193.01451314927198</v>
      </c>
      <c r="DP20" s="34">
        <f t="shared" si="11"/>
        <v>202.47222429358629</v>
      </c>
      <c r="DQ20" s="34">
        <f t="shared" si="11"/>
        <v>212.39336328397201</v>
      </c>
      <c r="DR20" s="34">
        <f t="shared" si="11"/>
        <v>222.80063808488663</v>
      </c>
      <c r="DS20" s="34">
        <f t="shared" si="12"/>
        <v>233.71786935104606</v>
      </c>
      <c r="DT20" s="34">
        <f t="shared" si="12"/>
        <v>245.17004494924731</v>
      </c>
      <c r="DU20" s="34">
        <f t="shared" si="12"/>
        <v>257.1833771517604</v>
      </c>
      <c r="DV20" s="34">
        <f t="shared" si="12"/>
        <v>269.78536263219667</v>
      </c>
      <c r="DW20" s="34">
        <f t="shared" si="12"/>
        <v>283.00484540117429</v>
      </c>
      <c r="DX20" s="34">
        <f t="shared" si="12"/>
        <v>296.8720828258318</v>
      </c>
      <c r="DY20" s="34">
        <f t="shared" si="12"/>
        <v>311.41881488429755</v>
      </c>
      <c r="DZ20" s="34">
        <f t="shared" si="12"/>
        <v>326.67833681362811</v>
      </c>
      <c r="EA20" s="34">
        <f t="shared" si="12"/>
        <v>342.68557531749587</v>
      </c>
      <c r="EB20" s="34">
        <f t="shared" si="12"/>
        <v>359.47716850805313</v>
      </c>
      <c r="EC20" s="34">
        <f t="shared" si="12"/>
        <v>377.09154976494773</v>
      </c>
      <c r="ED20" s="34">
        <f t="shared" si="12"/>
        <v>395.56903570343013</v>
      </c>
      <c r="EE20" s="34">
        <f t="shared" si="12"/>
        <v>414.95191845289816</v>
      </c>
      <c r="EF20" s="34">
        <f t="shared" si="12"/>
        <v>435.28456245709015</v>
      </c>
      <c r="EG20" s="34">
        <f t="shared" si="12"/>
        <v>456.61350601748751</v>
      </c>
      <c r="EH20" s="34">
        <f t="shared" si="12"/>
        <v>478.98756781234437</v>
      </c>
      <c r="EI20" s="34">
        <f t="shared" si="13"/>
        <v>502.45795863514923</v>
      </c>
      <c r="EJ20" s="34">
        <f t="shared" si="13"/>
        <v>527.07839860827153</v>
      </c>
      <c r="EK20" s="34">
        <f t="shared" si="13"/>
        <v>552.90524014007678</v>
      </c>
      <c r="EL20" s="34">
        <f t="shared" si="13"/>
        <v>579.99759690694054</v>
      </c>
      <c r="EM20" s="34">
        <f t="shared" si="13"/>
        <v>608.41747915538065</v>
      </c>
      <c r="EN20" s="34">
        <f t="shared" si="13"/>
        <v>638.22993563399427</v>
      </c>
      <c r="EO20" s="34">
        <f t="shared" si="13"/>
        <v>669.50320248005994</v>
      </c>
      <c r="EP20" s="34">
        <f t="shared" si="13"/>
        <v>702.30885940158282</v>
      </c>
      <c r="EQ20" s="34">
        <f t="shared" si="13"/>
        <v>736.72199351226038</v>
      </c>
      <c r="ER20" s="34">
        <f t="shared" si="13"/>
        <v>772.82137119436106</v>
      </c>
      <c r="ES20" s="34">
        <f t="shared" si="13"/>
        <v>810.68961838288476</v>
      </c>
      <c r="ET20" s="34">
        <f t="shared" si="13"/>
        <v>850.41340968364602</v>
      </c>
      <c r="EU20" s="34">
        <f t="shared" si="13"/>
        <v>892.08366675814466</v>
      </c>
      <c r="EV20" s="34">
        <f t="shared" si="13"/>
        <v>935.79576642929374</v>
      </c>
      <c r="EW20" s="34">
        <f t="shared" si="13"/>
        <v>981.64975898432908</v>
      </c>
      <c r="EX20" s="34">
        <f t="shared" si="13"/>
        <v>1029.7505971745611</v>
      </c>
      <c r="EY20" s="34">
        <f t="shared" si="14"/>
        <v>1080.2083764361146</v>
      </c>
      <c r="EZ20" s="34">
        <f t="shared" si="14"/>
        <v>1133.1385868814841</v>
      </c>
      <c r="FA20" s="34">
        <f t="shared" si="14"/>
        <v>1188.6623776386768</v>
      </c>
      <c r="FB20" s="34">
        <f t="shared" si="14"/>
        <v>1246.906834142972</v>
      </c>
      <c r="FC20" s="34">
        <f t="shared" si="14"/>
        <v>1308.0052690159775</v>
      </c>
      <c r="FD20" s="34">
        <f t="shared" si="14"/>
        <v>1372.0975271977604</v>
      </c>
      <c r="FE20" s="34">
        <f t="shared" si="14"/>
        <v>1439.3303060304506</v>
      </c>
      <c r="FF20" s="34">
        <f t="shared" si="14"/>
        <v>1509.8574910259426</v>
      </c>
      <c r="FG20" s="34">
        <f t="shared" si="14"/>
        <v>1583.8405080862137</v>
      </c>
      <c r="FH20" s="34">
        <f t="shared" si="14"/>
        <v>1661.4486929824382</v>
      </c>
      <c r="FI20" s="34">
        <f t="shared" si="14"/>
        <v>1742.8596789385774</v>
      </c>
      <c r="FJ20" s="34">
        <f t="shared" si="14"/>
        <v>1828.2598032065675</v>
      </c>
      <c r="FK20" s="34">
        <f t="shared" si="14"/>
        <v>1917.8445335636893</v>
      </c>
      <c r="FL20" s="34">
        <f t="shared" si="14"/>
        <v>2011.81891570831</v>
      </c>
      <c r="FM20" s="34">
        <f t="shared" si="14"/>
        <v>2110.3980425780169</v>
      </c>
      <c r="FN20" s="34">
        <f t="shared" si="14"/>
        <v>2213.8075466643395</v>
      </c>
      <c r="FO20" s="34">
        <f t="shared" si="15"/>
        <v>2322.2841164508918</v>
      </c>
      <c r="FP20" s="34">
        <f t="shared" si="15"/>
        <v>2436.0760381569853</v>
      </c>
      <c r="FQ20" s="34">
        <f t="shared" si="15"/>
        <v>2555.4437640266774</v>
      </c>
      <c r="FR20" s="34">
        <f t="shared" si="15"/>
        <v>2680.6605084639846</v>
      </c>
      <c r="FS20" s="34">
        <f t="shared" si="15"/>
        <v>2812.0128733787196</v>
      </c>
      <c r="FT20" s="34">
        <f t="shared" si="15"/>
        <v>2949.8015041742765</v>
      </c>
      <c r="FU20" s="34">
        <f t="shared" si="15"/>
        <v>3094.3417778788157</v>
      </c>
      <c r="FV20" s="34">
        <f t="shared" si="15"/>
        <v>3245.9645249948776</v>
      </c>
      <c r="FW20" s="34">
        <f t="shared" si="15"/>
        <v>3405.0167867196265</v>
      </c>
      <c r="FX20" s="34">
        <f t="shared" si="15"/>
        <v>3571.8626092688878</v>
      </c>
      <c r="FY20" s="34">
        <f t="shared" si="15"/>
        <v>3746.883877123063</v>
      </c>
      <c r="FZ20" s="34">
        <f t="shared" si="15"/>
        <v>3930.4811871020929</v>
      </c>
      <c r="GA20" s="34">
        <f t="shared" si="15"/>
        <v>4123.0747652700948</v>
      </c>
      <c r="GB20" s="34">
        <f t="shared" si="15"/>
        <v>4325.1054287683291</v>
      </c>
      <c r="GC20" s="34">
        <f t="shared" si="15"/>
        <v>4537.0355947779772</v>
      </c>
      <c r="GD20" s="34">
        <f t="shared" si="15"/>
        <v>4759.3503389220978</v>
      </c>
      <c r="GE20" s="34">
        <f t="shared" si="16"/>
        <v>4992.5585055292804</v>
      </c>
      <c r="GF20" s="34">
        <f t="shared" si="16"/>
        <v>5237.1938723002149</v>
      </c>
      <c r="GG20" s="34">
        <f t="shared" si="16"/>
        <v>5493.8163720429247</v>
      </c>
      <c r="GH20" s="34">
        <f t="shared" si="16"/>
        <v>5763.0133742730277</v>
      </c>
      <c r="GI20" s="34">
        <f t="shared" si="16"/>
        <v>6045.4010296124061</v>
      </c>
      <c r="GJ20" s="34">
        <f t="shared" si="16"/>
        <v>6341.6256800634137</v>
      </c>
      <c r="GK20" s="34">
        <f t="shared" si="16"/>
        <v>6652.3653383865203</v>
      </c>
      <c r="GL20" s="34">
        <f t="shared" si="16"/>
        <v>6978.3312399674596</v>
      </c>
      <c r="GM20" s="34">
        <f t="shared" si="16"/>
        <v>7320.2694707258643</v>
      </c>
      <c r="GN20" s="34">
        <f t="shared" si="16"/>
        <v>7678.9626747914308</v>
      </c>
      <c r="GO20" s="34">
        <f t="shared" si="16"/>
        <v>8055.2318458562104</v>
      </c>
      <c r="GP20" s="34">
        <f t="shared" si="16"/>
        <v>8449.9382063031644</v>
      </c>
      <c r="GQ20" s="34">
        <f t="shared" si="16"/>
        <v>8863.9851784120183</v>
      </c>
      <c r="GR20" s="34">
        <f t="shared" si="16"/>
        <v>9298.3204521542066</v>
      </c>
      <c r="GS20" s="34">
        <f t="shared" si="16"/>
        <v>9753.9381543097625</v>
      </c>
      <c r="GT20" s="34">
        <f t="shared" si="16"/>
        <v>10231.88112387094</v>
      </c>
      <c r="GU20" s="34">
        <f t="shared" si="17"/>
        <v>10733.243298940615</v>
      </c>
      <c r="GV20" s="34">
        <f t="shared" si="17"/>
        <v>11259.172220588705</v>
      </c>
      <c r="GW20" s="34">
        <f t="shared" si="17"/>
        <v>11810.871659397551</v>
      </c>
      <c r="GX20" s="34">
        <f t="shared" si="17"/>
        <v>12389.60437070803</v>
      </c>
      <c r="GY20" s="34">
        <f t="shared" si="17"/>
        <v>12996.694984872722</v>
      </c>
      <c r="GZ20" s="34">
        <f t="shared" si="17"/>
        <v>13633.533039131484</v>
      </c>
      <c r="HA20" s="34">
        <f t="shared" si="17"/>
        <v>14301.576158048925</v>
      </c>
      <c r="HB20" s="34">
        <f t="shared" si="17"/>
        <v>15002.353389793321</v>
      </c>
      <c r="HC20" s="34">
        <f t="shared" si="17"/>
        <v>15737.468705893192</v>
      </c>
      <c r="HD20" s="34">
        <f t="shared" si="17"/>
        <v>16508.604672481957</v>
      </c>
      <c r="HE20" s="34">
        <f t="shared" si="17"/>
        <v>17317.526301433572</v>
      </c>
      <c r="HF20" s="34">
        <f t="shared" si="17"/>
        <v>18166.085090203815</v>
      </c>
      <c r="HG20" s="34">
        <f t="shared" si="17"/>
        <v>19056.223259623799</v>
      </c>
      <c r="HH20" s="34">
        <f t="shared" si="17"/>
        <v>19989.978199345365</v>
      </c>
    </row>
    <row r="21" spans="1:216" ht="16.5" customHeight="1">
      <c r="A21" s="27">
        <f>IF(B21=0,"N/A",MAX(A19:A20)+1)</f>
        <v>9</v>
      </c>
      <c r="B21" s="28" t="s">
        <v>242</v>
      </c>
      <c r="C21" s="29"/>
      <c r="D21" s="25">
        <f>'WEC(1)'!H6</f>
        <v>29.591423076923078</v>
      </c>
      <c r="E21" s="25">
        <f t="shared" si="18"/>
        <v>0.8788652653846154</v>
      </c>
      <c r="F21" s="32">
        <v>2.9700000000000001E-2</v>
      </c>
      <c r="G21" s="26">
        <v>8.5000000000000006E-2</v>
      </c>
      <c r="H21" s="30">
        <f t="shared" si="0"/>
        <v>7.9000000000000001E-2</v>
      </c>
      <c r="I21" s="30">
        <f t="shared" si="0"/>
        <v>7.2999999999999995E-2</v>
      </c>
      <c r="J21" s="30">
        <f t="shared" si="0"/>
        <v>6.699999999999999E-2</v>
      </c>
      <c r="K21" s="30">
        <f t="shared" si="0"/>
        <v>6.0999999999999992E-2</v>
      </c>
      <c r="L21" s="30">
        <f t="shared" si="0"/>
        <v>5.4999999999999993E-2</v>
      </c>
      <c r="M21" s="31">
        <v>4.9000000000000002E-2</v>
      </c>
      <c r="N21" s="32">
        <f t="shared" si="1"/>
        <v>8.8037314447737464E-2</v>
      </c>
      <c r="P21" s="33">
        <f t="shared" si="2"/>
        <v>-29.591423076923078</v>
      </c>
      <c r="Q21" s="34">
        <f t="shared" si="3"/>
        <v>0.95356881294230766</v>
      </c>
      <c r="R21" s="34">
        <f t="shared" si="4"/>
        <v>1.0346221620424039</v>
      </c>
      <c r="S21" s="34">
        <f t="shared" si="4"/>
        <v>1.1225650458160081</v>
      </c>
      <c r="T21" s="34">
        <f t="shared" si="4"/>
        <v>1.2179830747103688</v>
      </c>
      <c r="U21" s="34">
        <f t="shared" si="4"/>
        <v>1.3215116360607502</v>
      </c>
      <c r="V21" s="34">
        <f t="shared" si="5"/>
        <v>1.4259110553095493</v>
      </c>
      <c r="W21" s="34">
        <f t="shared" si="5"/>
        <v>1.5300025623471463</v>
      </c>
      <c r="X21" s="34">
        <f t="shared" si="5"/>
        <v>1.632512734024405</v>
      </c>
      <c r="Y21" s="34">
        <f t="shared" si="5"/>
        <v>1.7320960107998935</v>
      </c>
      <c r="Z21" s="34">
        <f t="shared" si="5"/>
        <v>1.8273612913938875</v>
      </c>
      <c r="AA21" s="34">
        <f t="shared" si="6"/>
        <v>1.9169019946721879</v>
      </c>
      <c r="AB21" s="34">
        <f t="shared" si="6"/>
        <v>2.0108301924111252</v>
      </c>
      <c r="AC21" s="34">
        <f t="shared" si="6"/>
        <v>2.1093608718392702</v>
      </c>
      <c r="AD21" s="34">
        <f t="shared" si="6"/>
        <v>2.2127195545593943</v>
      </c>
      <c r="AE21" s="34">
        <f t="shared" si="6"/>
        <v>2.3211428127328047</v>
      </c>
      <c r="AF21" s="34">
        <f t="shared" si="6"/>
        <v>2.4348788105567118</v>
      </c>
      <c r="AG21" s="34">
        <f t="shared" si="6"/>
        <v>2.5541878722739906</v>
      </c>
      <c r="AH21" s="34">
        <f t="shared" si="6"/>
        <v>2.6793430780154162</v>
      </c>
      <c r="AI21" s="34">
        <f t="shared" si="6"/>
        <v>2.8106308888381712</v>
      </c>
      <c r="AJ21" s="34">
        <f t="shared" si="6"/>
        <v>2.9483518023912416</v>
      </c>
      <c r="AK21" s="34">
        <f t="shared" si="6"/>
        <v>3.0928210407084125</v>
      </c>
      <c r="AL21" s="34">
        <f t="shared" si="6"/>
        <v>3.2443692717031243</v>
      </c>
      <c r="AM21" s="34">
        <f t="shared" si="6"/>
        <v>3.4033433660165771</v>
      </c>
      <c r="AN21" s="34">
        <f t="shared" si="6"/>
        <v>3.5701071909513891</v>
      </c>
      <c r="AO21" s="34">
        <f t="shared" si="6"/>
        <v>3.745042443308007</v>
      </c>
      <c r="AP21" s="34">
        <f t="shared" si="6"/>
        <v>3.9285495230300991</v>
      </c>
      <c r="AQ21" s="34">
        <f t="shared" si="7"/>
        <v>4.1210484496585735</v>
      </c>
      <c r="AR21" s="34">
        <f t="shared" si="7"/>
        <v>4.3229798236918437</v>
      </c>
      <c r="AS21" s="34">
        <f t="shared" si="7"/>
        <v>4.5348058350527438</v>
      </c>
      <c r="AT21" s="34">
        <f t="shared" si="7"/>
        <v>4.757011320970328</v>
      </c>
      <c r="AU21" s="34">
        <f t="shared" si="7"/>
        <v>4.9901048756978739</v>
      </c>
      <c r="AV21" s="34">
        <f t="shared" si="7"/>
        <v>5.2346200146070689</v>
      </c>
      <c r="AW21" s="34">
        <f t="shared" si="7"/>
        <v>5.4911163953228153</v>
      </c>
      <c r="AX21" s="34">
        <f t="shared" si="7"/>
        <v>5.760181098693633</v>
      </c>
      <c r="AY21" s="34">
        <f t="shared" si="7"/>
        <v>6.0424299725296207</v>
      </c>
      <c r="AZ21" s="34">
        <f t="shared" si="7"/>
        <v>6.3385090411835714</v>
      </c>
      <c r="BA21" s="34">
        <f t="shared" si="7"/>
        <v>6.6490959842015656</v>
      </c>
      <c r="BB21" s="34">
        <f t="shared" si="7"/>
        <v>6.9749016874274421</v>
      </c>
      <c r="BC21" s="34">
        <f t="shared" si="7"/>
        <v>7.316671870111386</v>
      </c>
      <c r="BD21" s="34">
        <f t="shared" si="7"/>
        <v>7.6751887917468435</v>
      </c>
      <c r="BE21" s="34">
        <f t="shared" si="7"/>
        <v>8.051273042542439</v>
      </c>
      <c r="BF21" s="34">
        <f t="shared" si="7"/>
        <v>8.4457854216270185</v>
      </c>
      <c r="BG21" s="34">
        <f t="shared" si="8"/>
        <v>8.8596289072867425</v>
      </c>
      <c r="BH21" s="34">
        <f t="shared" si="8"/>
        <v>9.2937507237437931</v>
      </c>
      <c r="BI21" s="34">
        <f t="shared" si="8"/>
        <v>9.7491445092072375</v>
      </c>
      <c r="BJ21" s="34">
        <f t="shared" si="8"/>
        <v>10.226852590158391</v>
      </c>
      <c r="BK21" s="34">
        <f t="shared" si="8"/>
        <v>10.727968367076151</v>
      </c>
      <c r="BL21" s="34">
        <f t="shared" si="8"/>
        <v>11.253638817062882</v>
      </c>
      <c r="BM21" s="34">
        <f t="shared" si="8"/>
        <v>11.805067119098963</v>
      </c>
      <c r="BN21" s="34">
        <f t="shared" si="8"/>
        <v>12.38351540793481</v>
      </c>
      <c r="BO21" s="34">
        <f t="shared" si="8"/>
        <v>12.990307662923616</v>
      </c>
      <c r="BP21" s="34">
        <f t="shared" si="8"/>
        <v>13.626832738406872</v>
      </c>
      <c r="BQ21" s="34">
        <f t="shared" si="8"/>
        <v>14.294547542588807</v>
      </c>
      <c r="BR21" s="34">
        <f t="shared" si="8"/>
        <v>14.994980372175657</v>
      </c>
      <c r="BS21" s="34">
        <f t="shared" si="8"/>
        <v>15.729734410412263</v>
      </c>
      <c r="BT21" s="34">
        <f t="shared" si="8"/>
        <v>16.500491396522463</v>
      </c>
      <c r="BU21" s="34">
        <f t="shared" si="8"/>
        <v>17.309015474952062</v>
      </c>
      <c r="BV21" s="34">
        <f t="shared" si="8"/>
        <v>18.157157233224712</v>
      </c>
      <c r="BW21" s="34">
        <f t="shared" si="9"/>
        <v>19.046857937652721</v>
      </c>
      <c r="BX21" s="34">
        <f t="shared" si="9"/>
        <v>19.980153976597702</v>
      </c>
      <c r="BY21" s="34">
        <f t="shared" si="9"/>
        <v>20.959181521450986</v>
      </c>
      <c r="BZ21" s="34">
        <f t="shared" si="9"/>
        <v>21.986181416002083</v>
      </c>
      <c r="CA21" s="34">
        <f t="shared" si="9"/>
        <v>23.063504305386182</v>
      </c>
      <c r="CB21" s="34">
        <f t="shared" si="9"/>
        <v>24.193616016350102</v>
      </c>
      <c r="CC21" s="34">
        <f t="shared" si="9"/>
        <v>25.379103201151256</v>
      </c>
      <c r="CD21" s="34">
        <f t="shared" si="9"/>
        <v>26.622679258007665</v>
      </c>
      <c r="CE21" s="34">
        <f t="shared" si="9"/>
        <v>27.927190541650038</v>
      </c>
      <c r="CF21" s="34">
        <f t="shared" si="9"/>
        <v>29.295622878190887</v>
      </c>
      <c r="CG21" s="34">
        <f t="shared" si="9"/>
        <v>30.73110839922224</v>
      </c>
      <c r="CH21" s="34">
        <f t="shared" si="9"/>
        <v>32.236932710784124</v>
      </c>
      <c r="CI21" s="34">
        <f t="shared" si="9"/>
        <v>33.816542413612545</v>
      </c>
      <c r="CJ21" s="34">
        <f t="shared" si="9"/>
        <v>35.473552991879558</v>
      </c>
      <c r="CK21" s="34">
        <f t="shared" si="9"/>
        <v>37.211757088481654</v>
      </c>
      <c r="CL21" s="34">
        <f t="shared" si="9"/>
        <v>39.035133185817251</v>
      </c>
      <c r="CM21" s="34">
        <f t="shared" si="10"/>
        <v>40.947854711922297</v>
      </c>
      <c r="CN21" s="34">
        <f t="shared" si="10"/>
        <v>42.954299592806485</v>
      </c>
      <c r="CO21" s="34">
        <f t="shared" si="10"/>
        <v>45.059060272853998</v>
      </c>
      <c r="CP21" s="34">
        <f t="shared" si="10"/>
        <v>47.266954226223838</v>
      </c>
      <c r="CQ21" s="34">
        <f t="shared" si="10"/>
        <v>49.583034983308806</v>
      </c>
      <c r="CR21" s="34">
        <f t="shared" si="10"/>
        <v>52.012603697490931</v>
      </c>
      <c r="CS21" s="34">
        <f t="shared" si="10"/>
        <v>54.561221278667986</v>
      </c>
      <c r="CT21" s="34">
        <f t="shared" si="10"/>
        <v>57.234721121322714</v>
      </c>
      <c r="CU21" s="34">
        <f t="shared" si="10"/>
        <v>60.039222456267524</v>
      </c>
      <c r="CV21" s="34">
        <f t="shared" si="10"/>
        <v>62.981144356624625</v>
      </c>
      <c r="CW21" s="34">
        <f t="shared" si="10"/>
        <v>66.067220430099226</v>
      </c>
      <c r="CX21" s="34">
        <f t="shared" si="10"/>
        <v>69.304514231174082</v>
      </c>
      <c r="CY21" s="34">
        <f t="shared" si="10"/>
        <v>72.700435428501606</v>
      </c>
      <c r="CZ21" s="34">
        <f t="shared" si="10"/>
        <v>76.262756764498178</v>
      </c>
      <c r="DA21" s="34">
        <f t="shared" si="10"/>
        <v>79.999631845958589</v>
      </c>
      <c r="DB21" s="34">
        <f t="shared" si="10"/>
        <v>83.919613806410553</v>
      </c>
      <c r="DC21" s="34">
        <f t="shared" si="11"/>
        <v>88.031674882924662</v>
      </c>
      <c r="DD21" s="34">
        <f t="shared" si="11"/>
        <v>92.345226952187971</v>
      </c>
      <c r="DE21" s="34">
        <f t="shared" si="11"/>
        <v>96.870143072845181</v>
      </c>
      <c r="DF21" s="34">
        <f t="shared" si="11"/>
        <v>101.61678008341458</v>
      </c>
      <c r="DG21" s="34">
        <f t="shared" si="11"/>
        <v>106.59600230750189</v>
      </c>
      <c r="DH21" s="34">
        <f t="shared" si="11"/>
        <v>111.81920642056947</v>
      </c>
      <c r="DI21" s="34">
        <f t="shared" si="11"/>
        <v>117.29834753517737</v>
      </c>
      <c r="DJ21" s="34">
        <f t="shared" si="11"/>
        <v>123.04596656440106</v>
      </c>
      <c r="DK21" s="34">
        <f t="shared" si="11"/>
        <v>129.07521892605669</v>
      </c>
      <c r="DL21" s="34">
        <f t="shared" si="11"/>
        <v>135.39990465343345</v>
      </c>
      <c r="DM21" s="34">
        <f t="shared" si="11"/>
        <v>142.03449998145169</v>
      </c>
      <c r="DN21" s="34">
        <f t="shared" si="11"/>
        <v>148.99419048054281</v>
      </c>
      <c r="DO21" s="34">
        <f t="shared" si="11"/>
        <v>156.29490581408939</v>
      </c>
      <c r="DP21" s="34">
        <f t="shared" si="11"/>
        <v>163.95335619897975</v>
      </c>
      <c r="DQ21" s="34">
        <f t="shared" si="11"/>
        <v>171.98707065272976</v>
      </c>
      <c r="DR21" s="34">
        <f t="shared" si="11"/>
        <v>180.41443711471351</v>
      </c>
      <c r="DS21" s="34">
        <f t="shared" si="12"/>
        <v>189.25474453333445</v>
      </c>
      <c r="DT21" s="34">
        <f t="shared" si="12"/>
        <v>198.52822701546782</v>
      </c>
      <c r="DU21" s="34">
        <f t="shared" si="12"/>
        <v>208.25611013922574</v>
      </c>
      <c r="DV21" s="34">
        <f t="shared" si="12"/>
        <v>218.46065953604779</v>
      </c>
      <c r="DW21" s="34">
        <f t="shared" si="12"/>
        <v>229.16523185331411</v>
      </c>
      <c r="DX21" s="34">
        <f t="shared" si="12"/>
        <v>240.39432821412649</v>
      </c>
      <c r="DY21" s="34">
        <f t="shared" si="12"/>
        <v>252.17365029661866</v>
      </c>
      <c r="DZ21" s="34">
        <f t="shared" si="12"/>
        <v>264.53015916115294</v>
      </c>
      <c r="EA21" s="34">
        <f t="shared" si="12"/>
        <v>277.49213696004944</v>
      </c>
      <c r="EB21" s="34">
        <f t="shared" si="12"/>
        <v>291.08925167109186</v>
      </c>
      <c r="EC21" s="34">
        <f t="shared" si="12"/>
        <v>305.35262500297534</v>
      </c>
      <c r="ED21" s="34">
        <f t="shared" si="12"/>
        <v>320.3149036281211</v>
      </c>
      <c r="EE21" s="34">
        <f t="shared" si="12"/>
        <v>336.01033390589902</v>
      </c>
      <c r="EF21" s="34">
        <f t="shared" si="12"/>
        <v>352.47484026728807</v>
      </c>
      <c r="EG21" s="34">
        <f t="shared" si="12"/>
        <v>369.74610744038517</v>
      </c>
      <c r="EH21" s="34">
        <f t="shared" si="12"/>
        <v>387.86366670496403</v>
      </c>
      <c r="EI21" s="34">
        <f t="shared" si="13"/>
        <v>406.86898637350725</v>
      </c>
      <c r="EJ21" s="34">
        <f t="shared" si="13"/>
        <v>426.8055667058091</v>
      </c>
      <c r="EK21" s="34">
        <f t="shared" si="13"/>
        <v>447.7190394743937</v>
      </c>
      <c r="EL21" s="34">
        <f t="shared" si="13"/>
        <v>469.65727240863896</v>
      </c>
      <c r="EM21" s="34">
        <f t="shared" si="13"/>
        <v>492.67047875666225</v>
      </c>
      <c r="EN21" s="34">
        <f t="shared" si="13"/>
        <v>516.81133221573862</v>
      </c>
      <c r="EO21" s="34">
        <f t="shared" si="13"/>
        <v>542.1350874943098</v>
      </c>
      <c r="EP21" s="34">
        <f t="shared" si="13"/>
        <v>568.69970678153095</v>
      </c>
      <c r="EQ21" s="34">
        <f t="shared" si="13"/>
        <v>596.56599241382594</v>
      </c>
      <c r="ER21" s="34">
        <f t="shared" si="13"/>
        <v>625.79772604210336</v>
      </c>
      <c r="ES21" s="34">
        <f t="shared" si="13"/>
        <v>656.46181461816639</v>
      </c>
      <c r="ET21" s="34">
        <f t="shared" si="13"/>
        <v>688.62844353445655</v>
      </c>
      <c r="EU21" s="34">
        <f t="shared" si="13"/>
        <v>722.37123726764491</v>
      </c>
      <c r="EV21" s="34">
        <f t="shared" si="13"/>
        <v>757.76742789375942</v>
      </c>
      <c r="EW21" s="34">
        <f t="shared" si="13"/>
        <v>794.8980318605536</v>
      </c>
      <c r="EX21" s="34">
        <f t="shared" si="13"/>
        <v>833.84803542172062</v>
      </c>
      <c r="EY21" s="34">
        <f t="shared" si="14"/>
        <v>874.70658915738488</v>
      </c>
      <c r="EZ21" s="34">
        <f t="shared" si="14"/>
        <v>917.56721202609663</v>
      </c>
      <c r="FA21" s="34">
        <f t="shared" si="14"/>
        <v>962.52800541537533</v>
      </c>
      <c r="FB21" s="34">
        <f t="shared" si="14"/>
        <v>1009.6918776807287</v>
      </c>
      <c r="FC21" s="34">
        <f t="shared" si="14"/>
        <v>1059.1667796870843</v>
      </c>
      <c r="FD21" s="34">
        <f t="shared" si="14"/>
        <v>1111.0659518917514</v>
      </c>
      <c r="FE21" s="34">
        <f t="shared" si="14"/>
        <v>1165.5081835344472</v>
      </c>
      <c r="FF21" s="34">
        <f t="shared" si="14"/>
        <v>1222.6180845276351</v>
      </c>
      <c r="FG21" s="34">
        <f t="shared" si="14"/>
        <v>1282.5263706694891</v>
      </c>
      <c r="FH21" s="34">
        <f t="shared" si="14"/>
        <v>1345.370162832294</v>
      </c>
      <c r="FI21" s="34">
        <f t="shared" si="14"/>
        <v>1411.2933008110763</v>
      </c>
      <c r="FJ21" s="34">
        <f t="shared" si="14"/>
        <v>1480.4466725508189</v>
      </c>
      <c r="FK21" s="34">
        <f t="shared" si="14"/>
        <v>1552.988559505809</v>
      </c>
      <c r="FL21" s="34">
        <f t="shared" si="14"/>
        <v>1629.0849989215935</v>
      </c>
      <c r="FM21" s="34">
        <f t="shared" si="14"/>
        <v>1708.9101638687514</v>
      </c>
      <c r="FN21" s="34">
        <f t="shared" si="14"/>
        <v>1792.6467618983202</v>
      </c>
      <c r="FO21" s="34">
        <f t="shared" si="15"/>
        <v>1880.4864532313377</v>
      </c>
      <c r="FP21" s="34">
        <f t="shared" si="15"/>
        <v>1972.6302894396731</v>
      </c>
      <c r="FQ21" s="34">
        <f t="shared" si="15"/>
        <v>2069.2891736222168</v>
      </c>
      <c r="FR21" s="34">
        <f t="shared" si="15"/>
        <v>2170.6843431297052</v>
      </c>
      <c r="FS21" s="34">
        <f t="shared" si="15"/>
        <v>2277.0478759430607</v>
      </c>
      <c r="FT21" s="34">
        <f t="shared" si="15"/>
        <v>2388.6232218642704</v>
      </c>
      <c r="FU21" s="34">
        <f t="shared" si="15"/>
        <v>2505.6657597356193</v>
      </c>
      <c r="FV21" s="34">
        <f t="shared" si="15"/>
        <v>2628.4433819626643</v>
      </c>
      <c r="FW21" s="34">
        <f t="shared" si="15"/>
        <v>2757.2371076788345</v>
      </c>
      <c r="FX21" s="34">
        <f t="shared" si="15"/>
        <v>2892.341725955097</v>
      </c>
      <c r="FY21" s="34">
        <f t="shared" si="15"/>
        <v>3034.0664705268964</v>
      </c>
      <c r="FZ21" s="34">
        <f t="shared" si="15"/>
        <v>3182.7357275827139</v>
      </c>
      <c r="GA21" s="34">
        <f t="shared" si="15"/>
        <v>3338.6897782342667</v>
      </c>
      <c r="GB21" s="34">
        <f t="shared" si="15"/>
        <v>3502.2855773677456</v>
      </c>
      <c r="GC21" s="34">
        <f t="shared" si="15"/>
        <v>3673.8975706587648</v>
      </c>
      <c r="GD21" s="34">
        <f t="shared" si="15"/>
        <v>3853.9185516210441</v>
      </c>
      <c r="GE21" s="34">
        <f t="shared" si="16"/>
        <v>4042.7605606504749</v>
      </c>
      <c r="GF21" s="34">
        <f t="shared" si="16"/>
        <v>4240.8558281223477</v>
      </c>
      <c r="GG21" s="34">
        <f t="shared" si="16"/>
        <v>4448.657763700342</v>
      </c>
      <c r="GH21" s="34">
        <f t="shared" si="16"/>
        <v>4666.6419941216582</v>
      </c>
      <c r="GI21" s="34">
        <f t="shared" si="16"/>
        <v>4895.3074518336189</v>
      </c>
      <c r="GJ21" s="34">
        <f t="shared" si="16"/>
        <v>5135.1775169734656</v>
      </c>
      <c r="GK21" s="34">
        <f t="shared" si="16"/>
        <v>5386.801215305165</v>
      </c>
      <c r="GL21" s="34">
        <f t="shared" si="16"/>
        <v>5650.7544748551181</v>
      </c>
      <c r="GM21" s="34">
        <f t="shared" si="16"/>
        <v>5927.6414441230181</v>
      </c>
      <c r="GN21" s="34">
        <f t="shared" si="16"/>
        <v>6218.0958748850453</v>
      </c>
      <c r="GO21" s="34">
        <f t="shared" si="16"/>
        <v>6522.7825727544123</v>
      </c>
      <c r="GP21" s="34">
        <f t="shared" si="16"/>
        <v>6842.3989188193782</v>
      </c>
      <c r="GQ21" s="34">
        <f t="shared" si="16"/>
        <v>7177.6764658415277</v>
      </c>
      <c r="GR21" s="34">
        <f t="shared" si="16"/>
        <v>7529.3826126677623</v>
      </c>
      <c r="GS21" s="34">
        <f t="shared" si="16"/>
        <v>7898.3223606884821</v>
      </c>
      <c r="GT21" s="34">
        <f t="shared" si="16"/>
        <v>8285.3401563622174</v>
      </c>
      <c r="GU21" s="34">
        <f t="shared" si="17"/>
        <v>8691.3218240239657</v>
      </c>
      <c r="GV21" s="34">
        <f t="shared" si="17"/>
        <v>9117.1965934011387</v>
      </c>
      <c r="GW21" s="34">
        <f t="shared" si="17"/>
        <v>9563.9392264777944</v>
      </c>
      <c r="GX21" s="34">
        <f t="shared" si="17"/>
        <v>10032.572248575205</v>
      </c>
      <c r="GY21" s="34">
        <f t="shared" si="17"/>
        <v>10524.168288755389</v>
      </c>
      <c r="GZ21" s="34">
        <f t="shared" si="17"/>
        <v>11039.852534904403</v>
      </c>
      <c r="HA21" s="34">
        <f t="shared" si="17"/>
        <v>11580.805309114718</v>
      </c>
      <c r="HB21" s="34">
        <f t="shared" si="17"/>
        <v>12148.264769261337</v>
      </c>
      <c r="HC21" s="34">
        <f t="shared" si="17"/>
        <v>12743.529742955143</v>
      </c>
      <c r="HD21" s="34">
        <f t="shared" si="17"/>
        <v>13367.962700359943</v>
      </c>
      <c r="HE21" s="34">
        <f t="shared" si="17"/>
        <v>14022.99287267758</v>
      </c>
      <c r="HF21" s="34">
        <f t="shared" si="17"/>
        <v>14710.11952343878</v>
      </c>
      <c r="HG21" s="34">
        <f t="shared" si="17"/>
        <v>15430.915380087279</v>
      </c>
      <c r="HH21" s="34">
        <f t="shared" si="17"/>
        <v>16187.030233711555</v>
      </c>
    </row>
    <row r="22" spans="1:216" ht="15">
      <c r="B22" s="29"/>
      <c r="C22" s="29"/>
      <c r="D22" s="25"/>
      <c r="E22" s="25"/>
      <c r="F22" s="25"/>
      <c r="G22" s="26"/>
      <c r="H22" s="30"/>
      <c r="I22" s="30"/>
      <c r="J22" s="30"/>
      <c r="K22" s="30"/>
      <c r="L22" s="30"/>
      <c r="M22" s="31"/>
      <c r="N22" s="35"/>
      <c r="P22" s="3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</row>
    <row r="23" spans="1:216" ht="15">
      <c r="A23" s="2">
        <f>MAX(A17:A22)+1</f>
        <v>10</v>
      </c>
      <c r="B23" s="36" t="s">
        <v>228</v>
      </c>
      <c r="C23" s="36"/>
      <c r="D23" s="37">
        <f t="shared" ref="D23:N23" si="19">AVERAGE(D13:D21)</f>
        <v>27.685822863247861</v>
      </c>
      <c r="E23" s="37">
        <f>AVERAGE(E13:E21)</f>
        <v>1.1420740691025639</v>
      </c>
      <c r="F23" s="38">
        <f>AVERAGE(F13:F21)</f>
        <v>4.1366666666666663E-2</v>
      </c>
      <c r="G23" s="38">
        <f>AVERAGE(G13:G21)</f>
        <v>7.8088888888888874E-2</v>
      </c>
      <c r="H23" s="38">
        <f t="shared" si="19"/>
        <v>7.3240740740740745E-2</v>
      </c>
      <c r="I23" s="38">
        <f t="shared" si="19"/>
        <v>6.8392592592592588E-2</v>
      </c>
      <c r="J23" s="38">
        <f t="shared" si="19"/>
        <v>6.3544444444444445E-2</v>
      </c>
      <c r="K23" s="38">
        <f t="shared" si="19"/>
        <v>5.8696296296296295E-2</v>
      </c>
      <c r="L23" s="38">
        <f t="shared" si="19"/>
        <v>5.3848148148148159E-2</v>
      </c>
      <c r="M23" s="38">
        <f t="shared" si="19"/>
        <v>4.8999999999999995E-2</v>
      </c>
      <c r="N23" s="38">
        <f t="shared" si="19"/>
        <v>0.10049000935332207</v>
      </c>
      <c r="P23" s="3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</row>
    <row r="24" spans="1:216" ht="15">
      <c r="A24" s="2">
        <f>MAX(A17:A23)+1</f>
        <v>11</v>
      </c>
      <c r="B24" s="36" t="s">
        <v>229</v>
      </c>
      <c r="C24" s="36"/>
      <c r="D24" s="37"/>
      <c r="E24" s="37"/>
      <c r="F24" s="37"/>
      <c r="G24" s="38"/>
      <c r="H24" s="21"/>
      <c r="I24" s="21"/>
      <c r="J24" s="21"/>
      <c r="K24" s="21"/>
      <c r="L24" s="21"/>
      <c r="M24" s="39"/>
      <c r="N24" s="35">
        <f>MEDIAN(N13:N21)</f>
        <v>0.10145514337858878</v>
      </c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</row>
    <row r="25" spans="1:216">
      <c r="B25" s="29"/>
      <c r="C25" s="29"/>
      <c r="D25" s="25"/>
      <c r="E25" s="25"/>
      <c r="F25" s="25"/>
      <c r="G25" s="26"/>
    </row>
    <row r="26" spans="1:216">
      <c r="B26" s="40"/>
      <c r="C26" s="41"/>
    </row>
    <row r="27" spans="1:216">
      <c r="B27" t="s">
        <v>230</v>
      </c>
      <c r="C27" s="41"/>
    </row>
    <row r="28" spans="1:216" ht="16.5">
      <c r="B28" s="42" t="s">
        <v>269</v>
      </c>
      <c r="C28" s="43"/>
    </row>
    <row r="29" spans="1:216" ht="16.5">
      <c r="B29" s="42" t="s">
        <v>268</v>
      </c>
      <c r="H29" s="57"/>
    </row>
    <row r="30" spans="1:216" s="43" customFormat="1" ht="16.5">
      <c r="A30" s="3"/>
      <c r="B30" s="44" t="s">
        <v>267</v>
      </c>
      <c r="D30" s="3"/>
      <c r="E30" s="3"/>
      <c r="F30" s="3"/>
      <c r="G30" s="3"/>
      <c r="H30" s="57"/>
      <c r="I30" s="3"/>
      <c r="J30" s="3"/>
      <c r="K30" s="3"/>
      <c r="L30" s="3"/>
      <c r="M30" s="3"/>
      <c r="N30" s="3"/>
    </row>
    <row r="31" spans="1:216" ht="16.5">
      <c r="B31" s="45" t="s">
        <v>231</v>
      </c>
    </row>
    <row r="32" spans="1:216">
      <c r="A32" s="1"/>
      <c r="B32" s="46"/>
      <c r="D32" s="1"/>
      <c r="E32" s="1"/>
      <c r="F32" s="1"/>
      <c r="G32" s="1"/>
      <c r="H32" s="60"/>
      <c r="I32" s="60"/>
      <c r="J32" s="1"/>
      <c r="K32" s="1"/>
      <c r="L32" s="1"/>
      <c r="M32" s="1"/>
      <c r="N32" s="1"/>
    </row>
  </sheetData>
  <mergeCells count="5">
    <mergeCell ref="A1:N1"/>
    <mergeCell ref="A5:N5"/>
    <mergeCell ref="H9:L9"/>
    <mergeCell ref="B10:C10"/>
    <mergeCell ref="A4:N4"/>
  </mergeCells>
  <printOptions horizontalCentered="1"/>
  <pageMargins left="0.7" right="0.7" top="1" bottom="0.75" header="0.3" footer="0.51"/>
  <pageSetup scale="66" orientation="landscape" r:id="rId1"/>
  <headerFooter>
    <oddHeader>&amp;R&amp;12Exhibit No.___(MPG-23)
Page 1 of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2.62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1" t="s">
        <v>250</v>
      </c>
    </row>
    <row r="5" spans="1:8">
      <c r="A5" t="s">
        <v>249</v>
      </c>
    </row>
    <row r="6" spans="1:8" ht="15">
      <c r="F6" s="51" t="s">
        <v>263</v>
      </c>
      <c r="G6" s="51"/>
      <c r="H6" s="52">
        <f>AVERAGE(H10:H35)</f>
        <v>37.371203846153847</v>
      </c>
    </row>
    <row r="8" spans="1:8" ht="15">
      <c r="A8" s="55" t="s">
        <v>248</v>
      </c>
      <c r="B8" s="55" t="s">
        <v>247</v>
      </c>
      <c r="C8" s="55" t="s">
        <v>246</v>
      </c>
      <c r="D8" s="55" t="s">
        <v>245</v>
      </c>
      <c r="E8" s="55" t="s">
        <v>244</v>
      </c>
      <c r="F8" s="55" t="s">
        <v>243</v>
      </c>
      <c r="G8" s="55"/>
      <c r="H8" s="55" t="s">
        <v>262</v>
      </c>
    </row>
    <row r="10" spans="1:8">
      <c r="A10" s="47">
        <v>40627</v>
      </c>
      <c r="B10" s="50">
        <v>38.67</v>
      </c>
      <c r="C10" s="50">
        <v>39.19</v>
      </c>
      <c r="D10" s="50">
        <v>38.35</v>
      </c>
      <c r="E10" s="50">
        <v>38.880000000000003</v>
      </c>
      <c r="F10" s="49">
        <v>2388900</v>
      </c>
      <c r="H10" s="48">
        <f>AVERAGE(C10:D10)</f>
        <v>38.769999999999996</v>
      </c>
    </row>
    <row r="11" spans="1:8">
      <c r="A11" s="47">
        <v>40620</v>
      </c>
      <c r="B11" s="50">
        <v>39.479999999999997</v>
      </c>
      <c r="C11" s="50">
        <v>39.479999999999997</v>
      </c>
      <c r="D11" s="50">
        <v>37.700000000000003</v>
      </c>
      <c r="E11" s="50">
        <v>38.44</v>
      </c>
      <c r="F11" s="49">
        <v>4964800</v>
      </c>
      <c r="H11" s="48">
        <f t="shared" ref="H11:H35" si="0">AVERAGE(C11:D11)</f>
        <v>38.590000000000003</v>
      </c>
    </row>
    <row r="12" spans="1:8">
      <c r="A12" s="47">
        <v>40613</v>
      </c>
      <c r="B12" s="50">
        <v>39.76</v>
      </c>
      <c r="C12" s="50">
        <v>40.68</v>
      </c>
      <c r="D12" s="50">
        <v>39.47</v>
      </c>
      <c r="E12" s="50">
        <v>39.78</v>
      </c>
      <c r="F12" s="49">
        <v>3167900</v>
      </c>
      <c r="H12" s="48">
        <f t="shared" si="0"/>
        <v>40.075000000000003</v>
      </c>
    </row>
    <row r="13" spans="1:8">
      <c r="A13" s="47">
        <v>40606</v>
      </c>
      <c r="B13" s="50">
        <v>38.71</v>
      </c>
      <c r="C13" s="50">
        <v>39.979999999999997</v>
      </c>
      <c r="D13" s="50">
        <v>38.619999999999997</v>
      </c>
      <c r="E13" s="50">
        <v>39.53</v>
      </c>
      <c r="F13" s="49">
        <v>3157700</v>
      </c>
      <c r="H13" s="48">
        <f t="shared" si="0"/>
        <v>39.299999999999997</v>
      </c>
    </row>
    <row r="14" spans="1:8">
      <c r="A14" s="47">
        <v>40599</v>
      </c>
      <c r="B14" s="50">
        <v>38.840000000000003</v>
      </c>
      <c r="C14" s="50">
        <v>39.07</v>
      </c>
      <c r="D14" s="50">
        <v>38.299999999999997</v>
      </c>
      <c r="E14" s="50">
        <v>38.61</v>
      </c>
      <c r="F14" s="49">
        <v>1775700</v>
      </c>
      <c r="H14" s="48">
        <f t="shared" si="0"/>
        <v>38.685000000000002</v>
      </c>
    </row>
    <row r="15" spans="1:8">
      <c r="A15" s="47">
        <v>40592</v>
      </c>
      <c r="B15" s="50">
        <v>38.869999999999997</v>
      </c>
      <c r="C15" s="50">
        <v>39.39</v>
      </c>
      <c r="D15" s="50">
        <v>38.53</v>
      </c>
      <c r="E15" s="50">
        <v>39.04</v>
      </c>
      <c r="F15" s="49">
        <v>1757000</v>
      </c>
      <c r="H15" s="48">
        <f t="shared" si="0"/>
        <v>38.96</v>
      </c>
    </row>
    <row r="16" spans="1:8">
      <c r="A16" s="47">
        <v>40585</v>
      </c>
      <c r="B16" s="50">
        <v>37.56</v>
      </c>
      <c r="C16" s="50">
        <v>39.4</v>
      </c>
      <c r="D16" s="50">
        <v>37.56</v>
      </c>
      <c r="E16" s="50">
        <v>38.909999999999997</v>
      </c>
      <c r="F16" s="49">
        <v>2772100</v>
      </c>
      <c r="H16" s="48">
        <f t="shared" si="0"/>
        <v>38.480000000000004</v>
      </c>
    </row>
    <row r="17" spans="1:8">
      <c r="A17" s="47">
        <v>40578</v>
      </c>
      <c r="B17" s="50">
        <v>37.04</v>
      </c>
      <c r="C17" s="50">
        <v>37.700000000000003</v>
      </c>
      <c r="D17" s="50">
        <v>36.94</v>
      </c>
      <c r="E17" s="50">
        <v>37.56</v>
      </c>
      <c r="F17" s="49">
        <v>2124600</v>
      </c>
      <c r="H17" s="48">
        <f t="shared" si="0"/>
        <v>37.32</v>
      </c>
    </row>
    <row r="18" spans="1:8">
      <c r="A18" s="47">
        <v>40571</v>
      </c>
      <c r="B18" s="50">
        <v>37.5</v>
      </c>
      <c r="C18" s="50">
        <v>37.76</v>
      </c>
      <c r="D18" s="50">
        <v>36.83</v>
      </c>
      <c r="E18" s="50">
        <v>36.94</v>
      </c>
      <c r="F18" s="49">
        <v>3007300</v>
      </c>
      <c r="H18" s="48">
        <f t="shared" si="0"/>
        <v>37.295000000000002</v>
      </c>
    </row>
    <row r="19" spans="1:8">
      <c r="A19" s="47">
        <v>40564</v>
      </c>
      <c r="B19" s="50">
        <v>37.47</v>
      </c>
      <c r="C19" s="50">
        <v>37.74</v>
      </c>
      <c r="D19" s="50">
        <v>37.35</v>
      </c>
      <c r="E19" s="50">
        <v>37.42</v>
      </c>
      <c r="F19" s="49">
        <v>2120000</v>
      </c>
      <c r="H19" s="48">
        <f t="shared" si="0"/>
        <v>37.545000000000002</v>
      </c>
    </row>
    <row r="20" spans="1:8">
      <c r="A20" s="47">
        <v>40557</v>
      </c>
      <c r="B20" s="50">
        <v>37.299999999999997</v>
      </c>
      <c r="C20" s="50">
        <v>37.75</v>
      </c>
      <c r="D20" s="50">
        <v>36.78</v>
      </c>
      <c r="E20" s="50">
        <v>37.43</v>
      </c>
      <c r="F20" s="49">
        <v>2072100</v>
      </c>
      <c r="H20" s="48">
        <f t="shared" si="0"/>
        <v>37.265000000000001</v>
      </c>
    </row>
    <row r="21" spans="1:8">
      <c r="A21" s="47">
        <v>40550</v>
      </c>
      <c r="B21" s="50">
        <v>37.06</v>
      </c>
      <c r="C21" s="50">
        <v>37.555</v>
      </c>
      <c r="D21" s="50">
        <v>36.930599999999998</v>
      </c>
      <c r="E21" s="50">
        <v>37.35</v>
      </c>
      <c r="F21" s="49">
        <v>2759200</v>
      </c>
      <c r="H21" s="48">
        <f t="shared" si="0"/>
        <v>37.242800000000003</v>
      </c>
    </row>
    <row r="22" spans="1:8">
      <c r="A22" s="47">
        <v>40543</v>
      </c>
      <c r="B22" s="50">
        <v>37.07</v>
      </c>
      <c r="C22" s="50">
        <v>37.17</v>
      </c>
      <c r="D22" s="50">
        <v>36.76</v>
      </c>
      <c r="E22" s="50">
        <v>36.770000000000003</v>
      </c>
      <c r="F22" s="49">
        <v>1378100</v>
      </c>
      <c r="H22" s="48">
        <f t="shared" si="0"/>
        <v>36.965000000000003</v>
      </c>
    </row>
    <row r="23" spans="1:8">
      <c r="A23" s="47">
        <v>40535</v>
      </c>
      <c r="B23" s="50">
        <v>36.979999999999997</v>
      </c>
      <c r="C23" s="50">
        <v>37.32</v>
      </c>
      <c r="D23" s="50">
        <v>36.47</v>
      </c>
      <c r="E23" s="50">
        <v>37.07</v>
      </c>
      <c r="F23" s="49">
        <v>2630700</v>
      </c>
      <c r="H23" s="48">
        <f t="shared" si="0"/>
        <v>36.894999999999996</v>
      </c>
    </row>
    <row r="24" spans="1:8">
      <c r="A24" s="47">
        <v>40529</v>
      </c>
      <c r="B24" s="50">
        <v>36.65</v>
      </c>
      <c r="C24" s="50">
        <v>37.222000000000001</v>
      </c>
      <c r="D24" s="50">
        <v>36.28</v>
      </c>
      <c r="E24" s="50">
        <v>36.85</v>
      </c>
      <c r="F24" s="49">
        <v>3488600</v>
      </c>
      <c r="H24" s="48">
        <f t="shared" si="0"/>
        <v>36.751000000000005</v>
      </c>
    </row>
    <row r="25" spans="1:8">
      <c r="A25" s="47">
        <v>40522</v>
      </c>
      <c r="B25" s="50">
        <v>37.08</v>
      </c>
      <c r="C25" s="50">
        <v>37.299999999999997</v>
      </c>
      <c r="D25" s="50">
        <v>36.33</v>
      </c>
      <c r="E25" s="50">
        <v>36.53</v>
      </c>
      <c r="F25" s="49">
        <v>2234100</v>
      </c>
      <c r="H25" s="48">
        <f t="shared" si="0"/>
        <v>36.814999999999998</v>
      </c>
    </row>
    <row r="26" spans="1:8">
      <c r="A26" s="47">
        <v>40515</v>
      </c>
      <c r="B26" s="50">
        <v>36.159999999999997</v>
      </c>
      <c r="C26" s="50">
        <v>37.29</v>
      </c>
      <c r="D26" s="50">
        <v>35.844999999999999</v>
      </c>
      <c r="E26" s="50">
        <v>37.07</v>
      </c>
      <c r="F26" s="49">
        <v>3166700</v>
      </c>
      <c r="H26" s="48">
        <f t="shared" si="0"/>
        <v>36.567499999999995</v>
      </c>
    </row>
    <row r="27" spans="1:8">
      <c r="A27" s="47">
        <v>40508</v>
      </c>
      <c r="B27" s="50">
        <v>36.15</v>
      </c>
      <c r="C27" s="50">
        <v>36.57</v>
      </c>
      <c r="D27" s="50">
        <v>35.69</v>
      </c>
      <c r="E27" s="50">
        <v>36.32</v>
      </c>
      <c r="F27" s="49">
        <v>1670100</v>
      </c>
      <c r="H27" s="48">
        <f t="shared" si="0"/>
        <v>36.129999999999995</v>
      </c>
    </row>
    <row r="28" spans="1:8">
      <c r="A28" s="47">
        <v>40501</v>
      </c>
      <c r="B28" s="50">
        <v>36.64</v>
      </c>
      <c r="C28" s="50">
        <v>37.44</v>
      </c>
      <c r="D28" s="50">
        <v>35.82</v>
      </c>
      <c r="E28" s="50">
        <v>36.29</v>
      </c>
      <c r="F28" s="49">
        <v>2318500</v>
      </c>
      <c r="H28" s="48">
        <f t="shared" si="0"/>
        <v>36.629999999999995</v>
      </c>
    </row>
    <row r="29" spans="1:8">
      <c r="A29" s="47">
        <v>40494</v>
      </c>
      <c r="B29" s="50">
        <v>37.5</v>
      </c>
      <c r="C29" s="50">
        <v>37.590000000000003</v>
      </c>
      <c r="D29" s="50">
        <v>36.36</v>
      </c>
      <c r="E29" s="50">
        <v>36.43</v>
      </c>
      <c r="F29" s="49">
        <v>2199100</v>
      </c>
      <c r="H29" s="48">
        <f t="shared" si="0"/>
        <v>36.975000000000001</v>
      </c>
    </row>
    <row r="30" spans="1:8">
      <c r="A30" s="47">
        <v>40487</v>
      </c>
      <c r="B30" s="50">
        <v>36.6</v>
      </c>
      <c r="C30" s="50">
        <v>37.65</v>
      </c>
      <c r="D30" s="50">
        <v>36.19</v>
      </c>
      <c r="E30" s="50">
        <v>37.630000000000003</v>
      </c>
      <c r="F30" s="49">
        <v>2195200</v>
      </c>
      <c r="H30" s="48">
        <f t="shared" si="0"/>
        <v>36.92</v>
      </c>
    </row>
    <row r="31" spans="1:8">
      <c r="A31" s="47">
        <v>40480</v>
      </c>
      <c r="B31" s="50">
        <v>36.75</v>
      </c>
      <c r="C31" s="50">
        <v>37</v>
      </c>
      <c r="D31" s="50">
        <v>35.72</v>
      </c>
      <c r="E31" s="50">
        <v>36.53</v>
      </c>
      <c r="F31" s="49">
        <v>2739400</v>
      </c>
      <c r="H31" s="48">
        <f t="shared" si="0"/>
        <v>36.36</v>
      </c>
    </row>
    <row r="32" spans="1:8">
      <c r="A32" s="47">
        <v>40473</v>
      </c>
      <c r="B32" s="50">
        <v>36.14</v>
      </c>
      <c r="C32" s="50">
        <v>36.99</v>
      </c>
      <c r="D32" s="50">
        <v>36.06</v>
      </c>
      <c r="E32" s="50">
        <v>36.619999999999997</v>
      </c>
      <c r="F32" s="49">
        <v>1807700</v>
      </c>
      <c r="H32" s="48">
        <f t="shared" si="0"/>
        <v>36.525000000000006</v>
      </c>
    </row>
    <row r="33" spans="1:8">
      <c r="A33" s="47">
        <v>40466</v>
      </c>
      <c r="B33" s="50">
        <v>36.11</v>
      </c>
      <c r="C33" s="50">
        <v>36.36</v>
      </c>
      <c r="D33" s="50">
        <v>35.659999999999997</v>
      </c>
      <c r="E33" s="50">
        <v>36.15</v>
      </c>
      <c r="F33" s="49">
        <v>2971100</v>
      </c>
      <c r="H33" s="48">
        <f t="shared" si="0"/>
        <v>36.01</v>
      </c>
    </row>
    <row r="34" spans="1:8">
      <c r="A34" s="47">
        <v>40459</v>
      </c>
      <c r="B34" s="50">
        <v>36.659999999999997</v>
      </c>
      <c r="C34" s="50">
        <v>36.950000000000003</v>
      </c>
      <c r="D34" s="50">
        <v>35.700000000000003</v>
      </c>
      <c r="E34" s="50">
        <v>36.14</v>
      </c>
      <c r="F34" s="49">
        <v>2824800</v>
      </c>
      <c r="H34" s="48">
        <f t="shared" si="0"/>
        <v>36.325000000000003</v>
      </c>
    </row>
    <row r="35" spans="1:8">
      <c r="A35" s="47">
        <v>40452</v>
      </c>
      <c r="B35" s="50">
        <v>36.07</v>
      </c>
      <c r="C35" s="50">
        <v>36.74</v>
      </c>
      <c r="D35" s="50">
        <v>35.770000000000003</v>
      </c>
      <c r="E35" s="50">
        <v>36.659999999999997</v>
      </c>
      <c r="F35" s="49">
        <v>2363100</v>
      </c>
      <c r="H35" s="48">
        <f t="shared" si="0"/>
        <v>36.255000000000003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3.7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254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18.772026923076922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19.09</v>
      </c>
      <c r="C10" s="50">
        <v>19.34</v>
      </c>
      <c r="D10" s="50">
        <v>19.02</v>
      </c>
      <c r="E10" s="50">
        <v>19.13</v>
      </c>
      <c r="F10" s="49">
        <v>12516600</v>
      </c>
      <c r="H10" s="48">
        <f>AVERAGE(C10:D10)</f>
        <v>19.18</v>
      </c>
    </row>
    <row r="11" spans="1:8">
      <c r="A11" s="47">
        <v>40620</v>
      </c>
      <c r="B11" s="50">
        <v>19.07</v>
      </c>
      <c r="C11" s="50">
        <v>19.170000000000002</v>
      </c>
      <c r="D11" s="50">
        <v>18.45</v>
      </c>
      <c r="E11" s="50">
        <v>18.91</v>
      </c>
      <c r="F11" s="49">
        <v>17497400</v>
      </c>
      <c r="H11" s="48">
        <f t="shared" ref="H11:H35" si="0">AVERAGE(C11:D11)</f>
        <v>18.810000000000002</v>
      </c>
    </row>
    <row r="12" spans="1:8">
      <c r="A12" s="47">
        <v>40613</v>
      </c>
      <c r="B12" s="50">
        <v>19.23</v>
      </c>
      <c r="C12" s="50">
        <v>19.77</v>
      </c>
      <c r="D12" s="50">
        <v>19.07</v>
      </c>
      <c r="E12" s="50">
        <v>19.23</v>
      </c>
      <c r="F12" s="49">
        <v>13135900</v>
      </c>
      <c r="H12" s="48">
        <f t="shared" si="0"/>
        <v>19.420000000000002</v>
      </c>
    </row>
    <row r="13" spans="1:8">
      <c r="A13" s="47">
        <v>40606</v>
      </c>
      <c r="B13" s="50">
        <v>19.190000000000001</v>
      </c>
      <c r="C13" s="50">
        <v>19.47</v>
      </c>
      <c r="D13" s="50">
        <v>19.03</v>
      </c>
      <c r="E13" s="50">
        <v>19.170000000000002</v>
      </c>
      <c r="F13" s="49">
        <v>14810600</v>
      </c>
      <c r="H13" s="48">
        <f t="shared" si="0"/>
        <v>19.25</v>
      </c>
    </row>
    <row r="14" spans="1:8">
      <c r="A14" s="47">
        <v>40599</v>
      </c>
      <c r="B14" s="50">
        <v>19.48</v>
      </c>
      <c r="C14" s="50">
        <v>19.59</v>
      </c>
      <c r="D14" s="50">
        <v>18.82</v>
      </c>
      <c r="E14" s="50">
        <v>19.13</v>
      </c>
      <c r="F14" s="49">
        <v>12402900</v>
      </c>
      <c r="H14" s="48">
        <f t="shared" si="0"/>
        <v>19.204999999999998</v>
      </c>
    </row>
    <row r="15" spans="1:8">
      <c r="A15" s="47">
        <v>40592</v>
      </c>
      <c r="B15" s="50">
        <v>19.260000000000002</v>
      </c>
      <c r="C15" s="50">
        <v>19.670000000000002</v>
      </c>
      <c r="D15" s="50">
        <v>19.170000000000002</v>
      </c>
      <c r="E15" s="50">
        <v>19.62</v>
      </c>
      <c r="F15" s="49">
        <v>13573700</v>
      </c>
      <c r="H15" s="48">
        <f t="shared" si="0"/>
        <v>19.420000000000002</v>
      </c>
    </row>
    <row r="16" spans="1:8">
      <c r="A16" s="47">
        <v>40585</v>
      </c>
      <c r="B16" s="50">
        <v>19.38</v>
      </c>
      <c r="C16" s="50">
        <v>19.57</v>
      </c>
      <c r="D16" s="50">
        <v>18.7</v>
      </c>
      <c r="E16" s="50">
        <v>19.27</v>
      </c>
      <c r="F16" s="49">
        <v>18802000</v>
      </c>
      <c r="H16" s="48">
        <f t="shared" si="0"/>
        <v>19.134999999999998</v>
      </c>
    </row>
    <row r="17" spans="1:8">
      <c r="A17" s="47">
        <v>40578</v>
      </c>
      <c r="B17" s="50">
        <v>19.52</v>
      </c>
      <c r="C17" s="50">
        <v>19.77</v>
      </c>
      <c r="D17" s="50">
        <v>19.170000000000002</v>
      </c>
      <c r="E17" s="50">
        <v>19.350000000000001</v>
      </c>
      <c r="F17" s="49">
        <v>15480700</v>
      </c>
      <c r="H17" s="48">
        <f t="shared" si="0"/>
        <v>19.47</v>
      </c>
    </row>
    <row r="18" spans="1:8">
      <c r="A18" s="47">
        <v>40571</v>
      </c>
      <c r="B18" s="50">
        <v>19.170000000000002</v>
      </c>
      <c r="C18" s="50">
        <v>19.78</v>
      </c>
      <c r="D18" s="50">
        <v>19.13</v>
      </c>
      <c r="E18" s="50">
        <v>19.34</v>
      </c>
      <c r="F18" s="49">
        <v>14412100</v>
      </c>
      <c r="H18" s="48">
        <f t="shared" si="0"/>
        <v>19.454999999999998</v>
      </c>
    </row>
    <row r="19" spans="1:8">
      <c r="A19" s="47">
        <v>40564</v>
      </c>
      <c r="B19" s="50">
        <v>19.04</v>
      </c>
      <c r="C19" s="50">
        <v>19.29</v>
      </c>
      <c r="D19" s="50">
        <v>18.855399999999999</v>
      </c>
      <c r="E19" s="50">
        <v>19.13</v>
      </c>
      <c r="F19" s="49">
        <v>12813900</v>
      </c>
      <c r="H19" s="48">
        <f t="shared" si="0"/>
        <v>19.072699999999998</v>
      </c>
    </row>
    <row r="20" spans="1:8">
      <c r="A20" s="47">
        <v>40557</v>
      </c>
      <c r="B20" s="50">
        <v>19.010000000000002</v>
      </c>
      <c r="C20" s="50">
        <v>19.09</v>
      </c>
      <c r="D20" s="50">
        <v>18.649999999999999</v>
      </c>
      <c r="E20" s="50">
        <v>19</v>
      </c>
      <c r="F20" s="49">
        <v>14486800</v>
      </c>
      <c r="H20" s="48">
        <f t="shared" si="0"/>
        <v>18.869999999999997</v>
      </c>
    </row>
    <row r="21" spans="1:8">
      <c r="A21" s="47">
        <v>40550</v>
      </c>
      <c r="B21" s="50">
        <v>18.7</v>
      </c>
      <c r="C21" s="50">
        <v>18.93</v>
      </c>
      <c r="D21" s="50">
        <v>18.5</v>
      </c>
      <c r="E21" s="50">
        <v>18.91</v>
      </c>
      <c r="F21" s="49">
        <v>22067500</v>
      </c>
      <c r="H21" s="48">
        <f t="shared" si="0"/>
        <v>18.715</v>
      </c>
    </row>
    <row r="22" spans="1:8">
      <c r="A22" s="47">
        <v>40543</v>
      </c>
      <c r="B22" s="50">
        <v>19.13</v>
      </c>
      <c r="C22" s="50">
        <v>19.13</v>
      </c>
      <c r="D22" s="50">
        <v>18.59</v>
      </c>
      <c r="E22" s="50">
        <v>18.600000000000001</v>
      </c>
      <c r="F22" s="49">
        <v>13802500</v>
      </c>
      <c r="H22" s="48">
        <f t="shared" si="0"/>
        <v>18.86</v>
      </c>
    </row>
    <row r="23" spans="1:8">
      <c r="A23" s="47">
        <v>40535</v>
      </c>
      <c r="B23" s="50">
        <v>19.170000000000002</v>
      </c>
      <c r="C23" s="50">
        <v>19.25</v>
      </c>
      <c r="D23" s="50">
        <v>19.010000000000002</v>
      </c>
      <c r="E23" s="50">
        <v>19.16</v>
      </c>
      <c r="F23" s="49">
        <v>10003700</v>
      </c>
      <c r="H23" s="48">
        <f t="shared" si="0"/>
        <v>19.130000000000003</v>
      </c>
    </row>
    <row r="24" spans="1:8">
      <c r="A24" s="47">
        <v>40529</v>
      </c>
      <c r="B24" s="50">
        <v>18.959900000000001</v>
      </c>
      <c r="C24" s="50">
        <v>19.09</v>
      </c>
      <c r="D24" s="50">
        <v>18.7</v>
      </c>
      <c r="E24" s="50">
        <v>19.09</v>
      </c>
      <c r="F24" s="49">
        <v>16157900</v>
      </c>
      <c r="H24" s="48">
        <f t="shared" si="0"/>
        <v>18.895</v>
      </c>
    </row>
    <row r="25" spans="1:8">
      <c r="A25" s="47">
        <v>40522</v>
      </c>
      <c r="B25" s="50">
        <v>18.66</v>
      </c>
      <c r="C25" s="50">
        <v>18.8</v>
      </c>
      <c r="D25" s="50">
        <v>18.27</v>
      </c>
      <c r="E25" s="50">
        <v>18.760000000000002</v>
      </c>
      <c r="F25" s="49">
        <v>20459100</v>
      </c>
      <c r="H25" s="48">
        <f t="shared" si="0"/>
        <v>18.535</v>
      </c>
    </row>
    <row r="26" spans="1:8">
      <c r="A26" s="47">
        <v>40515</v>
      </c>
      <c r="B26" s="50">
        <v>17.8</v>
      </c>
      <c r="C26" s="50">
        <v>18.66</v>
      </c>
      <c r="D26" s="50">
        <v>17.62</v>
      </c>
      <c r="E26" s="50">
        <v>18.62</v>
      </c>
      <c r="F26" s="49">
        <v>17869300</v>
      </c>
      <c r="H26" s="48">
        <f t="shared" si="0"/>
        <v>18.14</v>
      </c>
    </row>
    <row r="27" spans="1:8">
      <c r="A27" s="47">
        <v>40508</v>
      </c>
      <c r="B27" s="50">
        <v>17.88</v>
      </c>
      <c r="C27" s="50">
        <v>18.059999999999999</v>
      </c>
      <c r="D27" s="50">
        <v>17.760000000000002</v>
      </c>
      <c r="E27" s="50">
        <v>17.88</v>
      </c>
      <c r="F27" s="49">
        <v>8805000</v>
      </c>
      <c r="H27" s="48">
        <f t="shared" si="0"/>
        <v>17.91</v>
      </c>
    </row>
    <row r="28" spans="1:8">
      <c r="A28" s="47">
        <v>40501</v>
      </c>
      <c r="B28" s="50">
        <v>18.260000000000002</v>
      </c>
      <c r="C28" s="50">
        <v>18.350000000000001</v>
      </c>
      <c r="D28" s="50">
        <v>17.57</v>
      </c>
      <c r="E28" s="50">
        <v>17.829999999999998</v>
      </c>
      <c r="F28" s="49">
        <v>17835800</v>
      </c>
      <c r="H28" s="48">
        <f t="shared" si="0"/>
        <v>17.96</v>
      </c>
    </row>
    <row r="29" spans="1:8">
      <c r="A29" s="47">
        <v>40494</v>
      </c>
      <c r="B29" s="50">
        <v>18.32</v>
      </c>
      <c r="C29" s="50">
        <v>18.39</v>
      </c>
      <c r="D29" s="50">
        <v>17.809999999999999</v>
      </c>
      <c r="E29" s="50">
        <v>17.84</v>
      </c>
      <c r="F29" s="49">
        <v>21929600</v>
      </c>
      <c r="H29" s="48">
        <f t="shared" si="0"/>
        <v>18.100000000000001</v>
      </c>
    </row>
    <row r="30" spans="1:8">
      <c r="A30" s="47">
        <v>40487</v>
      </c>
      <c r="B30" s="50">
        <v>18.54</v>
      </c>
      <c r="C30" s="50">
        <v>18.7</v>
      </c>
      <c r="D30" s="50">
        <v>18.07</v>
      </c>
      <c r="E30" s="50">
        <v>18.38</v>
      </c>
      <c r="F30" s="49">
        <v>19340000</v>
      </c>
      <c r="H30" s="48">
        <f t="shared" si="0"/>
        <v>18.384999999999998</v>
      </c>
    </row>
    <row r="31" spans="1:8">
      <c r="A31" s="47">
        <v>40480</v>
      </c>
      <c r="B31" s="50">
        <v>18.809999999999999</v>
      </c>
      <c r="C31" s="50">
        <v>18.87</v>
      </c>
      <c r="D31" s="50">
        <v>17.989999999999998</v>
      </c>
      <c r="E31" s="50">
        <v>18.38</v>
      </c>
      <c r="F31" s="49">
        <v>24407300</v>
      </c>
      <c r="H31" s="48">
        <f t="shared" si="0"/>
        <v>18.43</v>
      </c>
    </row>
    <row r="32" spans="1:8">
      <c r="A32" s="47">
        <v>40473</v>
      </c>
      <c r="B32" s="50">
        <v>18.739999999999998</v>
      </c>
      <c r="C32" s="50">
        <v>18.899999999999999</v>
      </c>
      <c r="D32" s="50">
        <v>17.96</v>
      </c>
      <c r="E32" s="50">
        <v>18.690000000000001</v>
      </c>
      <c r="F32" s="49">
        <v>27224000</v>
      </c>
      <c r="H32" s="48">
        <f t="shared" si="0"/>
        <v>18.43</v>
      </c>
    </row>
    <row r="33" spans="1:8">
      <c r="A33" s="47">
        <v>40466</v>
      </c>
      <c r="B33" s="50">
        <v>18.79</v>
      </c>
      <c r="C33" s="50">
        <v>19.07</v>
      </c>
      <c r="D33" s="50">
        <v>18.440000000000001</v>
      </c>
      <c r="E33" s="50">
        <v>18.809999999999999</v>
      </c>
      <c r="F33" s="49">
        <v>26962400</v>
      </c>
      <c r="H33" s="48">
        <f t="shared" si="0"/>
        <v>18.755000000000003</v>
      </c>
    </row>
    <row r="34" spans="1:8">
      <c r="A34" s="47">
        <v>40459</v>
      </c>
      <c r="B34" s="50">
        <v>18.25</v>
      </c>
      <c r="C34" s="50">
        <v>18.850000000000001</v>
      </c>
      <c r="D34" s="50">
        <v>18.05</v>
      </c>
      <c r="E34" s="50">
        <v>18.84</v>
      </c>
      <c r="F34" s="49">
        <v>23205100</v>
      </c>
      <c r="H34" s="48">
        <f t="shared" si="0"/>
        <v>18.450000000000003</v>
      </c>
    </row>
    <row r="35" spans="1:8">
      <c r="A35" s="47">
        <v>40452</v>
      </c>
      <c r="B35" s="50">
        <v>18</v>
      </c>
      <c r="C35" s="50">
        <v>18.38</v>
      </c>
      <c r="D35" s="50">
        <v>17.8</v>
      </c>
      <c r="E35" s="50">
        <v>18.22</v>
      </c>
      <c r="F35" s="49">
        <v>17518300</v>
      </c>
      <c r="H35" s="48">
        <f t="shared" si="0"/>
        <v>18.09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2.62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255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19.309232692307692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19.14</v>
      </c>
      <c r="C10" s="50">
        <v>19.760000000000002</v>
      </c>
      <c r="D10" s="50">
        <v>19.100000000000001</v>
      </c>
      <c r="E10" s="50">
        <v>19.600000000000001</v>
      </c>
      <c r="F10" s="49">
        <v>4503700</v>
      </c>
      <c r="H10" s="48">
        <f>AVERAGE(C10:D10)</f>
        <v>19.43</v>
      </c>
    </row>
    <row r="11" spans="1:8">
      <c r="A11" s="47">
        <v>40620</v>
      </c>
      <c r="B11" s="50">
        <v>19.28</v>
      </c>
      <c r="C11" s="50">
        <v>19.52</v>
      </c>
      <c r="D11" s="50">
        <v>18.899999999999999</v>
      </c>
      <c r="E11" s="50">
        <v>18.989999999999998</v>
      </c>
      <c r="F11" s="49">
        <v>6958000</v>
      </c>
      <c r="H11" s="48">
        <f t="shared" ref="H11:H35" si="0">AVERAGE(C11:D11)</f>
        <v>19.21</v>
      </c>
    </row>
    <row r="12" spans="1:8">
      <c r="A12" s="47">
        <v>40613</v>
      </c>
      <c r="B12" s="50">
        <v>19.2</v>
      </c>
      <c r="C12" s="50">
        <v>19.79</v>
      </c>
      <c r="D12" s="50">
        <v>19.13</v>
      </c>
      <c r="E12" s="50">
        <v>19.489999999999998</v>
      </c>
      <c r="F12" s="49">
        <v>4843900</v>
      </c>
      <c r="H12" s="48">
        <f t="shared" si="0"/>
        <v>19.46</v>
      </c>
    </row>
    <row r="13" spans="1:8">
      <c r="A13" s="47">
        <v>40606</v>
      </c>
      <c r="B13" s="50">
        <v>19.2</v>
      </c>
      <c r="C13" s="50">
        <v>19.43</v>
      </c>
      <c r="D13" s="50">
        <v>19.02</v>
      </c>
      <c r="E13" s="50">
        <v>19.23</v>
      </c>
      <c r="F13" s="49">
        <v>5840800</v>
      </c>
      <c r="H13" s="48">
        <f t="shared" si="0"/>
        <v>19.225000000000001</v>
      </c>
    </row>
    <row r="14" spans="1:8">
      <c r="A14" s="47">
        <v>40599</v>
      </c>
      <c r="B14" s="50">
        <v>19.61</v>
      </c>
      <c r="C14" s="50">
        <v>19.850000000000001</v>
      </c>
      <c r="D14" s="50">
        <v>18.97</v>
      </c>
      <c r="E14" s="50">
        <v>19.170000000000002</v>
      </c>
      <c r="F14" s="49">
        <v>4443400</v>
      </c>
      <c r="H14" s="48">
        <f t="shared" si="0"/>
        <v>19.41</v>
      </c>
    </row>
    <row r="15" spans="1:8">
      <c r="A15" s="47">
        <v>40592</v>
      </c>
      <c r="B15" s="50">
        <v>20.010000000000002</v>
      </c>
      <c r="C15" s="50">
        <v>20.059999999999999</v>
      </c>
      <c r="D15" s="50">
        <v>19.690000000000001</v>
      </c>
      <c r="E15" s="50">
        <v>19.72</v>
      </c>
      <c r="F15" s="49">
        <v>3250300</v>
      </c>
      <c r="H15" s="48">
        <f t="shared" si="0"/>
        <v>19.875</v>
      </c>
    </row>
    <row r="16" spans="1:8">
      <c r="A16" s="47">
        <v>40585</v>
      </c>
      <c r="B16" s="50">
        <v>19.71</v>
      </c>
      <c r="C16" s="50">
        <v>20.14</v>
      </c>
      <c r="D16" s="50">
        <v>19.66</v>
      </c>
      <c r="E16" s="50">
        <v>19.98</v>
      </c>
      <c r="F16" s="49">
        <v>3719000</v>
      </c>
      <c r="H16" s="48">
        <f t="shared" si="0"/>
        <v>19.899999999999999</v>
      </c>
    </row>
    <row r="17" spans="1:8">
      <c r="A17" s="47">
        <v>40578</v>
      </c>
      <c r="B17" s="50">
        <v>19.73</v>
      </c>
      <c r="C17" s="50">
        <v>19.98</v>
      </c>
      <c r="D17" s="50">
        <v>19.63</v>
      </c>
      <c r="E17" s="50">
        <v>19.690000000000001</v>
      </c>
      <c r="F17" s="49">
        <v>3515800</v>
      </c>
      <c r="H17" s="48">
        <f t="shared" si="0"/>
        <v>19.805</v>
      </c>
    </row>
    <row r="18" spans="1:8">
      <c r="A18" s="47">
        <v>40571</v>
      </c>
      <c r="B18" s="50">
        <v>19.739999999999998</v>
      </c>
      <c r="C18" s="50">
        <v>20.14</v>
      </c>
      <c r="D18" s="50">
        <v>19.71</v>
      </c>
      <c r="E18" s="50">
        <v>19.71</v>
      </c>
      <c r="F18" s="49">
        <v>3746700</v>
      </c>
      <c r="H18" s="48">
        <f t="shared" si="0"/>
        <v>19.925000000000001</v>
      </c>
    </row>
    <row r="19" spans="1:8">
      <c r="A19" s="47">
        <v>40564</v>
      </c>
      <c r="B19" s="50">
        <v>19.68</v>
      </c>
      <c r="C19" s="50">
        <v>19.989999999999998</v>
      </c>
      <c r="D19" s="50">
        <v>19.62</v>
      </c>
      <c r="E19" s="50">
        <v>19.760000000000002</v>
      </c>
      <c r="F19" s="49">
        <v>2772600</v>
      </c>
      <c r="H19" s="48">
        <f t="shared" si="0"/>
        <v>19.805</v>
      </c>
    </row>
    <row r="20" spans="1:8">
      <c r="A20" s="47">
        <v>40557</v>
      </c>
      <c r="B20" s="50">
        <v>19.43</v>
      </c>
      <c r="C20" s="50">
        <v>19.850000000000001</v>
      </c>
      <c r="D20" s="50">
        <v>19.100000000000001</v>
      </c>
      <c r="E20" s="50">
        <v>19.77</v>
      </c>
      <c r="F20" s="49">
        <v>4267900</v>
      </c>
      <c r="H20" s="48">
        <f t="shared" si="0"/>
        <v>19.475000000000001</v>
      </c>
    </row>
    <row r="21" spans="1:8">
      <c r="A21" s="47">
        <v>40550</v>
      </c>
      <c r="B21" s="50">
        <v>19.5</v>
      </c>
      <c r="C21" s="50">
        <v>19.760000000000002</v>
      </c>
      <c r="D21" s="50">
        <v>19.25</v>
      </c>
      <c r="E21" s="50">
        <v>19.45</v>
      </c>
      <c r="F21" s="49">
        <v>5104700</v>
      </c>
      <c r="H21" s="48">
        <f t="shared" si="0"/>
        <v>19.505000000000003</v>
      </c>
    </row>
    <row r="22" spans="1:8">
      <c r="A22" s="47">
        <v>40543</v>
      </c>
      <c r="B22" s="50">
        <v>19.55</v>
      </c>
      <c r="C22" s="50">
        <v>19.59</v>
      </c>
      <c r="D22" s="50">
        <v>19.3401</v>
      </c>
      <c r="E22" s="50">
        <v>19.39</v>
      </c>
      <c r="F22" s="49">
        <v>1558500</v>
      </c>
      <c r="H22" s="48">
        <f t="shared" si="0"/>
        <v>19.465049999999998</v>
      </c>
    </row>
    <row r="23" spans="1:8">
      <c r="A23" s="47">
        <v>40535</v>
      </c>
      <c r="B23" s="50">
        <v>19.39</v>
      </c>
      <c r="C23" s="50">
        <v>19.73</v>
      </c>
      <c r="D23" s="50">
        <v>19.309999999999999</v>
      </c>
      <c r="E23" s="50">
        <v>19.52</v>
      </c>
      <c r="F23" s="49">
        <v>2526800</v>
      </c>
      <c r="H23" s="48">
        <f t="shared" si="0"/>
        <v>19.52</v>
      </c>
    </row>
    <row r="24" spans="1:8">
      <c r="A24" s="47">
        <v>40529</v>
      </c>
      <c r="B24" s="50">
        <v>19.329999999999998</v>
      </c>
      <c r="C24" s="50">
        <v>19.47</v>
      </c>
      <c r="D24" s="50">
        <v>19.100000000000001</v>
      </c>
      <c r="E24" s="50">
        <v>19.32</v>
      </c>
      <c r="F24" s="49">
        <v>3886200</v>
      </c>
      <c r="H24" s="48">
        <f t="shared" si="0"/>
        <v>19.285</v>
      </c>
    </row>
    <row r="25" spans="1:8">
      <c r="A25" s="47">
        <v>40522</v>
      </c>
      <c r="B25" s="50">
        <v>19.260000000000002</v>
      </c>
      <c r="C25" s="50">
        <v>19.600000000000001</v>
      </c>
      <c r="D25" s="50">
        <v>19.170000000000002</v>
      </c>
      <c r="E25" s="50">
        <v>19.27</v>
      </c>
      <c r="F25" s="49">
        <v>6064000</v>
      </c>
      <c r="H25" s="48">
        <f t="shared" si="0"/>
        <v>19.385000000000002</v>
      </c>
    </row>
    <row r="26" spans="1:8">
      <c r="A26" s="47">
        <v>40515</v>
      </c>
      <c r="B26" s="50">
        <v>18.899999999999999</v>
      </c>
      <c r="C26" s="50">
        <v>19.36</v>
      </c>
      <c r="D26" s="50">
        <v>18.5</v>
      </c>
      <c r="E26" s="50">
        <v>19.32</v>
      </c>
      <c r="F26" s="49">
        <v>7315100</v>
      </c>
      <c r="H26" s="48">
        <f t="shared" si="0"/>
        <v>18.93</v>
      </c>
    </row>
    <row r="27" spans="1:8">
      <c r="A27" s="47">
        <v>40508</v>
      </c>
      <c r="B27" s="50">
        <v>18.52</v>
      </c>
      <c r="C27" s="50">
        <v>19.260000000000002</v>
      </c>
      <c r="D27" s="50">
        <v>18.440000000000001</v>
      </c>
      <c r="E27" s="50">
        <v>18.95</v>
      </c>
      <c r="F27" s="49">
        <v>7995400</v>
      </c>
      <c r="H27" s="48">
        <f t="shared" si="0"/>
        <v>18.850000000000001</v>
      </c>
    </row>
    <row r="28" spans="1:8">
      <c r="A28" s="47">
        <v>40501</v>
      </c>
      <c r="B28" s="50">
        <v>18.88</v>
      </c>
      <c r="C28" s="50">
        <v>19.059999999999999</v>
      </c>
      <c r="D28" s="50">
        <v>18.45</v>
      </c>
      <c r="E28" s="50">
        <v>18.61</v>
      </c>
      <c r="F28" s="49">
        <v>5464700</v>
      </c>
      <c r="H28" s="48">
        <f t="shared" si="0"/>
        <v>18.754999999999999</v>
      </c>
    </row>
    <row r="29" spans="1:8">
      <c r="A29" s="47">
        <v>40494</v>
      </c>
      <c r="B29" s="50">
        <v>19.399999999999999</v>
      </c>
      <c r="C29" s="50">
        <v>19.46</v>
      </c>
      <c r="D29" s="50">
        <v>18.690000000000001</v>
      </c>
      <c r="E29" s="50">
        <v>18.809999999999999</v>
      </c>
      <c r="F29" s="49">
        <v>5772900</v>
      </c>
      <c r="H29" s="48">
        <f t="shared" si="0"/>
        <v>19.075000000000003</v>
      </c>
    </row>
    <row r="30" spans="1:8">
      <c r="A30" s="47">
        <v>40487</v>
      </c>
      <c r="B30" s="50">
        <v>19.149999999999999</v>
      </c>
      <c r="C30" s="50">
        <v>19.48</v>
      </c>
      <c r="D30" s="50">
        <v>18.899999999999999</v>
      </c>
      <c r="E30" s="50">
        <v>19.41</v>
      </c>
      <c r="F30" s="49">
        <v>5826100</v>
      </c>
      <c r="H30" s="48">
        <f t="shared" si="0"/>
        <v>19.189999999999998</v>
      </c>
    </row>
    <row r="31" spans="1:8">
      <c r="A31" s="47">
        <v>40480</v>
      </c>
      <c r="B31" s="50">
        <v>18.829999999999998</v>
      </c>
      <c r="C31" s="50">
        <v>19.149999999999999</v>
      </c>
      <c r="D31" s="50">
        <v>18.63</v>
      </c>
      <c r="E31" s="50">
        <v>19.03</v>
      </c>
      <c r="F31" s="49">
        <v>5238000</v>
      </c>
      <c r="H31" s="48">
        <f t="shared" si="0"/>
        <v>18.89</v>
      </c>
    </row>
    <row r="32" spans="1:8">
      <c r="A32" s="47">
        <v>40473</v>
      </c>
      <c r="B32" s="50">
        <v>18.93</v>
      </c>
      <c r="C32" s="50">
        <v>19.149999999999999</v>
      </c>
      <c r="D32" s="50">
        <v>18.63</v>
      </c>
      <c r="E32" s="50">
        <v>18.739999999999998</v>
      </c>
      <c r="F32" s="49">
        <v>4668500</v>
      </c>
      <c r="H32" s="48">
        <f t="shared" si="0"/>
        <v>18.89</v>
      </c>
    </row>
    <row r="33" spans="1:8">
      <c r="A33" s="47">
        <v>40466</v>
      </c>
      <c r="B33" s="50">
        <v>18.920000000000002</v>
      </c>
      <c r="C33" s="50">
        <v>19.100000000000001</v>
      </c>
      <c r="D33" s="50">
        <v>18.809999999999999</v>
      </c>
      <c r="E33" s="50">
        <v>18.96</v>
      </c>
      <c r="F33" s="49">
        <v>4455900</v>
      </c>
      <c r="H33" s="48">
        <f t="shared" si="0"/>
        <v>18.954999999999998</v>
      </c>
    </row>
    <row r="34" spans="1:8">
      <c r="A34" s="47">
        <v>40459</v>
      </c>
      <c r="B34" s="50">
        <v>18.96</v>
      </c>
      <c r="C34" s="50">
        <v>19.059999999999999</v>
      </c>
      <c r="D34" s="50">
        <v>18.79</v>
      </c>
      <c r="E34" s="50">
        <v>18.95</v>
      </c>
      <c r="F34" s="49">
        <v>2972200</v>
      </c>
      <c r="H34" s="48">
        <f t="shared" si="0"/>
        <v>18.924999999999997</v>
      </c>
    </row>
    <row r="35" spans="1:8">
      <c r="A35" s="47">
        <v>40452</v>
      </c>
      <c r="B35" s="50">
        <v>18.93</v>
      </c>
      <c r="C35" s="50">
        <v>19.079999999999998</v>
      </c>
      <c r="D35" s="50">
        <v>18.72</v>
      </c>
      <c r="E35" s="50">
        <v>18.97</v>
      </c>
      <c r="F35" s="49">
        <v>5386600</v>
      </c>
      <c r="H35" s="48">
        <f t="shared" si="0"/>
        <v>18.899999999999999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3.7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256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14.050486538461538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14.51</v>
      </c>
      <c r="C10" s="50">
        <v>14.77</v>
      </c>
      <c r="D10" s="50">
        <v>14.39</v>
      </c>
      <c r="E10" s="50">
        <v>14.58</v>
      </c>
      <c r="F10" s="49">
        <v>7232300</v>
      </c>
      <c r="H10" s="48">
        <f>AVERAGE(C10:D10)</f>
        <v>14.58</v>
      </c>
    </row>
    <row r="11" spans="1:8">
      <c r="A11" s="47">
        <v>40620</v>
      </c>
      <c r="B11" s="50">
        <v>14.75</v>
      </c>
      <c r="C11" s="50">
        <v>14.85</v>
      </c>
      <c r="D11" s="50">
        <v>14.24</v>
      </c>
      <c r="E11" s="50">
        <v>14.35</v>
      </c>
      <c r="F11" s="49">
        <v>9031500</v>
      </c>
      <c r="H11" s="48">
        <f t="shared" ref="H11:H35" si="0">AVERAGE(C11:D11)</f>
        <v>14.545</v>
      </c>
    </row>
    <row r="12" spans="1:8">
      <c r="A12" s="47">
        <v>40613</v>
      </c>
      <c r="B12" s="50">
        <v>14.77</v>
      </c>
      <c r="C12" s="50">
        <v>14.97</v>
      </c>
      <c r="D12" s="50">
        <v>14.55</v>
      </c>
      <c r="E12" s="50">
        <v>14.83</v>
      </c>
      <c r="F12" s="49">
        <v>8511500</v>
      </c>
      <c r="H12" s="48">
        <f t="shared" si="0"/>
        <v>14.760000000000002</v>
      </c>
    </row>
    <row r="13" spans="1:8">
      <c r="A13" s="47">
        <v>40606</v>
      </c>
      <c r="B13" s="50">
        <v>14.66</v>
      </c>
      <c r="C13" s="50">
        <v>14.93</v>
      </c>
      <c r="D13" s="50">
        <v>14.52</v>
      </c>
      <c r="E13" s="50">
        <v>14.68</v>
      </c>
      <c r="F13" s="49">
        <v>6583200</v>
      </c>
      <c r="H13" s="48">
        <f t="shared" si="0"/>
        <v>14.725</v>
      </c>
    </row>
    <row r="14" spans="1:8">
      <c r="A14" s="47">
        <v>40599</v>
      </c>
      <c r="B14" s="50">
        <v>14.84</v>
      </c>
      <c r="C14" s="50">
        <v>15.04</v>
      </c>
      <c r="D14" s="50">
        <v>14.45</v>
      </c>
      <c r="E14" s="50">
        <v>14.63</v>
      </c>
      <c r="F14" s="49">
        <v>6008800</v>
      </c>
      <c r="H14" s="48">
        <f t="shared" si="0"/>
        <v>14.744999999999999</v>
      </c>
    </row>
    <row r="15" spans="1:8">
      <c r="A15" s="47">
        <v>40592</v>
      </c>
      <c r="B15" s="50">
        <v>14.61</v>
      </c>
      <c r="C15" s="50">
        <v>14.98</v>
      </c>
      <c r="D15" s="50">
        <v>14.51</v>
      </c>
      <c r="E15" s="50">
        <v>14.92</v>
      </c>
      <c r="F15" s="49">
        <v>8843600</v>
      </c>
      <c r="H15" s="48">
        <f t="shared" si="0"/>
        <v>14.745000000000001</v>
      </c>
    </row>
    <row r="16" spans="1:8">
      <c r="A16" s="47">
        <v>40585</v>
      </c>
      <c r="B16" s="50">
        <v>14.5</v>
      </c>
      <c r="C16" s="50">
        <v>14.66</v>
      </c>
      <c r="D16" s="50">
        <v>14.45</v>
      </c>
      <c r="E16" s="50">
        <v>14.59</v>
      </c>
      <c r="F16" s="49">
        <v>5191500</v>
      </c>
      <c r="H16" s="48">
        <f t="shared" si="0"/>
        <v>14.555</v>
      </c>
    </row>
    <row r="17" spans="1:8">
      <c r="A17" s="47">
        <v>40578</v>
      </c>
      <c r="B17" s="50">
        <v>14.52</v>
      </c>
      <c r="C17" s="50">
        <v>14.7</v>
      </c>
      <c r="D17" s="50">
        <v>14.35</v>
      </c>
      <c r="E17" s="50">
        <v>14.47</v>
      </c>
      <c r="F17" s="49">
        <v>6427000</v>
      </c>
      <c r="H17" s="48">
        <f t="shared" si="0"/>
        <v>14.524999999999999</v>
      </c>
    </row>
    <row r="18" spans="1:8">
      <c r="A18" s="47">
        <v>40571</v>
      </c>
      <c r="B18" s="50">
        <v>14.29</v>
      </c>
      <c r="C18" s="50">
        <v>14.6</v>
      </c>
      <c r="D18" s="50">
        <v>14.22</v>
      </c>
      <c r="E18" s="50">
        <v>14.37</v>
      </c>
      <c r="F18" s="49">
        <v>9288500</v>
      </c>
      <c r="H18" s="48">
        <f t="shared" si="0"/>
        <v>14.41</v>
      </c>
    </row>
    <row r="19" spans="1:8">
      <c r="A19" s="47">
        <v>40564</v>
      </c>
      <c r="B19" s="50">
        <v>14.26</v>
      </c>
      <c r="C19" s="50">
        <v>14.48</v>
      </c>
      <c r="D19" s="50">
        <v>14.100099999999999</v>
      </c>
      <c r="E19" s="50">
        <v>14.25</v>
      </c>
      <c r="F19" s="49">
        <v>11488000</v>
      </c>
      <c r="H19" s="48">
        <f t="shared" si="0"/>
        <v>14.290050000000001</v>
      </c>
    </row>
    <row r="20" spans="1:8">
      <c r="A20" s="47">
        <v>40557</v>
      </c>
      <c r="B20" s="50">
        <v>14.34</v>
      </c>
      <c r="C20" s="50">
        <v>14.76</v>
      </c>
      <c r="D20" s="50">
        <v>14.07</v>
      </c>
      <c r="E20" s="50">
        <v>14.27</v>
      </c>
      <c r="F20" s="49">
        <v>14453300</v>
      </c>
      <c r="H20" s="48">
        <f t="shared" si="0"/>
        <v>14.414999999999999</v>
      </c>
    </row>
    <row r="21" spans="1:8">
      <c r="A21" s="47">
        <v>40550</v>
      </c>
      <c r="B21" s="50">
        <v>14.18</v>
      </c>
      <c r="C21" s="50">
        <v>14.4</v>
      </c>
      <c r="D21" s="50">
        <v>13.89</v>
      </c>
      <c r="E21" s="50">
        <v>14.37</v>
      </c>
      <c r="F21" s="49">
        <v>10656900</v>
      </c>
      <c r="H21" s="48">
        <f t="shared" si="0"/>
        <v>14.145</v>
      </c>
    </row>
    <row r="22" spans="1:8">
      <c r="A22" s="47">
        <v>40543</v>
      </c>
      <c r="B22" s="50">
        <v>14.14</v>
      </c>
      <c r="C22" s="50">
        <v>14.21</v>
      </c>
      <c r="D22" s="50">
        <v>13.99</v>
      </c>
      <c r="E22" s="50">
        <v>14.05</v>
      </c>
      <c r="F22" s="49">
        <v>4682200</v>
      </c>
      <c r="H22" s="48">
        <f t="shared" si="0"/>
        <v>14.100000000000001</v>
      </c>
    </row>
    <row r="23" spans="1:8">
      <c r="A23" s="47">
        <v>40535</v>
      </c>
      <c r="B23" s="50">
        <v>14.28</v>
      </c>
      <c r="C23" s="50">
        <v>14.395</v>
      </c>
      <c r="D23" s="50">
        <v>14.18</v>
      </c>
      <c r="E23" s="50">
        <v>14.18</v>
      </c>
      <c r="F23" s="49">
        <v>4808000</v>
      </c>
      <c r="H23" s="48">
        <f t="shared" si="0"/>
        <v>14.2875</v>
      </c>
    </row>
    <row r="24" spans="1:8">
      <c r="A24" s="47">
        <v>40529</v>
      </c>
      <c r="B24" s="50">
        <v>13.91</v>
      </c>
      <c r="C24" s="50">
        <v>14.3002</v>
      </c>
      <c r="D24" s="50">
        <v>13.71</v>
      </c>
      <c r="E24" s="50">
        <v>14.28</v>
      </c>
      <c r="F24" s="49">
        <v>7691800</v>
      </c>
      <c r="H24" s="48">
        <f t="shared" si="0"/>
        <v>14.005100000000001</v>
      </c>
    </row>
    <row r="25" spans="1:8">
      <c r="A25" s="47">
        <v>40522</v>
      </c>
      <c r="B25" s="50">
        <v>13.91</v>
      </c>
      <c r="C25" s="50">
        <v>13.97</v>
      </c>
      <c r="D25" s="50">
        <v>13.62</v>
      </c>
      <c r="E25" s="50">
        <v>13.85</v>
      </c>
      <c r="F25" s="49">
        <v>5563900</v>
      </c>
      <c r="H25" s="48">
        <f t="shared" si="0"/>
        <v>13.795</v>
      </c>
    </row>
    <row r="26" spans="1:8">
      <c r="A26" s="47">
        <v>40515</v>
      </c>
      <c r="B26" s="50">
        <v>13.78</v>
      </c>
      <c r="C26" s="50">
        <v>13.96</v>
      </c>
      <c r="D26" s="50">
        <v>13.57</v>
      </c>
      <c r="E26" s="50">
        <v>13.92</v>
      </c>
      <c r="F26" s="49">
        <v>6909900</v>
      </c>
      <c r="H26" s="48">
        <f t="shared" si="0"/>
        <v>13.765000000000001</v>
      </c>
    </row>
    <row r="27" spans="1:8">
      <c r="A27" s="47">
        <v>40508</v>
      </c>
      <c r="B27" s="50">
        <v>13.66</v>
      </c>
      <c r="C27" s="50">
        <v>13.98</v>
      </c>
      <c r="D27" s="50">
        <v>13.63</v>
      </c>
      <c r="E27" s="50">
        <v>13.83</v>
      </c>
      <c r="F27" s="49">
        <v>5558100</v>
      </c>
      <c r="H27" s="48">
        <f t="shared" si="0"/>
        <v>13.805</v>
      </c>
    </row>
    <row r="28" spans="1:8">
      <c r="A28" s="47">
        <v>40501</v>
      </c>
      <c r="B28" s="50">
        <v>13.86</v>
      </c>
      <c r="C28" s="50">
        <v>14.015000000000001</v>
      </c>
      <c r="D28" s="50">
        <v>13.465</v>
      </c>
      <c r="E28" s="50">
        <v>13.71</v>
      </c>
      <c r="F28" s="49">
        <v>6168700</v>
      </c>
      <c r="H28" s="48">
        <f t="shared" si="0"/>
        <v>13.74</v>
      </c>
    </row>
    <row r="29" spans="1:8">
      <c r="A29" s="47">
        <v>40494</v>
      </c>
      <c r="B29" s="50">
        <v>14.05</v>
      </c>
      <c r="C29" s="50">
        <v>14.12</v>
      </c>
      <c r="D29" s="50">
        <v>13.67</v>
      </c>
      <c r="E29" s="50">
        <v>13.78</v>
      </c>
      <c r="F29" s="49">
        <v>7580400</v>
      </c>
      <c r="H29" s="48">
        <f t="shared" si="0"/>
        <v>13.895</v>
      </c>
    </row>
    <row r="30" spans="1:8">
      <c r="A30" s="47">
        <v>40487</v>
      </c>
      <c r="B30" s="50">
        <v>13.75</v>
      </c>
      <c r="C30" s="50">
        <v>14.09</v>
      </c>
      <c r="D30" s="50">
        <v>13.6</v>
      </c>
      <c r="E30" s="50">
        <v>14.08</v>
      </c>
      <c r="F30" s="49">
        <v>7256100</v>
      </c>
      <c r="H30" s="48">
        <f t="shared" si="0"/>
        <v>13.844999999999999</v>
      </c>
    </row>
    <row r="31" spans="1:8">
      <c r="A31" s="47">
        <v>40480</v>
      </c>
      <c r="B31" s="50">
        <v>13.43</v>
      </c>
      <c r="C31" s="50">
        <v>13.76</v>
      </c>
      <c r="D31" s="50">
        <v>12.88</v>
      </c>
      <c r="E31" s="50">
        <v>13.67</v>
      </c>
      <c r="F31" s="49">
        <v>14687000</v>
      </c>
      <c r="H31" s="48">
        <f t="shared" si="0"/>
        <v>13.32</v>
      </c>
    </row>
    <row r="32" spans="1:8">
      <c r="A32" s="47">
        <v>40473</v>
      </c>
      <c r="B32" s="50">
        <v>13.17</v>
      </c>
      <c r="C32" s="50">
        <v>13.37</v>
      </c>
      <c r="D32" s="50">
        <v>13.04</v>
      </c>
      <c r="E32" s="50">
        <v>13.08</v>
      </c>
      <c r="F32" s="49">
        <v>10537100</v>
      </c>
      <c r="H32" s="48">
        <f t="shared" si="0"/>
        <v>13.204999999999998</v>
      </c>
    </row>
    <row r="33" spans="1:8">
      <c r="A33" s="47">
        <v>40466</v>
      </c>
      <c r="B33" s="50">
        <v>13.08</v>
      </c>
      <c r="C33" s="50">
        <v>13.2</v>
      </c>
      <c r="D33" s="50">
        <v>12.91</v>
      </c>
      <c r="E33" s="50">
        <v>13.16</v>
      </c>
      <c r="F33" s="49">
        <v>6967400</v>
      </c>
      <c r="H33" s="48">
        <f t="shared" si="0"/>
        <v>13.055</v>
      </c>
    </row>
    <row r="34" spans="1:8">
      <c r="A34" s="47">
        <v>40459</v>
      </c>
      <c r="B34" s="50">
        <v>13.14</v>
      </c>
      <c r="C34" s="50">
        <v>13.22</v>
      </c>
      <c r="D34" s="50">
        <v>12.75</v>
      </c>
      <c r="E34" s="50">
        <v>13.07</v>
      </c>
      <c r="F34" s="49">
        <v>8117500</v>
      </c>
      <c r="H34" s="48">
        <f t="shared" si="0"/>
        <v>12.984999999999999</v>
      </c>
    </row>
    <row r="35" spans="1:8">
      <c r="A35" s="47">
        <v>40452</v>
      </c>
      <c r="B35" s="50">
        <v>13.12</v>
      </c>
      <c r="C35" s="50">
        <v>13.28</v>
      </c>
      <c r="D35" s="50">
        <v>12.86</v>
      </c>
      <c r="E35" s="50">
        <v>13.13</v>
      </c>
      <c r="F35" s="49">
        <v>8132400</v>
      </c>
      <c r="H35" s="48">
        <f t="shared" si="0"/>
        <v>13.07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2.62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257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45.472019230769234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48.4</v>
      </c>
      <c r="C10" s="50">
        <v>49.8</v>
      </c>
      <c r="D10" s="50">
        <v>48.4</v>
      </c>
      <c r="E10" s="50">
        <v>49.25</v>
      </c>
      <c r="F10" s="49">
        <v>1673100</v>
      </c>
      <c r="H10" s="48">
        <f>AVERAGE(C10:D10)</f>
        <v>49.099999999999994</v>
      </c>
    </row>
    <row r="11" spans="1:8">
      <c r="A11" s="47">
        <v>40620</v>
      </c>
      <c r="B11" s="50">
        <v>48.68</v>
      </c>
      <c r="C11" s="50">
        <v>49</v>
      </c>
      <c r="D11" s="50">
        <v>47.28</v>
      </c>
      <c r="E11" s="50">
        <v>48.03</v>
      </c>
      <c r="F11" s="49">
        <v>2301900</v>
      </c>
      <c r="H11" s="48">
        <f t="shared" ref="H11:H35" si="0">AVERAGE(C11:D11)</f>
        <v>48.14</v>
      </c>
    </row>
    <row r="12" spans="1:8">
      <c r="A12" s="47">
        <v>40613</v>
      </c>
      <c r="B12" s="50">
        <v>48.86</v>
      </c>
      <c r="C12" s="50">
        <v>49.78</v>
      </c>
      <c r="D12" s="50">
        <v>48.41</v>
      </c>
      <c r="E12" s="50">
        <v>48.94</v>
      </c>
      <c r="F12" s="49">
        <v>2229600</v>
      </c>
      <c r="H12" s="48">
        <f t="shared" si="0"/>
        <v>49.094999999999999</v>
      </c>
    </row>
    <row r="13" spans="1:8">
      <c r="A13" s="47">
        <v>40606</v>
      </c>
      <c r="B13" s="50">
        <v>47.98</v>
      </c>
      <c r="C13" s="50">
        <v>49.28</v>
      </c>
      <c r="D13" s="50">
        <v>47.74</v>
      </c>
      <c r="E13" s="50">
        <v>48.87</v>
      </c>
      <c r="F13" s="49">
        <v>2304900</v>
      </c>
      <c r="H13" s="48">
        <f t="shared" si="0"/>
        <v>48.510000000000005</v>
      </c>
    </row>
    <row r="14" spans="1:8">
      <c r="A14" s="47">
        <v>40599</v>
      </c>
      <c r="B14" s="50">
        <v>47.64</v>
      </c>
      <c r="C14" s="50">
        <v>48.12</v>
      </c>
      <c r="D14" s="50">
        <v>47.14</v>
      </c>
      <c r="E14" s="50">
        <v>47.9</v>
      </c>
      <c r="F14" s="49">
        <v>1908600</v>
      </c>
      <c r="H14" s="48">
        <f t="shared" si="0"/>
        <v>47.629999999999995</v>
      </c>
    </row>
    <row r="15" spans="1:8">
      <c r="A15" s="47">
        <v>40592</v>
      </c>
      <c r="B15" s="50">
        <v>46.71</v>
      </c>
      <c r="C15" s="50">
        <v>48.18</v>
      </c>
      <c r="D15" s="50">
        <v>46.1</v>
      </c>
      <c r="E15" s="50">
        <v>48</v>
      </c>
      <c r="F15" s="49">
        <v>2172600</v>
      </c>
      <c r="H15" s="48">
        <f t="shared" si="0"/>
        <v>47.14</v>
      </c>
    </row>
    <row r="16" spans="1:8">
      <c r="A16" s="47">
        <v>40585</v>
      </c>
      <c r="B16" s="50">
        <v>46.38</v>
      </c>
      <c r="C16" s="50">
        <v>46.786000000000001</v>
      </c>
      <c r="D16" s="50">
        <v>46.21</v>
      </c>
      <c r="E16" s="50">
        <v>46.67</v>
      </c>
      <c r="F16" s="49">
        <v>1316200</v>
      </c>
      <c r="H16" s="48">
        <f t="shared" si="0"/>
        <v>46.498000000000005</v>
      </c>
    </row>
    <row r="17" spans="1:8">
      <c r="A17" s="47">
        <v>40578</v>
      </c>
      <c r="B17" s="50">
        <v>45.74</v>
      </c>
      <c r="C17" s="50">
        <v>46.68</v>
      </c>
      <c r="D17" s="50">
        <v>45.6</v>
      </c>
      <c r="E17" s="50">
        <v>46.34</v>
      </c>
      <c r="F17" s="49">
        <v>1594900</v>
      </c>
      <c r="H17" s="48">
        <f t="shared" si="0"/>
        <v>46.14</v>
      </c>
    </row>
    <row r="18" spans="1:8">
      <c r="A18" s="47">
        <v>40571</v>
      </c>
      <c r="B18" s="50">
        <v>45.01</v>
      </c>
      <c r="C18" s="50">
        <v>46.6</v>
      </c>
      <c r="D18" s="50">
        <v>45.009</v>
      </c>
      <c r="E18" s="50">
        <v>45.67</v>
      </c>
      <c r="F18" s="49">
        <v>1921900</v>
      </c>
      <c r="H18" s="48">
        <f t="shared" si="0"/>
        <v>45.804500000000004</v>
      </c>
    </row>
    <row r="19" spans="1:8">
      <c r="A19" s="47">
        <v>40564</v>
      </c>
      <c r="B19" s="50">
        <v>45.02</v>
      </c>
      <c r="C19" s="50">
        <v>45.53</v>
      </c>
      <c r="D19" s="50">
        <v>44.79</v>
      </c>
      <c r="E19" s="50">
        <v>44.93</v>
      </c>
      <c r="F19" s="49">
        <v>2797100</v>
      </c>
      <c r="H19" s="48">
        <f t="shared" si="0"/>
        <v>45.16</v>
      </c>
    </row>
    <row r="20" spans="1:8">
      <c r="A20" s="47">
        <v>40557</v>
      </c>
      <c r="B20" s="50">
        <v>45.57</v>
      </c>
      <c r="C20" s="50">
        <v>45.74</v>
      </c>
      <c r="D20" s="50">
        <v>44.69</v>
      </c>
      <c r="E20" s="50">
        <v>45</v>
      </c>
      <c r="F20" s="49">
        <v>2356500</v>
      </c>
      <c r="H20" s="48">
        <f t="shared" si="0"/>
        <v>45.215000000000003</v>
      </c>
    </row>
    <row r="21" spans="1:8">
      <c r="A21" s="47">
        <v>40550</v>
      </c>
      <c r="B21" s="50">
        <v>45.89</v>
      </c>
      <c r="C21" s="50">
        <v>46.35</v>
      </c>
      <c r="D21" s="50">
        <v>45.24</v>
      </c>
      <c r="E21" s="50">
        <v>45.64</v>
      </c>
      <c r="F21" s="49">
        <v>2155300</v>
      </c>
      <c r="H21" s="48">
        <f t="shared" si="0"/>
        <v>45.795000000000002</v>
      </c>
    </row>
    <row r="22" spans="1:8">
      <c r="A22" s="47">
        <v>40543</v>
      </c>
      <c r="B22" s="50">
        <v>45.48</v>
      </c>
      <c r="C22" s="50">
        <v>46.03</v>
      </c>
      <c r="D22" s="50">
        <v>45.13</v>
      </c>
      <c r="E22" s="50">
        <v>45.54</v>
      </c>
      <c r="F22" s="49">
        <v>1287200</v>
      </c>
      <c r="H22" s="48">
        <f t="shared" si="0"/>
        <v>45.58</v>
      </c>
    </row>
    <row r="23" spans="1:8">
      <c r="A23" s="47">
        <v>40535</v>
      </c>
      <c r="B23" s="50">
        <v>45.78</v>
      </c>
      <c r="C23" s="50">
        <v>45.96</v>
      </c>
      <c r="D23" s="50">
        <v>45.215000000000003</v>
      </c>
      <c r="E23" s="50">
        <v>45.6</v>
      </c>
      <c r="F23" s="49">
        <v>1068100</v>
      </c>
      <c r="H23" s="48">
        <f t="shared" si="0"/>
        <v>45.587500000000006</v>
      </c>
    </row>
    <row r="24" spans="1:8">
      <c r="A24" s="47">
        <v>40529</v>
      </c>
      <c r="B24" s="50">
        <v>44.92</v>
      </c>
      <c r="C24" s="50">
        <v>45.74</v>
      </c>
      <c r="D24" s="50">
        <v>44.43</v>
      </c>
      <c r="E24" s="50">
        <v>45.7</v>
      </c>
      <c r="F24" s="49">
        <v>2752400</v>
      </c>
      <c r="H24" s="48">
        <f t="shared" si="0"/>
        <v>45.085000000000001</v>
      </c>
    </row>
    <row r="25" spans="1:8">
      <c r="A25" s="47">
        <v>40522</v>
      </c>
      <c r="B25" s="50">
        <v>45.16</v>
      </c>
      <c r="C25" s="50">
        <v>45.85</v>
      </c>
      <c r="D25" s="50">
        <v>44.53</v>
      </c>
      <c r="E25" s="50">
        <v>44.89</v>
      </c>
      <c r="F25" s="49">
        <v>3030300</v>
      </c>
      <c r="H25" s="48">
        <f t="shared" si="0"/>
        <v>45.19</v>
      </c>
    </row>
    <row r="26" spans="1:8">
      <c r="A26" s="47">
        <v>40515</v>
      </c>
      <c r="B26" s="50">
        <v>44.92</v>
      </c>
      <c r="C26" s="50">
        <v>45.475000000000001</v>
      </c>
      <c r="D26" s="50">
        <v>44.36</v>
      </c>
      <c r="E26" s="50">
        <v>45.08</v>
      </c>
      <c r="F26" s="49">
        <v>2511400</v>
      </c>
      <c r="H26" s="48">
        <f t="shared" si="0"/>
        <v>44.917500000000004</v>
      </c>
    </row>
    <row r="27" spans="1:8">
      <c r="A27" s="47">
        <v>40508</v>
      </c>
      <c r="B27" s="50">
        <v>44.6</v>
      </c>
      <c r="C27" s="50">
        <v>45.35</v>
      </c>
      <c r="D27" s="50">
        <v>44.12</v>
      </c>
      <c r="E27" s="50">
        <v>45.22</v>
      </c>
      <c r="F27" s="49">
        <v>1437900</v>
      </c>
      <c r="H27" s="48">
        <f t="shared" si="0"/>
        <v>44.734999999999999</v>
      </c>
    </row>
    <row r="28" spans="1:8">
      <c r="A28" s="47">
        <v>40501</v>
      </c>
      <c r="B28" s="50">
        <v>44.94</v>
      </c>
      <c r="C28" s="50">
        <v>45.41</v>
      </c>
      <c r="D28" s="50">
        <v>43.66</v>
      </c>
      <c r="E28" s="50">
        <v>44.77</v>
      </c>
      <c r="F28" s="49">
        <v>2283300</v>
      </c>
      <c r="H28" s="48">
        <f t="shared" si="0"/>
        <v>44.534999999999997</v>
      </c>
    </row>
    <row r="29" spans="1:8">
      <c r="A29" s="47">
        <v>40494</v>
      </c>
      <c r="B29" s="50">
        <v>45.53</v>
      </c>
      <c r="C29" s="50">
        <v>46.05</v>
      </c>
      <c r="D29" s="50">
        <v>44.65</v>
      </c>
      <c r="E29" s="50">
        <v>44.82</v>
      </c>
      <c r="F29" s="49">
        <v>2448900</v>
      </c>
      <c r="H29" s="48">
        <f t="shared" si="0"/>
        <v>45.349999999999994</v>
      </c>
    </row>
    <row r="30" spans="1:8">
      <c r="A30" s="47">
        <v>40487</v>
      </c>
      <c r="B30" s="50">
        <v>44.5</v>
      </c>
      <c r="C30" s="50">
        <v>46.18</v>
      </c>
      <c r="D30" s="50">
        <v>44.15</v>
      </c>
      <c r="E30" s="50">
        <v>45.74</v>
      </c>
      <c r="F30" s="49">
        <v>2566900</v>
      </c>
      <c r="H30" s="48">
        <f t="shared" si="0"/>
        <v>45.164999999999999</v>
      </c>
    </row>
    <row r="31" spans="1:8">
      <c r="A31" s="47">
        <v>40480</v>
      </c>
      <c r="B31" s="50">
        <v>43.43</v>
      </c>
      <c r="C31" s="50">
        <v>44.21</v>
      </c>
      <c r="D31" s="50">
        <v>42.83</v>
      </c>
      <c r="E31" s="50">
        <v>44.16</v>
      </c>
      <c r="F31" s="49">
        <v>2716800</v>
      </c>
      <c r="H31" s="48">
        <f t="shared" si="0"/>
        <v>43.519999999999996</v>
      </c>
    </row>
    <row r="32" spans="1:8">
      <c r="A32" s="47">
        <v>40473</v>
      </c>
      <c r="B32" s="50">
        <v>43.25</v>
      </c>
      <c r="C32" s="50">
        <v>43.89</v>
      </c>
      <c r="D32" s="50">
        <v>42.6</v>
      </c>
      <c r="E32" s="50">
        <v>43.11</v>
      </c>
      <c r="F32" s="49">
        <v>2262400</v>
      </c>
      <c r="H32" s="48">
        <f t="shared" si="0"/>
        <v>43.245000000000005</v>
      </c>
    </row>
    <row r="33" spans="1:8">
      <c r="A33" s="47">
        <v>40466</v>
      </c>
      <c r="B33" s="50">
        <v>42.71</v>
      </c>
      <c r="C33" s="50">
        <v>43.64</v>
      </c>
      <c r="D33" s="50">
        <v>42.01</v>
      </c>
      <c r="E33" s="50">
        <v>43.3</v>
      </c>
      <c r="F33" s="49">
        <v>2674200</v>
      </c>
      <c r="H33" s="48">
        <f t="shared" si="0"/>
        <v>42.825000000000003</v>
      </c>
    </row>
    <row r="34" spans="1:8">
      <c r="A34" s="47">
        <v>40459</v>
      </c>
      <c r="B34" s="50">
        <v>40.58</v>
      </c>
      <c r="C34" s="50">
        <v>43.84</v>
      </c>
      <c r="D34" s="50">
        <v>40.33</v>
      </c>
      <c r="E34" s="50">
        <v>42.62</v>
      </c>
      <c r="F34" s="49">
        <v>4551400</v>
      </c>
      <c r="H34" s="48">
        <f t="shared" si="0"/>
        <v>42.085000000000001</v>
      </c>
    </row>
    <row r="35" spans="1:8">
      <c r="A35" s="47">
        <v>40452</v>
      </c>
      <c r="B35" s="50">
        <v>40.43</v>
      </c>
      <c r="C35" s="50">
        <v>40.61</v>
      </c>
      <c r="D35" s="50">
        <v>39.840000000000003</v>
      </c>
      <c r="E35" s="50">
        <v>40.58</v>
      </c>
      <c r="F35" s="49">
        <v>3489900</v>
      </c>
      <c r="H35" s="48">
        <f t="shared" si="0"/>
        <v>40.225000000000001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2.62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258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41.562184615384616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41.77</v>
      </c>
      <c r="C10" s="50">
        <v>42.36</v>
      </c>
      <c r="D10" s="50">
        <v>41.32</v>
      </c>
      <c r="E10" s="50">
        <v>42.15</v>
      </c>
      <c r="F10" s="49">
        <v>4065600</v>
      </c>
      <c r="H10" s="48">
        <f>AVERAGE(C10:D10)</f>
        <v>41.84</v>
      </c>
    </row>
    <row r="11" spans="1:8">
      <c r="A11" s="47">
        <v>40620</v>
      </c>
      <c r="B11" s="50">
        <v>43.17</v>
      </c>
      <c r="C11" s="50">
        <v>43.62</v>
      </c>
      <c r="D11" s="50">
        <v>41.23</v>
      </c>
      <c r="E11" s="50">
        <v>41.41</v>
      </c>
      <c r="F11" s="49">
        <v>7733200</v>
      </c>
      <c r="H11" s="48">
        <f t="shared" ref="H11:H35" si="0">AVERAGE(C11:D11)</f>
        <v>42.424999999999997</v>
      </c>
    </row>
    <row r="12" spans="1:8">
      <c r="A12" s="47">
        <v>40613</v>
      </c>
      <c r="B12" s="50">
        <v>43.5</v>
      </c>
      <c r="C12" s="50">
        <v>44.07</v>
      </c>
      <c r="D12" s="50">
        <v>43.01</v>
      </c>
      <c r="E12" s="50">
        <v>43.56</v>
      </c>
      <c r="F12" s="49">
        <v>4926500</v>
      </c>
      <c r="H12" s="48">
        <f t="shared" si="0"/>
        <v>43.54</v>
      </c>
    </row>
    <row r="13" spans="1:8">
      <c r="A13" s="47">
        <v>40606</v>
      </c>
      <c r="B13" s="50">
        <v>41.82</v>
      </c>
      <c r="C13" s="50">
        <v>43.54</v>
      </c>
      <c r="D13" s="50">
        <v>41.76</v>
      </c>
      <c r="E13" s="50">
        <v>43.33</v>
      </c>
      <c r="F13" s="49">
        <v>5663600</v>
      </c>
      <c r="H13" s="48">
        <f t="shared" si="0"/>
        <v>42.65</v>
      </c>
    </row>
    <row r="14" spans="1:8">
      <c r="A14" s="47">
        <v>40599</v>
      </c>
      <c r="B14" s="50">
        <v>41.6</v>
      </c>
      <c r="C14" s="50">
        <v>42.1</v>
      </c>
      <c r="D14" s="50">
        <v>41.32</v>
      </c>
      <c r="E14" s="50">
        <v>41.72</v>
      </c>
      <c r="F14" s="49">
        <v>3001300</v>
      </c>
      <c r="H14" s="48">
        <f t="shared" si="0"/>
        <v>41.71</v>
      </c>
    </row>
    <row r="15" spans="1:8">
      <c r="A15" s="47">
        <v>40592</v>
      </c>
      <c r="B15" s="50">
        <v>41.94</v>
      </c>
      <c r="C15" s="50">
        <v>41.94</v>
      </c>
      <c r="D15" s="50">
        <v>41.23</v>
      </c>
      <c r="E15" s="50">
        <v>41.88</v>
      </c>
      <c r="F15" s="49">
        <v>3277500</v>
      </c>
      <c r="H15" s="48">
        <f t="shared" si="0"/>
        <v>41.584999999999994</v>
      </c>
    </row>
    <row r="16" spans="1:8">
      <c r="A16" s="47">
        <v>40585</v>
      </c>
      <c r="B16" s="50">
        <v>41.21</v>
      </c>
      <c r="C16" s="50">
        <v>42.14</v>
      </c>
      <c r="D16" s="50">
        <v>41.058700000000002</v>
      </c>
      <c r="E16" s="50">
        <v>41.94</v>
      </c>
      <c r="F16" s="49">
        <v>2811900</v>
      </c>
      <c r="H16" s="48">
        <f t="shared" si="0"/>
        <v>41.599350000000001</v>
      </c>
    </row>
    <row r="17" spans="1:8">
      <c r="A17" s="47">
        <v>40578</v>
      </c>
      <c r="B17" s="50">
        <v>41.06</v>
      </c>
      <c r="C17" s="50">
        <v>41.28</v>
      </c>
      <c r="D17" s="50">
        <v>40.700000000000003</v>
      </c>
      <c r="E17" s="50">
        <v>41.04</v>
      </c>
      <c r="F17" s="49">
        <v>3557600</v>
      </c>
      <c r="H17" s="48">
        <f t="shared" si="0"/>
        <v>40.99</v>
      </c>
    </row>
    <row r="18" spans="1:8">
      <c r="A18" s="47">
        <v>40571</v>
      </c>
      <c r="B18" s="50">
        <v>41.7</v>
      </c>
      <c r="C18" s="50">
        <v>42.26</v>
      </c>
      <c r="D18" s="50">
        <v>40.9</v>
      </c>
      <c r="E18" s="50">
        <v>40.94</v>
      </c>
      <c r="F18" s="49">
        <v>3605800</v>
      </c>
      <c r="H18" s="48">
        <f t="shared" si="0"/>
        <v>41.58</v>
      </c>
    </row>
    <row r="19" spans="1:8">
      <c r="A19" s="47">
        <v>40564</v>
      </c>
      <c r="B19" s="50">
        <v>41.55</v>
      </c>
      <c r="C19" s="50">
        <v>41.85</v>
      </c>
      <c r="D19" s="50">
        <v>41.19</v>
      </c>
      <c r="E19" s="50">
        <v>41.64</v>
      </c>
      <c r="F19" s="49">
        <v>2549000</v>
      </c>
      <c r="H19" s="48">
        <f t="shared" si="0"/>
        <v>41.519999999999996</v>
      </c>
    </row>
    <row r="20" spans="1:8">
      <c r="A20" s="47">
        <v>40557</v>
      </c>
      <c r="B20" s="50">
        <v>41.52</v>
      </c>
      <c r="C20" s="50">
        <v>41.594999999999999</v>
      </c>
      <c r="D20" s="50">
        <v>41</v>
      </c>
      <c r="E20" s="50">
        <v>41.52</v>
      </c>
      <c r="F20" s="49">
        <v>4249200</v>
      </c>
      <c r="H20" s="48">
        <f t="shared" si="0"/>
        <v>41.297499999999999</v>
      </c>
    </row>
    <row r="21" spans="1:8">
      <c r="A21" s="47">
        <v>40550</v>
      </c>
      <c r="B21" s="50">
        <v>41.56</v>
      </c>
      <c r="C21" s="50">
        <v>41.87</v>
      </c>
      <c r="D21" s="50">
        <v>41.1</v>
      </c>
      <c r="E21" s="50">
        <v>41.59</v>
      </c>
      <c r="F21" s="49">
        <v>6715700</v>
      </c>
      <c r="H21" s="48">
        <f t="shared" si="0"/>
        <v>41.484999999999999</v>
      </c>
    </row>
    <row r="22" spans="1:8">
      <c r="A22" s="47">
        <v>40543</v>
      </c>
      <c r="B22" s="50">
        <v>41.69</v>
      </c>
      <c r="C22" s="50">
        <v>41.98</v>
      </c>
      <c r="D22" s="50">
        <v>41.43</v>
      </c>
      <c r="E22" s="50">
        <v>41.45</v>
      </c>
      <c r="F22" s="49">
        <v>1713800</v>
      </c>
      <c r="H22" s="48">
        <f t="shared" si="0"/>
        <v>41.704999999999998</v>
      </c>
    </row>
    <row r="23" spans="1:8">
      <c r="A23" s="47">
        <v>40535</v>
      </c>
      <c r="B23" s="50">
        <v>41.66</v>
      </c>
      <c r="C23" s="50">
        <v>41.99</v>
      </c>
      <c r="D23" s="50">
        <v>41.18</v>
      </c>
      <c r="E23" s="50">
        <v>41.81</v>
      </c>
      <c r="F23" s="49">
        <v>2200600</v>
      </c>
      <c r="H23" s="48">
        <f t="shared" si="0"/>
        <v>41.585000000000001</v>
      </c>
    </row>
    <row r="24" spans="1:8">
      <c r="A24" s="47">
        <v>40529</v>
      </c>
      <c r="B24" s="50">
        <v>40.950000000000003</v>
      </c>
      <c r="C24" s="50">
        <v>41.52</v>
      </c>
      <c r="D24" s="50">
        <v>40.65</v>
      </c>
      <c r="E24" s="50">
        <v>41.51</v>
      </c>
      <c r="F24" s="49">
        <v>3886600</v>
      </c>
      <c r="H24" s="48">
        <f t="shared" si="0"/>
        <v>41.085000000000001</v>
      </c>
    </row>
    <row r="25" spans="1:8">
      <c r="A25" s="47">
        <v>40522</v>
      </c>
      <c r="B25" s="50">
        <v>40.93</v>
      </c>
      <c r="C25" s="50">
        <v>41.15</v>
      </c>
      <c r="D25" s="50">
        <v>40.15</v>
      </c>
      <c r="E25" s="50">
        <v>40.86</v>
      </c>
      <c r="F25" s="49">
        <v>2288100</v>
      </c>
      <c r="H25" s="48">
        <f t="shared" si="0"/>
        <v>40.65</v>
      </c>
    </row>
    <row r="26" spans="1:8">
      <c r="A26" s="47">
        <v>40515</v>
      </c>
      <c r="B26" s="50">
        <v>40.29</v>
      </c>
      <c r="C26" s="50">
        <v>41.19</v>
      </c>
      <c r="D26" s="50">
        <v>39.97</v>
      </c>
      <c r="E26" s="50">
        <v>41</v>
      </c>
      <c r="F26" s="49">
        <v>3907900</v>
      </c>
      <c r="H26" s="48">
        <f t="shared" si="0"/>
        <v>40.58</v>
      </c>
    </row>
    <row r="27" spans="1:8">
      <c r="A27" s="47">
        <v>40508</v>
      </c>
      <c r="B27" s="50">
        <v>40.79</v>
      </c>
      <c r="C27" s="50">
        <v>41.01</v>
      </c>
      <c r="D27" s="50">
        <v>40.36</v>
      </c>
      <c r="E27" s="50">
        <v>40.53</v>
      </c>
      <c r="F27" s="49">
        <v>1740600</v>
      </c>
      <c r="H27" s="48">
        <f t="shared" si="0"/>
        <v>40.685000000000002</v>
      </c>
    </row>
    <row r="28" spans="1:8">
      <c r="A28" s="47">
        <v>40501</v>
      </c>
      <c r="B28" s="50">
        <v>40.99</v>
      </c>
      <c r="C28" s="50">
        <v>41.56</v>
      </c>
      <c r="D28" s="50">
        <v>40.5</v>
      </c>
      <c r="E28" s="50">
        <v>40.89</v>
      </c>
      <c r="F28" s="49">
        <v>3245900</v>
      </c>
      <c r="H28" s="48">
        <f t="shared" si="0"/>
        <v>41.03</v>
      </c>
    </row>
    <row r="29" spans="1:8">
      <c r="A29" s="47">
        <v>40494</v>
      </c>
      <c r="B29" s="50">
        <v>42.09</v>
      </c>
      <c r="C29" s="50">
        <v>42.17</v>
      </c>
      <c r="D29" s="50">
        <v>40.840000000000003</v>
      </c>
      <c r="E29" s="50">
        <v>40.909999999999997</v>
      </c>
      <c r="F29" s="49">
        <v>4207400</v>
      </c>
      <c r="H29" s="48">
        <f t="shared" si="0"/>
        <v>41.505000000000003</v>
      </c>
    </row>
    <row r="30" spans="1:8">
      <c r="A30" s="47">
        <v>40487</v>
      </c>
      <c r="B30" s="50">
        <v>41.25</v>
      </c>
      <c r="C30" s="50">
        <v>42.44</v>
      </c>
      <c r="D30" s="50">
        <v>40.840000000000003</v>
      </c>
      <c r="E30" s="50">
        <v>42.14</v>
      </c>
      <c r="F30" s="49">
        <v>3611400</v>
      </c>
      <c r="H30" s="48">
        <f t="shared" si="0"/>
        <v>41.64</v>
      </c>
    </row>
    <row r="31" spans="1:8">
      <c r="A31" s="47">
        <v>40480</v>
      </c>
      <c r="B31" s="50">
        <v>42.29</v>
      </c>
      <c r="C31" s="50">
        <v>42.37</v>
      </c>
      <c r="D31" s="50">
        <v>40.99</v>
      </c>
      <c r="E31" s="50">
        <v>41.16</v>
      </c>
      <c r="F31" s="49">
        <v>4968700</v>
      </c>
      <c r="H31" s="48">
        <f t="shared" si="0"/>
        <v>41.68</v>
      </c>
    </row>
    <row r="32" spans="1:8">
      <c r="A32" s="47">
        <v>40473</v>
      </c>
      <c r="B32" s="50">
        <v>41.65</v>
      </c>
      <c r="C32" s="50">
        <v>42.68</v>
      </c>
      <c r="D32" s="50">
        <v>41.48</v>
      </c>
      <c r="E32" s="50">
        <v>42.18</v>
      </c>
      <c r="F32" s="49">
        <v>6866600</v>
      </c>
      <c r="H32" s="48">
        <f t="shared" si="0"/>
        <v>42.08</v>
      </c>
    </row>
    <row r="33" spans="1:8">
      <c r="A33" s="47">
        <v>40466</v>
      </c>
      <c r="B33" s="50">
        <v>41.26</v>
      </c>
      <c r="C33" s="50">
        <v>41.809899999999999</v>
      </c>
      <c r="D33" s="50">
        <v>40.93</v>
      </c>
      <c r="E33" s="50">
        <v>41.66</v>
      </c>
      <c r="F33" s="49">
        <v>3518000</v>
      </c>
      <c r="H33" s="48">
        <f t="shared" si="0"/>
        <v>41.369950000000003</v>
      </c>
    </row>
    <row r="34" spans="1:8">
      <c r="A34" s="47">
        <v>40459</v>
      </c>
      <c r="B34" s="50">
        <v>41.37</v>
      </c>
      <c r="C34" s="50">
        <v>41.78</v>
      </c>
      <c r="D34" s="50">
        <v>41.07</v>
      </c>
      <c r="E34" s="50">
        <v>41.26</v>
      </c>
      <c r="F34" s="49">
        <v>3675300</v>
      </c>
      <c r="H34" s="48">
        <f t="shared" si="0"/>
        <v>41.424999999999997</v>
      </c>
    </row>
    <row r="35" spans="1:8">
      <c r="A35" s="47">
        <v>40452</v>
      </c>
      <c r="B35" s="50">
        <v>41.11</v>
      </c>
      <c r="C35" s="50">
        <v>41.75</v>
      </c>
      <c r="D35" s="50">
        <v>41</v>
      </c>
      <c r="E35" s="50">
        <v>41.65</v>
      </c>
      <c r="F35" s="49">
        <v>3363400</v>
      </c>
      <c r="H35" s="48">
        <f t="shared" si="0"/>
        <v>41.375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5"/>
  <sheetViews>
    <sheetView workbookViewId="0"/>
  </sheetViews>
  <sheetFormatPr defaultRowHeight="14.25"/>
  <cols>
    <col min="1" max="1" width="12.5" customWidth="1"/>
    <col min="2" max="5" width="9.125" bestFit="1" customWidth="1"/>
    <col min="6" max="6" width="13.75" bestFit="1" customWidth="1"/>
  </cols>
  <sheetData>
    <row r="1" spans="1:8">
      <c r="A1" t="s">
        <v>253</v>
      </c>
    </row>
    <row r="2" spans="1:8">
      <c r="A2" t="s">
        <v>252</v>
      </c>
    </row>
    <row r="3" spans="1:8">
      <c r="A3" t="s">
        <v>251</v>
      </c>
    </row>
    <row r="4" spans="1:8" ht="15">
      <c r="A4" s="53" t="s">
        <v>259</v>
      </c>
    </row>
    <row r="5" spans="1:8">
      <c r="A5" t="s">
        <v>249</v>
      </c>
    </row>
    <row r="6" spans="1:8" ht="15">
      <c r="F6" s="53" t="s">
        <v>263</v>
      </c>
      <c r="G6" s="53"/>
      <c r="H6" s="54">
        <f>AVERAGE(H10:H35)</f>
        <v>17.671536538461542</v>
      </c>
    </row>
    <row r="8" spans="1:8" ht="15">
      <c r="A8" s="56" t="s">
        <v>248</v>
      </c>
      <c r="B8" s="56" t="s">
        <v>247</v>
      </c>
      <c r="C8" s="56" t="s">
        <v>246</v>
      </c>
      <c r="D8" s="56" t="s">
        <v>245</v>
      </c>
      <c r="E8" s="56" t="s">
        <v>244</v>
      </c>
      <c r="F8" s="56" t="s">
        <v>243</v>
      </c>
      <c r="G8" s="56"/>
      <c r="H8" s="56" t="s">
        <v>262</v>
      </c>
    </row>
    <row r="10" spans="1:8">
      <c r="A10" s="47">
        <v>40627</v>
      </c>
      <c r="B10" s="50">
        <v>17.88</v>
      </c>
      <c r="C10" s="50">
        <v>18.39</v>
      </c>
      <c r="D10" s="50">
        <v>17.87</v>
      </c>
      <c r="E10" s="50">
        <v>18.25</v>
      </c>
      <c r="F10" s="49">
        <v>5532000</v>
      </c>
      <c r="H10" s="48">
        <f>AVERAGE(C10:D10)</f>
        <v>18.130000000000003</v>
      </c>
    </row>
    <row r="11" spans="1:8">
      <c r="A11" s="47">
        <v>40620</v>
      </c>
      <c r="B11" s="50">
        <v>18.059999999999999</v>
      </c>
      <c r="C11" s="50">
        <v>18.100000000000001</v>
      </c>
      <c r="D11" s="50">
        <v>17.47</v>
      </c>
      <c r="E11" s="50">
        <v>17.739999999999998</v>
      </c>
      <c r="F11" s="49">
        <v>10813100</v>
      </c>
      <c r="H11" s="48">
        <f t="shared" ref="H11:H35" si="0">AVERAGE(C11:D11)</f>
        <v>17.785</v>
      </c>
    </row>
    <row r="12" spans="1:8">
      <c r="A12" s="47">
        <v>40613</v>
      </c>
      <c r="B12" s="50">
        <v>18.12</v>
      </c>
      <c r="C12" s="50">
        <v>18.48</v>
      </c>
      <c r="D12" s="50">
        <v>18.03</v>
      </c>
      <c r="E12" s="50">
        <v>18.14</v>
      </c>
      <c r="F12" s="49">
        <v>8222300</v>
      </c>
      <c r="H12" s="48">
        <f t="shared" si="0"/>
        <v>18.255000000000003</v>
      </c>
    </row>
    <row r="13" spans="1:8">
      <c r="A13" s="47">
        <v>40606</v>
      </c>
      <c r="B13" s="50">
        <v>18.05</v>
      </c>
      <c r="C13" s="50">
        <v>18.29</v>
      </c>
      <c r="D13" s="50">
        <v>17.899999999999999</v>
      </c>
      <c r="E13" s="50">
        <v>18.07</v>
      </c>
      <c r="F13" s="49">
        <v>8416300</v>
      </c>
      <c r="H13" s="48">
        <f t="shared" si="0"/>
        <v>18.094999999999999</v>
      </c>
    </row>
    <row r="14" spans="1:8">
      <c r="A14" s="47">
        <v>40599</v>
      </c>
      <c r="B14" s="50">
        <v>17.66</v>
      </c>
      <c r="C14" s="50">
        <v>17.93</v>
      </c>
      <c r="D14" s="50">
        <v>17.62</v>
      </c>
      <c r="E14" s="50">
        <v>17.920000000000002</v>
      </c>
      <c r="F14" s="49">
        <v>6938500</v>
      </c>
      <c r="H14" s="48">
        <f t="shared" si="0"/>
        <v>17.774999999999999</v>
      </c>
    </row>
    <row r="15" spans="1:8">
      <c r="A15" s="47">
        <v>40592</v>
      </c>
      <c r="B15" s="50">
        <v>17.77</v>
      </c>
      <c r="C15" s="50">
        <v>18.02</v>
      </c>
      <c r="D15" s="50">
        <v>17.59</v>
      </c>
      <c r="E15" s="50">
        <v>17.8</v>
      </c>
      <c r="F15" s="49">
        <v>7684300</v>
      </c>
      <c r="H15" s="48">
        <f t="shared" si="0"/>
        <v>17.805</v>
      </c>
    </row>
    <row r="16" spans="1:8">
      <c r="A16" s="47">
        <v>40585</v>
      </c>
      <c r="B16" s="50">
        <v>18.16</v>
      </c>
      <c r="C16" s="50">
        <v>18.309999999999999</v>
      </c>
      <c r="D16" s="50">
        <v>17.63</v>
      </c>
      <c r="E16" s="50">
        <v>17.79</v>
      </c>
      <c r="F16" s="49">
        <v>10684200</v>
      </c>
      <c r="H16" s="48">
        <f t="shared" si="0"/>
        <v>17.97</v>
      </c>
    </row>
    <row r="17" spans="1:8">
      <c r="A17" s="47">
        <v>40578</v>
      </c>
      <c r="B17" s="50">
        <v>18.329999999999998</v>
      </c>
      <c r="C17" s="50">
        <v>18.77</v>
      </c>
      <c r="D17" s="50">
        <v>17.72</v>
      </c>
      <c r="E17" s="50">
        <v>18.25</v>
      </c>
      <c r="F17" s="49">
        <v>15275100</v>
      </c>
      <c r="H17" s="48">
        <f t="shared" si="0"/>
        <v>18.244999999999997</v>
      </c>
    </row>
    <row r="18" spans="1:8">
      <c r="A18" s="47">
        <v>40571</v>
      </c>
      <c r="B18" s="50">
        <v>18.170000000000002</v>
      </c>
      <c r="C18" s="50">
        <v>18.46</v>
      </c>
      <c r="D18" s="50">
        <v>18.02</v>
      </c>
      <c r="E18" s="50">
        <v>18.25</v>
      </c>
      <c r="F18" s="49">
        <v>9707800</v>
      </c>
      <c r="H18" s="48">
        <f t="shared" si="0"/>
        <v>18.240000000000002</v>
      </c>
    </row>
    <row r="19" spans="1:8">
      <c r="A19" s="47">
        <v>40564</v>
      </c>
      <c r="B19" s="50">
        <v>18.25</v>
      </c>
      <c r="C19" s="50">
        <v>18.350000000000001</v>
      </c>
      <c r="D19" s="50">
        <v>18.010000000000002</v>
      </c>
      <c r="E19" s="50">
        <v>18.14</v>
      </c>
      <c r="F19" s="49">
        <v>7262500</v>
      </c>
      <c r="H19" s="48">
        <f t="shared" si="0"/>
        <v>18.18</v>
      </c>
    </row>
    <row r="20" spans="1:8">
      <c r="A20" s="47">
        <v>40557</v>
      </c>
      <c r="B20" s="50">
        <v>17.989999999999998</v>
      </c>
      <c r="C20" s="50">
        <v>18.5</v>
      </c>
      <c r="D20" s="50">
        <v>17.93</v>
      </c>
      <c r="E20" s="50">
        <v>18.2</v>
      </c>
      <c r="F20" s="49">
        <v>9988500</v>
      </c>
      <c r="H20" s="48">
        <f t="shared" si="0"/>
        <v>18.215</v>
      </c>
    </row>
    <row r="21" spans="1:8">
      <c r="A21" s="47">
        <v>40550</v>
      </c>
      <c r="B21" s="50">
        <v>17.97</v>
      </c>
      <c r="C21" s="50">
        <v>18.12</v>
      </c>
      <c r="D21" s="50">
        <v>17.829999999999998</v>
      </c>
      <c r="E21" s="50">
        <v>18.09</v>
      </c>
      <c r="F21" s="49">
        <v>12282400</v>
      </c>
      <c r="H21" s="48">
        <f t="shared" si="0"/>
        <v>17.975000000000001</v>
      </c>
    </row>
    <row r="22" spans="1:8">
      <c r="A22" s="47">
        <v>40543</v>
      </c>
      <c r="B22" s="50">
        <v>17.82</v>
      </c>
      <c r="C22" s="50">
        <v>17.95</v>
      </c>
      <c r="D22" s="50">
        <v>17.649999999999999</v>
      </c>
      <c r="E22" s="50">
        <v>17.8</v>
      </c>
      <c r="F22" s="49">
        <v>4770700</v>
      </c>
      <c r="H22" s="48">
        <f t="shared" si="0"/>
        <v>17.799999999999997</v>
      </c>
    </row>
    <row r="23" spans="1:8">
      <c r="A23" s="47">
        <v>40535</v>
      </c>
      <c r="B23" s="50">
        <v>17.489999999999998</v>
      </c>
      <c r="C23" s="50">
        <v>18.02</v>
      </c>
      <c r="D23" s="50">
        <v>17.420000000000002</v>
      </c>
      <c r="E23" s="50">
        <v>17.899999999999999</v>
      </c>
      <c r="F23" s="49">
        <v>6512800</v>
      </c>
      <c r="H23" s="48">
        <f t="shared" si="0"/>
        <v>17.72</v>
      </c>
    </row>
    <row r="24" spans="1:8">
      <c r="A24" s="47">
        <v>40529</v>
      </c>
      <c r="B24" s="50">
        <v>17.02</v>
      </c>
      <c r="C24" s="50">
        <v>17.53</v>
      </c>
      <c r="D24" s="50">
        <v>16.88</v>
      </c>
      <c r="E24" s="50">
        <v>17.489999999999998</v>
      </c>
      <c r="F24" s="49">
        <v>10160800</v>
      </c>
      <c r="H24" s="48">
        <f t="shared" si="0"/>
        <v>17.204999999999998</v>
      </c>
    </row>
    <row r="25" spans="1:8">
      <c r="A25" s="47">
        <v>40522</v>
      </c>
      <c r="B25" s="50">
        <v>16.95</v>
      </c>
      <c r="C25" s="50">
        <v>17.28</v>
      </c>
      <c r="D25" s="50">
        <v>16.89</v>
      </c>
      <c r="E25" s="50">
        <v>16.98</v>
      </c>
      <c r="F25" s="49">
        <v>6796300</v>
      </c>
      <c r="H25" s="48">
        <f t="shared" si="0"/>
        <v>17.085000000000001</v>
      </c>
    </row>
    <row r="26" spans="1:8">
      <c r="A26" s="47">
        <v>40515</v>
      </c>
      <c r="B26" s="50">
        <v>16.809999999999999</v>
      </c>
      <c r="C26" s="50">
        <v>17.03</v>
      </c>
      <c r="D26" s="50">
        <v>16.600000000000001</v>
      </c>
      <c r="E26" s="50">
        <v>17.02</v>
      </c>
      <c r="F26" s="49">
        <v>6740000</v>
      </c>
      <c r="H26" s="48">
        <f t="shared" si="0"/>
        <v>16.815000000000001</v>
      </c>
    </row>
    <row r="27" spans="1:8">
      <c r="A27" s="47">
        <v>40508</v>
      </c>
      <c r="B27" s="50">
        <v>16.86</v>
      </c>
      <c r="C27" s="50">
        <v>17.16</v>
      </c>
      <c r="D27" s="50">
        <v>16.73</v>
      </c>
      <c r="E27" s="50">
        <v>16.88</v>
      </c>
      <c r="F27" s="49">
        <v>4792600</v>
      </c>
      <c r="H27" s="48">
        <f t="shared" si="0"/>
        <v>16.945</v>
      </c>
    </row>
    <row r="28" spans="1:8">
      <c r="A28" s="47">
        <v>40501</v>
      </c>
      <c r="B28" s="50">
        <v>17.05</v>
      </c>
      <c r="C28" s="50">
        <v>17.12</v>
      </c>
      <c r="D28" s="50">
        <v>16.579999999999998</v>
      </c>
      <c r="E28" s="50">
        <v>16.95</v>
      </c>
      <c r="F28" s="49">
        <v>9213200</v>
      </c>
      <c r="H28" s="48">
        <f t="shared" si="0"/>
        <v>16.850000000000001</v>
      </c>
    </row>
    <row r="29" spans="1:8">
      <c r="A29" s="47">
        <v>40494</v>
      </c>
      <c r="B29" s="50">
        <v>17.54</v>
      </c>
      <c r="C29" s="50">
        <v>17.739999999999998</v>
      </c>
      <c r="D29" s="50">
        <v>16.89</v>
      </c>
      <c r="E29" s="50">
        <v>16.97</v>
      </c>
      <c r="F29" s="49">
        <v>10112600</v>
      </c>
      <c r="H29" s="48">
        <f t="shared" si="0"/>
        <v>17.314999999999998</v>
      </c>
    </row>
    <row r="30" spans="1:8">
      <c r="A30" s="47">
        <v>40487</v>
      </c>
      <c r="B30" s="50">
        <v>17.71</v>
      </c>
      <c r="C30" s="50">
        <v>17.779900000000001</v>
      </c>
      <c r="D30" s="50">
        <v>17.23</v>
      </c>
      <c r="E30" s="50">
        <v>17.59</v>
      </c>
      <c r="F30" s="49">
        <v>11328500</v>
      </c>
      <c r="H30" s="48">
        <f t="shared" si="0"/>
        <v>17.504950000000001</v>
      </c>
    </row>
    <row r="31" spans="1:8">
      <c r="A31" s="47">
        <v>40480</v>
      </c>
      <c r="B31" s="50">
        <v>17.850000000000001</v>
      </c>
      <c r="C31" s="50">
        <v>17.93</v>
      </c>
      <c r="D31" s="50">
        <v>17.07</v>
      </c>
      <c r="E31" s="50">
        <v>17.59</v>
      </c>
      <c r="F31" s="49">
        <v>10210900</v>
      </c>
      <c r="H31" s="48">
        <f t="shared" si="0"/>
        <v>17.5</v>
      </c>
    </row>
    <row r="32" spans="1:8">
      <c r="A32" s="47">
        <v>40473</v>
      </c>
      <c r="B32" s="50">
        <v>17.54</v>
      </c>
      <c r="C32" s="50">
        <v>18.11</v>
      </c>
      <c r="D32" s="50">
        <v>17.38</v>
      </c>
      <c r="E32" s="50">
        <v>17.75</v>
      </c>
      <c r="F32" s="49">
        <v>7692500</v>
      </c>
      <c r="H32" s="48">
        <f t="shared" si="0"/>
        <v>17.744999999999997</v>
      </c>
    </row>
    <row r="33" spans="1:8">
      <c r="A33" s="47">
        <v>40466</v>
      </c>
      <c r="B33" s="50">
        <v>17.579999999999998</v>
      </c>
      <c r="C33" s="50">
        <v>17.73</v>
      </c>
      <c r="D33" s="50">
        <v>17.34</v>
      </c>
      <c r="E33" s="50">
        <v>17.53</v>
      </c>
      <c r="F33" s="49">
        <v>6388400</v>
      </c>
      <c r="H33" s="48">
        <f t="shared" si="0"/>
        <v>17.535</v>
      </c>
    </row>
    <row r="34" spans="1:8">
      <c r="A34" s="47">
        <v>40459</v>
      </c>
      <c r="B34" s="50">
        <v>17.489999999999998</v>
      </c>
      <c r="C34" s="50">
        <v>17.649999999999999</v>
      </c>
      <c r="D34" s="50">
        <v>17.18</v>
      </c>
      <c r="E34" s="50">
        <v>17.62</v>
      </c>
      <c r="F34" s="49">
        <v>5632900</v>
      </c>
      <c r="H34" s="48">
        <f t="shared" si="0"/>
        <v>17.414999999999999</v>
      </c>
    </row>
    <row r="35" spans="1:8">
      <c r="A35" s="47">
        <v>40452</v>
      </c>
      <c r="B35" s="50">
        <v>17.52</v>
      </c>
      <c r="C35" s="50">
        <v>17.559999999999999</v>
      </c>
      <c r="D35" s="50">
        <v>17.149999999999999</v>
      </c>
      <c r="E35" s="50">
        <v>17.5</v>
      </c>
      <c r="F35" s="49">
        <v>9546300</v>
      </c>
      <c r="H35" s="48">
        <f t="shared" si="0"/>
        <v>17.354999999999997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FA9FF82-4EFE-49D9-B1B9-15061F59FFCF}"/>
</file>

<file path=customXml/itemProps2.xml><?xml version="1.0" encoding="utf-8"?>
<ds:datastoreItem xmlns:ds="http://schemas.openxmlformats.org/officeDocument/2006/customXml" ds:itemID="{19F47B2E-D863-4023-9A85-3281945B1A2D}"/>
</file>

<file path=customXml/itemProps3.xml><?xml version="1.0" encoding="utf-8"?>
<ds:datastoreItem xmlns:ds="http://schemas.openxmlformats.org/officeDocument/2006/customXml" ds:itemID="{643FEA34-482B-4D51-9AD1-2B584B591FD5}"/>
</file>

<file path=customXml/itemProps4.xml><?xml version="1.0" encoding="utf-8"?>
<ds:datastoreItem xmlns:ds="http://schemas.openxmlformats.org/officeDocument/2006/customXml" ds:itemID="{79AFE36C-F182-42AA-8F51-EA86AB4D6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MPG-22</vt:lpstr>
      <vt:lpstr>MPG-23</vt:lpstr>
      <vt:lpstr>LNT(1)</vt:lpstr>
      <vt:lpstr>CMS(1)</vt:lpstr>
      <vt:lpstr>GXP(1)</vt:lpstr>
      <vt:lpstr>NVE(1)</vt:lpstr>
      <vt:lpstr>OGE(1)</vt:lpstr>
      <vt:lpstr>PNW(1)</vt:lpstr>
      <vt:lpstr>TE(1)</vt:lpstr>
      <vt:lpstr>WR(1)</vt:lpstr>
      <vt:lpstr>WEC(1)</vt:lpstr>
      <vt:lpstr>'MPG-22'!Print_Area</vt:lpstr>
      <vt:lpstr>'MPG-23'!Print_Area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Leyko</dc:creator>
  <cp:lastModifiedBy>James Leyko</cp:lastModifiedBy>
  <cp:lastPrinted>2011-11-30T22:08:02Z</cp:lastPrinted>
  <dcterms:created xsi:type="dcterms:W3CDTF">2011-11-29T15:06:14Z</dcterms:created>
  <dcterms:modified xsi:type="dcterms:W3CDTF">2011-12-05T20:16:51Z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