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5" yWindow="600" windowWidth="24555" windowHeight="9495" activeTab="0"/>
  </bookViews>
  <sheets>
    <sheet name="JPG-5" sheetId="4" r:id="rId1"/>
    <sheet name="JPE-2 Page 2" sheetId="5" r:id="rId2"/>
    <sheet name="JPE-6" sheetId="6" r:id="rId3"/>
  </sheets>
  <externalReferences>
    <externalReference r:id="rId4"/>
  </externalReferences>
  <definedNames>
    <definedName name="__123Graph_D" hidden="1">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A11" i="6" l="1"/>
  <c r="A12" i="6"/>
  <c r="A13" i="6"/>
  <c r="P13" i="6"/>
  <c r="A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A15" i="6"/>
  <c r="A16" i="6"/>
  <c r="A17" i="6"/>
  <c r="P17" i="6"/>
  <c r="A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A19" i="6"/>
  <c r="A20" i="6"/>
  <c r="A21" i="6"/>
  <c r="A22" i="6"/>
  <c r="A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A24" i="6"/>
  <c r="A25" i="6"/>
  <c r="C25" i="6"/>
  <c r="A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A27" i="6"/>
  <c r="A28" i="6"/>
  <c r="C28" i="6"/>
  <c r="A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A30" i="6"/>
  <c r="A31" i="6"/>
  <c r="C31" i="6"/>
  <c r="A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A33" i="6"/>
  <c r="A34" i="6"/>
  <c r="A35" i="6"/>
  <c r="C35" i="6"/>
  <c r="A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A37" i="6"/>
  <c r="A38" i="6"/>
  <c r="C38" i="6"/>
  <c r="A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A40" i="6"/>
  <c r="A41" i="6"/>
  <c r="C41" i="6"/>
  <c r="A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A43" i="6"/>
  <c r="A44" i="6"/>
  <c r="C44" i="6"/>
  <c r="A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A46" i="6"/>
  <c r="A47" i="6"/>
  <c r="A11" i="5" l="1"/>
  <c r="A12" i="5"/>
  <c r="A13" i="5"/>
  <c r="P13" i="5"/>
  <c r="A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A16" i="5"/>
  <c r="A17" i="5"/>
  <c r="P17" i="5"/>
  <c r="A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A20" i="5"/>
  <c r="A21" i="5"/>
  <c r="A22" i="5"/>
  <c r="A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A25" i="5"/>
  <c r="A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A28" i="5"/>
  <c r="A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A31" i="5"/>
  <c r="A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A34" i="5"/>
  <c r="A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A37" i="5"/>
  <c r="A38" i="5"/>
  <c r="A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A41" i="5"/>
  <c r="A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A44" i="5"/>
  <c r="A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A47" i="5"/>
  <c r="A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A50" i="5"/>
  <c r="A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11" i="4" l="1"/>
  <c r="A12" i="4" s="1"/>
  <c r="A13" i="4" s="1"/>
  <c r="A14" i="4" s="1"/>
  <c r="P13" i="4"/>
  <c r="E14" i="4" s="1"/>
  <c r="J14" i="4"/>
  <c r="J23" i="4" s="1"/>
  <c r="P17" i="4"/>
  <c r="E18" i="4" s="1"/>
  <c r="D18" i="4"/>
  <c r="H18" i="4"/>
  <c r="J18" i="4"/>
  <c r="L18" i="4"/>
  <c r="C25" i="4"/>
  <c r="J26" i="4"/>
  <c r="C28" i="4"/>
  <c r="J29" i="4"/>
  <c r="C31" i="4"/>
  <c r="J32" i="4"/>
  <c r="C35" i="4"/>
  <c r="D36" i="4"/>
  <c r="H36" i="4"/>
  <c r="J36" i="4"/>
  <c r="L36" i="4"/>
  <c r="C38" i="4"/>
  <c r="D39" i="4"/>
  <c r="H39" i="4"/>
  <c r="J39" i="4"/>
  <c r="L39" i="4"/>
  <c r="C41" i="4"/>
  <c r="D42" i="4"/>
  <c r="H42" i="4"/>
  <c r="J42" i="4"/>
  <c r="L42" i="4"/>
  <c r="C44" i="4"/>
  <c r="D45" i="4"/>
  <c r="H45" i="4"/>
  <c r="J45" i="4"/>
  <c r="L45" i="4"/>
  <c r="N18" i="4" l="1"/>
  <c r="F18" i="4"/>
  <c r="L14" i="4"/>
  <c r="D14" i="4"/>
  <c r="H14" i="4"/>
  <c r="N14" i="4"/>
  <c r="F14" i="4"/>
  <c r="E36" i="4"/>
  <c r="E42" i="4"/>
  <c r="E39" i="4"/>
  <c r="E45" i="4"/>
  <c r="A15" i="4"/>
  <c r="A16" i="4" s="1"/>
  <c r="A17" i="4" s="1"/>
  <c r="A18" i="4" s="1"/>
  <c r="E26" i="4"/>
  <c r="E32" i="4"/>
  <c r="E23" i="4"/>
  <c r="E29" i="4"/>
  <c r="O18" i="4"/>
  <c r="M18" i="4"/>
  <c r="K18" i="4"/>
  <c r="I18" i="4"/>
  <c r="G18" i="4"/>
  <c r="O14" i="4"/>
  <c r="M14" i="4"/>
  <c r="K14" i="4"/>
  <c r="I14" i="4"/>
  <c r="G14" i="4"/>
  <c r="D23" i="4" l="1"/>
  <c r="D32" i="4"/>
  <c r="D29" i="4"/>
  <c r="P29" i="4" s="1"/>
  <c r="D26" i="4"/>
  <c r="F26" i="4"/>
  <c r="F23" i="4"/>
  <c r="F32" i="4"/>
  <c r="F29" i="4"/>
  <c r="L23" i="4"/>
  <c r="L32" i="4"/>
  <c r="L29" i="4"/>
  <c r="L26" i="4"/>
  <c r="N26" i="4"/>
  <c r="N23" i="4"/>
  <c r="N32" i="4"/>
  <c r="N29" i="4"/>
  <c r="F39" i="4"/>
  <c r="F36" i="4"/>
  <c r="F42" i="4"/>
  <c r="F45" i="4"/>
  <c r="P18" i="4"/>
  <c r="H29" i="4"/>
  <c r="H26" i="4"/>
  <c r="H23" i="4"/>
  <c r="H32" i="4"/>
  <c r="N39" i="4"/>
  <c r="N36" i="4"/>
  <c r="N45" i="4"/>
  <c r="N42" i="4"/>
  <c r="I26" i="4"/>
  <c r="I32" i="4"/>
  <c r="P32" i="4" s="1"/>
  <c r="I23" i="4"/>
  <c r="I29" i="4"/>
  <c r="M26" i="4"/>
  <c r="M32" i="4"/>
  <c r="M23" i="4"/>
  <c r="M29" i="4"/>
  <c r="K36" i="4"/>
  <c r="K42" i="4"/>
  <c r="K39" i="4"/>
  <c r="K45" i="4"/>
  <c r="O36" i="4"/>
  <c r="O42" i="4"/>
  <c r="O39" i="4"/>
  <c r="O45" i="4"/>
  <c r="A19" i="4"/>
  <c r="A20" i="4" s="1"/>
  <c r="A21" i="4" s="1"/>
  <c r="A22" i="4" s="1"/>
  <c r="G26" i="4"/>
  <c r="G32" i="4"/>
  <c r="G23" i="4"/>
  <c r="G29" i="4"/>
  <c r="K26" i="4"/>
  <c r="K32" i="4"/>
  <c r="K23" i="4"/>
  <c r="K29" i="4"/>
  <c r="O26" i="4"/>
  <c r="O32" i="4"/>
  <c r="O23" i="4"/>
  <c r="O29" i="4"/>
  <c r="I36" i="4"/>
  <c r="I42" i="4"/>
  <c r="I39" i="4"/>
  <c r="I45" i="4"/>
  <c r="M36" i="4"/>
  <c r="M42" i="4"/>
  <c r="M39" i="4"/>
  <c r="M45" i="4"/>
  <c r="P23" i="4"/>
  <c r="P14" i="4"/>
  <c r="G36" i="4"/>
  <c r="P36" i="4" s="1"/>
  <c r="G42" i="4"/>
  <c r="G39" i="4"/>
  <c r="P39" i="4" s="1"/>
  <c r="G45" i="4"/>
  <c r="P45" i="4" s="1"/>
  <c r="P26" i="4" l="1"/>
  <c r="P42" i="4"/>
  <c r="A23" i="4"/>
  <c r="A24" i="4" s="1"/>
  <c r="A25" i="4" s="1"/>
  <c r="C23" i="4"/>
  <c r="A26" i="4" l="1"/>
  <c r="A27" i="4" s="1"/>
  <c r="A28" i="4" s="1"/>
  <c r="C26" i="4"/>
  <c r="A29" i="4" l="1"/>
  <c r="A30" i="4" s="1"/>
  <c r="A31" i="4" s="1"/>
  <c r="C29" i="4"/>
  <c r="A32" i="4" l="1"/>
  <c r="A33" i="4" s="1"/>
  <c r="A34" i="4" s="1"/>
  <c r="A35" i="4" s="1"/>
  <c r="C32" i="4"/>
  <c r="A36" i="4" l="1"/>
  <c r="A37" i="4" s="1"/>
  <c r="A38" i="4" s="1"/>
  <c r="C36" i="4"/>
  <c r="A39" i="4" l="1"/>
  <c r="A40" i="4" s="1"/>
  <c r="A41" i="4" s="1"/>
  <c r="C39" i="4"/>
  <c r="A42" i="4" l="1"/>
  <c r="A43" i="4" s="1"/>
  <c r="A44" i="4" s="1"/>
  <c r="C42" i="4"/>
  <c r="A45" i="4" l="1"/>
  <c r="A46" i="4" s="1"/>
  <c r="A47" i="4" s="1"/>
  <c r="C45" i="4"/>
</calcChain>
</file>

<file path=xl/sharedStrings.xml><?xml version="1.0" encoding="utf-8"?>
<sst xmlns="http://schemas.openxmlformats.org/spreadsheetml/2006/main" count="207" uniqueCount="71">
  <si>
    <t xml:space="preserve">  - 2017 Monthly Allowed Volumetric Delivery RPC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</si>
  <si>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</si>
  <si>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</si>
  <si>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</si>
  <si>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</si>
  <si>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</si>
  <si>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</si>
  <si>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</si>
  <si>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>Non-Residential*</t>
  </si>
  <si>
    <t>JPG-4</t>
  </si>
  <si>
    <t>Residential</t>
  </si>
  <si>
    <t>Monthly Allowed Volumetric Delivery Revenue Per Customer (RPC)</t>
  </si>
  <si>
    <t>% of (C(o):R(8))</t>
  </si>
  <si>
    <t xml:space="preserve">  - % of Annual Total</t>
  </si>
  <si>
    <t>UG-130138 WP</t>
  </si>
  <si>
    <t xml:space="preserve"> - Weather-Normalized Therm Sales</t>
  </si>
  <si>
    <t>% of (C(o):R(4))</t>
  </si>
  <si>
    <t>Gas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</si>
  <si>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</si>
  <si>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</si>
  <si>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</si>
  <si>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</si>
  <si>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</si>
  <si>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</si>
  <si>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</si>
  <si>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</si>
  <si>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</si>
  <si>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</si>
  <si>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</si>
  <si>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</si>
  <si>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</si>
  <si>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</si>
  <si>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</si>
  <si>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</si>
  <si>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</si>
  <si>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</si>
  <si>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</si>
  <si>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</si>
  <si>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</si>
  <si>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</si>
  <si>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</si>
  <si>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</si>
  <si>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</si>
  <si>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</si>
  <si>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</si>
  <si>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</si>
  <si>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</si>
  <si>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</si>
  <si>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Natural Gas</t>
  </si>
  <si>
    <t>Decoupling Filing</t>
  </si>
  <si>
    <t>Puget Sound Energy</t>
  </si>
  <si>
    <t>* Includes Schedules 31, 31T, 41, 41T, 86, &amp; 86T.  Rates for special contract customers are governed by thier contracts.</t>
  </si>
  <si>
    <t>Page 1</t>
  </si>
  <si>
    <t xml:space="preserve">  - 2013 Monthly Allowed Volumetric Delivery RPC</t>
  </si>
  <si>
    <t xml:space="preserve">  - 2013 Allowed Volumetric Delivery RPC</t>
  </si>
  <si>
    <t>Schedule 10 &amp; 31</t>
  </si>
  <si>
    <t>Schedule 12 &amp; 26</t>
  </si>
  <si>
    <t>Monthly Allowed Delivery Revenue Per Customer (RPC)</t>
  </si>
  <si>
    <t>Page 5b</t>
  </si>
  <si>
    <t xml:space="preserve"> - Demand Charge Revenue</t>
  </si>
  <si>
    <t>Page 5a</t>
  </si>
  <si>
    <t>Electric Demand Charge Revenue</t>
  </si>
  <si>
    <t>Development of Monthly Allowed Delivery Revenue Per Customer - Electric Schedules 10, 12, 26 &amp; 31</t>
  </si>
  <si>
    <t>Decoupling Proposal - Revised July 1, 2014</t>
  </si>
  <si>
    <t>JAP-5</t>
  </si>
  <si>
    <t>UE-130137 WP</t>
  </si>
  <si>
    <t xml:space="preserve"> - Weather-Normalized kWh Sales</t>
  </si>
  <si>
    <t>Electric Sales</t>
  </si>
  <si>
    <t>Development of Monthly Allowed Delivery Revenue Per Customer - Electric</t>
  </si>
  <si>
    <t>Decoupling Filing - Revised July 1, 2014</t>
  </si>
  <si>
    <t>* Schedules 24, 25, 29, 35, 40, 43, 46, 49, as well as related schedules eligible for BPA Res. Exchange.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</si>
</sst>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0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170" fontId="26" fillId="0" borderId="0">
      <alignment horizontal="left"/>
    </xf>
    <xf numFmtId="171" fontId="2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9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9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6" borderId="0" applyNumberFormat="0" applyBorder="0" applyAlignment="0" applyProtection="0"/>
    <xf numFmtId="0" fontId="28" fillId="58" borderId="0" applyNumberFormat="0" applyBorder="0" applyAlignment="0" applyProtection="0"/>
    <xf numFmtId="0" fontId="29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172" fontId="31" fillId="0" borderId="0" applyFill="0" applyBorder="0" applyAlignment="0"/>
    <xf numFmtId="172" fontId="3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2" fillId="68" borderId="11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0" borderId="12" applyNumberFormat="0" applyAlignment="0" applyProtection="0"/>
    <xf numFmtId="0" fontId="34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3" fontId="44" fillId="0" borderId="0">
      <protection locked="0"/>
    </xf>
    <xf numFmtId="0" fontId="40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38" fillId="0" borderId="0"/>
    <xf numFmtId="0" fontId="40" fillId="0" borderId="0"/>
    <xf numFmtId="0" fontId="41" fillId="0" borderId="0"/>
    <xf numFmtId="0" fontId="38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5" fontId="37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51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79" fontId="55" fillId="0" borderId="0" applyNumberFormat="0" applyFill="0" applyBorder="0" applyProtection="0">
      <alignment horizontal="right"/>
    </xf>
    <xf numFmtId="0" fontId="56" fillId="0" borderId="13" applyNumberFormat="0" applyAlignment="0" applyProtection="0">
      <alignment horizontal="left"/>
    </xf>
    <xf numFmtId="0" fontId="56" fillId="0" borderId="13" applyNumberFormat="0" applyAlignment="0" applyProtection="0">
      <alignment horizontal="left"/>
    </xf>
    <xf numFmtId="0" fontId="56" fillId="0" borderId="14">
      <alignment horizontal="left"/>
    </xf>
    <xf numFmtId="0" fontId="56" fillId="0" borderId="14">
      <alignment horizontal="left"/>
    </xf>
    <xf numFmtId="14" fontId="24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5" fillId="0" borderId="0"/>
    <xf numFmtId="4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41" fontId="68" fillId="76" borderId="23">
      <alignment horizontal="left"/>
      <protection locked="0"/>
    </xf>
    <xf numFmtId="10" fontId="68" fillId="76" borderId="23">
      <alignment horizontal="right"/>
      <protection locked="0"/>
    </xf>
    <xf numFmtId="41" fontId="68" fillId="76" borderId="23">
      <alignment horizontal="left"/>
      <protection locked="0"/>
    </xf>
    <xf numFmtId="0" fontId="54" fillId="71" borderId="0"/>
    <xf numFmtId="0" fontId="54" fillId="71" borderId="0"/>
    <xf numFmtId="0" fontId="54" fillId="71" borderId="0"/>
    <xf numFmtId="3" fontId="69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4" fillId="0" borderId="0"/>
    <xf numFmtId="37" fontId="74" fillId="0" borderId="0"/>
    <xf numFmtId="180" fontId="75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6" fillId="0" borderId="0"/>
    <xf numFmtId="182" fontId="76" fillId="0" borderId="0"/>
    <xf numFmtId="180" fontId="75" fillId="0" borderId="0"/>
    <xf numFmtId="180" fontId="75" fillId="0" borderId="0"/>
    <xf numFmtId="183" fontId="22" fillId="0" borderId="0"/>
    <xf numFmtId="184" fontId="7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181" fontId="76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9" fillId="68" borderId="29" applyNumberFormat="0" applyAlignment="0" applyProtection="0"/>
    <xf numFmtId="0" fontId="79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23"/>
    <xf numFmtId="9" fontId="48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28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80" fillId="0" borderId="15">
      <alignment horizontal="center"/>
    </xf>
    <xf numFmtId="0" fontId="80" fillId="0" borderId="15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78" borderId="0" applyNumberFormat="0" applyFont="0" applyBorder="0" applyAlignment="0" applyProtection="0"/>
    <xf numFmtId="0" fontId="36" fillId="78" borderId="0" applyNumberFormat="0" applyFont="0" applyBorder="0" applyAlignment="0" applyProtection="0"/>
    <xf numFmtId="0" fontId="40" fillId="0" borderId="0"/>
    <xf numFmtId="0" fontId="41" fillId="0" borderId="0"/>
    <xf numFmtId="3" fontId="81" fillId="0" borderId="0" applyFill="0" applyBorder="0" applyAlignment="0" applyProtection="0"/>
    <xf numFmtId="0" fontId="82" fillId="0" borderId="0"/>
    <xf numFmtId="0" fontId="83" fillId="0" borderId="0"/>
    <xf numFmtId="3" fontId="81" fillId="0" borderId="0" applyFill="0" applyBorder="0" applyAlignment="0" applyProtection="0"/>
    <xf numFmtId="42" fontId="22" fillId="34" borderId="0"/>
    <xf numFmtId="0" fontId="39" fillId="79" borderId="0"/>
    <xf numFmtId="0" fontId="84" fillId="79" borderId="30"/>
    <xf numFmtId="0" fontId="85" fillId="80" borderId="31"/>
    <xf numFmtId="0" fontId="86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24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4" fontId="65" fillId="0" borderId="0" applyBorder="0" applyAlignment="0"/>
    <xf numFmtId="164" fontId="65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7" fillId="34" borderId="34">
      <alignment horizontal="left"/>
    </xf>
    <xf numFmtId="164" fontId="65" fillId="0" borderId="0" applyBorder="0" applyAlignment="0"/>
    <xf numFmtId="14" fontId="76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8" fillId="76" borderId="29" applyNumberFormat="0" applyProtection="0">
      <alignment vertical="center"/>
    </xf>
    <xf numFmtId="4" fontId="89" fillId="76" borderId="29" applyNumberFormat="0" applyProtection="0">
      <alignment vertical="center"/>
    </xf>
    <xf numFmtId="4" fontId="88" fillId="76" borderId="29" applyNumberFormat="0" applyProtection="0">
      <alignment horizontal="left" vertical="center" indent="1"/>
    </xf>
    <xf numFmtId="4" fontId="88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82" borderId="29" applyNumberFormat="0" applyProtection="0">
      <alignment horizontal="right" vertical="center"/>
    </xf>
    <xf numFmtId="4" fontId="88" fillId="83" borderId="29" applyNumberFormat="0" applyProtection="0">
      <alignment horizontal="right" vertical="center"/>
    </xf>
    <xf numFmtId="4" fontId="88" fillId="84" borderId="29" applyNumberFormat="0" applyProtection="0">
      <alignment horizontal="right" vertical="center"/>
    </xf>
    <xf numFmtId="4" fontId="88" fillId="85" borderId="29" applyNumberFormat="0" applyProtection="0">
      <alignment horizontal="right" vertical="center"/>
    </xf>
    <xf numFmtId="4" fontId="88" fillId="86" borderId="29" applyNumberFormat="0" applyProtection="0">
      <alignment horizontal="right" vertical="center"/>
    </xf>
    <xf numFmtId="4" fontId="88" fillId="87" borderId="29" applyNumberFormat="0" applyProtection="0">
      <alignment horizontal="right" vertical="center"/>
    </xf>
    <xf numFmtId="4" fontId="88" fillId="88" borderId="29" applyNumberFormat="0" applyProtection="0">
      <alignment horizontal="right" vertical="center"/>
    </xf>
    <xf numFmtId="4" fontId="88" fillId="89" borderId="29" applyNumberFormat="0" applyProtection="0">
      <alignment horizontal="right" vertical="center"/>
    </xf>
    <xf numFmtId="4" fontId="88" fillId="90" borderId="29" applyNumberFormat="0" applyProtection="0">
      <alignment horizontal="right" vertical="center"/>
    </xf>
    <xf numFmtId="4" fontId="90" fillId="91" borderId="29" applyNumberFormat="0" applyProtection="0">
      <alignment horizontal="left" vertical="center" indent="1"/>
    </xf>
    <xf numFmtId="4" fontId="88" fillId="92" borderId="35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92" borderId="29" applyNumberFormat="0" applyProtection="0">
      <alignment horizontal="left" vertical="center" indent="1"/>
    </xf>
    <xf numFmtId="4" fontId="88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5" fillId="65" borderId="36" applyBorder="0"/>
    <xf numFmtId="4" fontId="88" fillId="96" borderId="29" applyNumberFormat="0" applyProtection="0">
      <alignment vertical="center"/>
    </xf>
    <xf numFmtId="4" fontId="89" fillId="96" borderId="29" applyNumberFormat="0" applyProtection="0">
      <alignment vertical="center"/>
    </xf>
    <xf numFmtId="4" fontId="88" fillId="96" borderId="29" applyNumberFormat="0" applyProtection="0">
      <alignment horizontal="left" vertical="center" indent="1"/>
    </xf>
    <xf numFmtId="4" fontId="88" fillId="96" borderId="29" applyNumberFormat="0" applyProtection="0">
      <alignment horizontal="left" vertical="center" indent="1"/>
    </xf>
    <xf numFmtId="4" fontId="88" fillId="92" borderId="29" applyNumberFormat="0" applyProtection="0">
      <alignment horizontal="right" vertical="center"/>
    </xf>
    <xf numFmtId="4" fontId="89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2" fillId="0" borderId="0"/>
    <xf numFmtId="0" fontId="54" fillId="97" borderId="22"/>
    <xf numFmtId="4" fontId="93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4" fillId="0" borderId="0" applyNumberFormat="0" applyFill="0" applyBorder="0" applyAlignment="0" applyProtection="0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65" fillId="0" borderId="34"/>
    <xf numFmtId="39" fontId="76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5" fillId="0" borderId="0" applyBorder="0">
      <alignment horizontal="right"/>
    </xf>
    <xf numFmtId="41" fontId="96" fillId="34" borderId="0">
      <alignment horizontal="left"/>
    </xf>
    <xf numFmtId="0" fontId="97" fillId="0" borderId="0"/>
    <xf numFmtId="0" fontId="22" fillId="0" borderId="0" applyNumberFormat="0" applyBorder="0" applyAlignment="0"/>
    <xf numFmtId="0" fontId="98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84" fillId="79" borderId="0"/>
    <xf numFmtId="192" fontId="100" fillId="34" borderId="0">
      <alignment horizontal="left" vertical="center"/>
    </xf>
    <xf numFmtId="192" fontId="101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102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38" applyNumberFormat="0" applyFont="0" applyFill="0" applyAlignment="0" applyProtection="0"/>
    <xf numFmtId="0" fontId="50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4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1"/>
    <xf numFmtId="0" fontId="41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3" fontId="19" fillId="33" borderId="0" xfId="1" applyNumberFormat="1" applyFont="1" applyFill="1"/>
    <xf numFmtId="0" fontId="21" fillId="33" borderId="0" xfId="1" applyFont="1" applyFill="1"/>
    <xf numFmtId="10" fontId="19" fillId="33" borderId="0" xfId="4" applyNumberFormat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44" fontId="19" fillId="33" borderId="0" xfId="0" applyNumberFormat="1" applyFont="1" applyFill="1" applyAlignment="1">
      <alignment horizontal="center"/>
    </xf>
    <xf numFmtId="44" fontId="19" fillId="33" borderId="0" xfId="0" applyNumberFormat="1" applyFont="1" applyFill="1"/>
    <xf numFmtId="0" fontId="19" fillId="33" borderId="0" xfId="0" applyFont="1" applyFill="1" applyAlignment="1">
      <alignment horizontal="center"/>
    </xf>
    <xf numFmtId="0" fontId="19" fillId="33" borderId="0" xfId="0" applyFont="1" applyFill="1"/>
    <xf numFmtId="164" fontId="19" fillId="33" borderId="0" xfId="0" applyNumberFormat="1" applyFont="1" applyFill="1" applyAlignment="1">
      <alignment horizontal="center"/>
    </xf>
    <xf numFmtId="0" fontId="19" fillId="0" borderId="0" xfId="0" applyFont="1" applyFill="1"/>
    <xf numFmtId="0" fontId="20" fillId="33" borderId="0" xfId="0" applyFont="1" applyFill="1"/>
    <xf numFmtId="3" fontId="19" fillId="33" borderId="0" xfId="0" applyNumberFormat="1" applyFont="1" applyFill="1"/>
    <xf numFmtId="10" fontId="19" fillId="33" borderId="0" xfId="0" applyNumberFormat="1" applyFont="1" applyFill="1"/>
    <xf numFmtId="0" fontId="21" fillId="33" borderId="0" xfId="0" applyFont="1" applyFill="1"/>
    <xf numFmtId="0" fontId="19" fillId="33" borderId="0" xfId="0" quotePrefix="1" applyFont="1" applyFill="1" applyAlignment="1">
      <alignment horizontal="center"/>
    </xf>
    <xf numFmtId="3" fontId="22" fillId="33" borderId="0" xfId="0" applyNumberFormat="1" applyFont="1" applyFill="1"/>
    <xf numFmtId="164" fontId="22" fillId="33" borderId="0" xfId="0" applyNumberFormat="1" applyFont="1" applyFill="1" applyBorder="1"/>
    <xf numFmtId="0" fontId="19" fillId="33" borderId="0" xfId="0" quotePrefix="1" applyFont="1" applyFill="1" applyAlignment="1">
      <alignment horizontal="left"/>
    </xf>
    <xf numFmtId="0" fontId="22" fillId="33" borderId="0" xfId="0" applyFont="1" applyFill="1"/>
    <xf numFmtId="3" fontId="19" fillId="0" borderId="0" xfId="0" applyNumberFormat="1" applyFont="1"/>
    <xf numFmtId="165" fontId="19" fillId="33" borderId="0" xfId="0" applyNumberFormat="1" applyFont="1" applyFill="1"/>
    <xf numFmtId="0" fontId="23" fillId="33" borderId="0" xfId="0" applyFont="1" applyFill="1" applyAlignment="1">
      <alignment horizontal="left"/>
    </xf>
    <xf numFmtId="41" fontId="24" fillId="33" borderId="10" xfId="0" applyNumberFormat="1" applyFont="1" applyFill="1" applyBorder="1" applyAlignment="1">
      <alignment horizontal="center" vertical="center" wrapText="1"/>
    </xf>
    <xf numFmtId="166" fontId="24" fillId="33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/>
    <xf numFmtId="0" fontId="18" fillId="33" borderId="0" xfId="0" applyFont="1" applyFill="1"/>
    <xf numFmtId="0" fontId="22" fillId="33" borderId="0" xfId="0" applyFont="1" applyFill="1" applyAlignment="1">
      <alignment horizontal="center"/>
    </xf>
    <xf numFmtId="10" fontId="22" fillId="33" borderId="0" xfId="0" applyNumberFormat="1" applyFont="1" applyFill="1"/>
    <xf numFmtId="0" fontId="22" fillId="33" borderId="0" xfId="0" quotePrefix="1" applyFont="1" applyFill="1" applyAlignment="1">
      <alignment horizontal="center"/>
    </xf>
    <xf numFmtId="0" fontId="24" fillId="33" borderId="0" xfId="1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4" fillId="33" borderId="0" xfId="0" quotePrefix="1" applyFont="1" applyFill="1" applyAlignment="1">
      <alignment horizontal="center"/>
    </xf>
  </cellXfs>
  <cellStyles count="6320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3"/>
    <cellStyle name="Comma 2 2" xfId="5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2"/>
    <cellStyle name="Currency 2 2" xfId="6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1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7"/>
    <cellStyle name="Report Heading 2" xfId="5957"/>
    <cellStyle name="Report Percent" xfId="5958"/>
    <cellStyle name="Report Percent 2" xfId="5959"/>
    <cellStyle name="Report Percent 2 2" xfId="5960"/>
    <cellStyle name="Report Percent 3" xfId="5961"/>
    <cellStyle name="Report Percent 3 2" xfId="5962"/>
    <cellStyle name="Report Percent 3 3" xfId="5963"/>
    <cellStyle name="Report Percent 3 4" xfId="5964"/>
    <cellStyle name="Report Percent 4" xfId="5965"/>
    <cellStyle name="Report Unit Cost" xfId="5966"/>
    <cellStyle name="Report Unit Cost 2" xfId="5967"/>
    <cellStyle name="Report Unit Cost 2 2" xfId="5968"/>
    <cellStyle name="Report Unit Cost 3" xfId="5969"/>
    <cellStyle name="Report Unit Cost 3 2" xfId="5970"/>
    <cellStyle name="Report Unit Cost 3 3" xfId="5971"/>
    <cellStyle name="Report Unit Cost 3 4" xfId="5972"/>
    <cellStyle name="Report Unit Cost 4" xfId="5973"/>
    <cellStyle name="Report_Adj Bench DR 3 for Initial Briefs (Electric)" xfId="5974"/>
    <cellStyle name="Reports" xfId="5975"/>
    <cellStyle name="Reports 2" xfId="5976"/>
    <cellStyle name="Reports Total" xfId="5977"/>
    <cellStyle name="Reports Total 2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3" xfId="5985"/>
    <cellStyle name="round100 3 2" xfId="5986"/>
    <cellStyle name="round100 3 3" xfId="5987"/>
    <cellStyle name="round100 3 4" xfId="5988"/>
    <cellStyle name="round100 4" xfId="5989"/>
    <cellStyle name="SAPBEXaggData" xfId="5990"/>
    <cellStyle name="SAPBEXaggDataEmph" xfId="5991"/>
    <cellStyle name="SAPBEXaggItem" xfId="5992"/>
    <cellStyle name="SAPBEXaggItemX" xfId="5993"/>
    <cellStyle name="SAPBEXchaText" xfId="5994"/>
    <cellStyle name="SAPBEXchaText 2" xfId="5995"/>
    <cellStyle name="SAPBEXchaText 2 2" xfId="5996"/>
    <cellStyle name="SAPBEXchaText 3" xfId="5997"/>
    <cellStyle name="SAPBEXchaText 3 2" xfId="5998"/>
    <cellStyle name="SAPBEXchaText 3 3" xfId="5999"/>
    <cellStyle name="SAPBEXchaText 3 4" xfId="6000"/>
    <cellStyle name="SAPBEXchaText 4" xfId="6001"/>
    <cellStyle name="SAPBEXexcBad7" xfId="6002"/>
    <cellStyle name="SAPBEXexcBad8" xfId="6003"/>
    <cellStyle name="SAPBEXexcBad9" xfId="6004"/>
    <cellStyle name="SAPBEXexcCritical4" xfId="6005"/>
    <cellStyle name="SAPBEXexcCritical5" xfId="6006"/>
    <cellStyle name="SAPBEXexcCritical6" xfId="6007"/>
    <cellStyle name="SAPBEXexcGood1" xfId="6008"/>
    <cellStyle name="SAPBEXexcGood2" xfId="6009"/>
    <cellStyle name="SAPBEXexcGood3" xfId="6010"/>
    <cellStyle name="SAPBEXfilterDrill" xfId="6011"/>
    <cellStyle name="SAPBEXfilterItem" xfId="6012"/>
    <cellStyle name="SAPBEXfilterText" xfId="6013"/>
    <cellStyle name="SAPBEXformats" xfId="6014"/>
    <cellStyle name="SAPBEXformats 2" xfId="6015"/>
    <cellStyle name="SAPBEXheaderItem" xfId="6016"/>
    <cellStyle name="SAPBEXheaderText" xfId="6017"/>
    <cellStyle name="SAPBEXHLevel0" xfId="6018"/>
    <cellStyle name="SAPBEXHLevel0 2" xfId="6019"/>
    <cellStyle name="SAPBEXHLevel0X" xfId="6020"/>
    <cellStyle name="SAPBEXHLevel0X 2" xfId="6021"/>
    <cellStyle name="SAPBEXHLevel0X 2 2" xfId="6022"/>
    <cellStyle name="SAPBEXHLevel0X 3" xfId="6023"/>
    <cellStyle name="SAPBEXHLevel0X 3 2" xfId="6024"/>
    <cellStyle name="SAPBEXHLevel0X 3 3" xfId="6025"/>
    <cellStyle name="SAPBEXHLevel0X 3 4" xfId="6026"/>
    <cellStyle name="SAPBEXHLevel0X 4" xfId="6027"/>
    <cellStyle name="SAPBEXHLevel1" xfId="6028"/>
    <cellStyle name="SAPBEXHLevel1 2" xfId="6029"/>
    <cellStyle name="SAPBEXHLevel1X" xfId="6030"/>
    <cellStyle name="SAPBEXHLevel1X 2" xfId="6031"/>
    <cellStyle name="SAPBEXHLevel2" xfId="6032"/>
    <cellStyle name="SAPBEXHLevel2 2" xfId="6033"/>
    <cellStyle name="SAPBEXHLevel2X" xfId="6034"/>
    <cellStyle name="SAPBEXHLevel2X 2" xfId="6035"/>
    <cellStyle name="SAPBEXHLevel3" xfId="6036"/>
    <cellStyle name="SAPBEXHLevel3 2" xfId="6037"/>
    <cellStyle name="SAPBEXHLevel3X" xfId="6038"/>
    <cellStyle name="SAPBEXHLevel3X 2" xfId="6039"/>
    <cellStyle name="SAPBEXinputData" xfId="6040"/>
    <cellStyle name="SAPBEXinputData 2" xfId="6041"/>
    <cellStyle name="SAPBEXItemHeader" xfId="6042"/>
    <cellStyle name="SAPBEXresData" xfId="6043"/>
    <cellStyle name="SAPBEXresDataEmph" xfId="6044"/>
    <cellStyle name="SAPBEXresItem" xfId="6045"/>
    <cellStyle name="SAPBEXresItemX" xfId="6046"/>
    <cellStyle name="SAPBEXstdData" xfId="6047"/>
    <cellStyle name="SAPBEXstdDataEmph" xfId="6048"/>
    <cellStyle name="SAPBEXstdItem" xfId="6049"/>
    <cellStyle name="SAPBEXstdItem 2" xfId="6050"/>
    <cellStyle name="SAPBEXstdItem 2 2" xfId="6051"/>
    <cellStyle name="SAPBEXstdItem 3" xfId="6052"/>
    <cellStyle name="SAPBEXstdItem 3 2" xfId="6053"/>
    <cellStyle name="SAPBEXstdItem 3 3" xfId="6054"/>
    <cellStyle name="SAPBEXstdItem 3 4" xfId="6055"/>
    <cellStyle name="SAPBEXstdItem 4" xfId="6056"/>
    <cellStyle name="SAPBEXstdItemX" xfId="6057"/>
    <cellStyle name="SAPBEXstdItemX 2" xfId="6058"/>
    <cellStyle name="SAPBEXstdItemX 2 2" xfId="6059"/>
    <cellStyle name="SAPBEXstdItemX 3" xfId="6060"/>
    <cellStyle name="SAPBEXstdItemX 3 2" xfId="6061"/>
    <cellStyle name="SAPBEXstdItemX 3 3" xfId="6062"/>
    <cellStyle name="SAPBEXstdItemX 3 4" xfId="6063"/>
    <cellStyle name="SAPBEXstdItemX 4" xfId="6064"/>
    <cellStyle name="SAPBEXtitle" xfId="6065"/>
    <cellStyle name="SAPBEXunassignedItem" xfId="6066"/>
    <cellStyle name="SAPBEXundefined" xfId="6067"/>
    <cellStyle name="shade" xfId="6068"/>
    <cellStyle name="shade 2" xfId="6069"/>
    <cellStyle name="shade 2 2" xfId="6070"/>
    <cellStyle name="shade 3" xfId="6071"/>
    <cellStyle name="shade 3 2" xfId="6072"/>
    <cellStyle name="shade 3 3" xfId="6073"/>
    <cellStyle name="shade 3 4" xfId="6074"/>
    <cellStyle name="shade 4" xfId="6075"/>
    <cellStyle name="Sheet Title" xfId="6076"/>
    <cellStyle name="StmtTtl1" xfId="6077"/>
    <cellStyle name="StmtTtl1 2" xfId="6078"/>
    <cellStyle name="StmtTtl1 2 2" xfId="6079"/>
    <cellStyle name="StmtTtl1 2 3" xfId="6080"/>
    <cellStyle name="StmtTtl1 3" xfId="6081"/>
    <cellStyle name="StmtTtl1 3 2" xfId="6082"/>
    <cellStyle name="StmtTtl1 3 3" xfId="6083"/>
    <cellStyle name="StmtTtl1 4" xfId="6084"/>
    <cellStyle name="StmtTtl1 4 2" xfId="6085"/>
    <cellStyle name="StmtTtl1 4 3" xfId="6086"/>
    <cellStyle name="StmtTtl1 5" xfId="6087"/>
    <cellStyle name="StmtTtl1_(C) WHE Proforma with ITC cash grant 10 Yr Amort_for deferral_102809" xfId="6088"/>
    <cellStyle name="StmtTtl2" xfId="6089"/>
    <cellStyle name="STYL1 - Style1" xfId="6090"/>
    <cellStyle name="Style 1" xfId="6091"/>
    <cellStyle name="Style 1 2" xfId="6092"/>
    <cellStyle name="Style 1 2 2" xfId="6093"/>
    <cellStyle name="Style 1 3" xfId="6094"/>
    <cellStyle name="Style 1 3 2" xfId="6095"/>
    <cellStyle name="Style 1 3 2 2" xfId="6096"/>
    <cellStyle name="Style 1 3 2 3" xfId="6097"/>
    <cellStyle name="Style 1 3 3" xfId="6098"/>
    <cellStyle name="Style 1 3 4" xfId="6099"/>
    <cellStyle name="Style 1 3 5" xfId="6100"/>
    <cellStyle name="Style 1 4" xfId="6101"/>
    <cellStyle name="Style 1 4 2" xfId="6102"/>
    <cellStyle name="Style 1 5" xfId="6103"/>
    <cellStyle name="Style 1 5 2" xfId="6104"/>
    <cellStyle name="Style 1 6" xfId="6105"/>
    <cellStyle name="Style 1 6 2" xfId="6106"/>
    <cellStyle name="Style 1_04.07E Wild Horse Wind Expansion" xfId="6107"/>
    <cellStyle name="Subtotal" xfId="6108"/>
    <cellStyle name="Sub-total" xfId="6109"/>
    <cellStyle name="taples Plaza" xfId="6110"/>
    <cellStyle name="Test" xfId="6111"/>
    <cellStyle name="Tickmark" xfId="6112"/>
    <cellStyle name="Title 10" xfId="6113"/>
    <cellStyle name="Title 11" xfId="6114"/>
    <cellStyle name="Title 12" xfId="6115"/>
    <cellStyle name="Title 13" xfId="6116"/>
    <cellStyle name="Title 14" xfId="6117"/>
    <cellStyle name="Title 15" xfId="6118"/>
    <cellStyle name="Title 16" xfId="6119"/>
    <cellStyle name="Title 17" xfId="6120"/>
    <cellStyle name="Title 18" xfId="6121"/>
    <cellStyle name="Title 19" xfId="6122"/>
    <cellStyle name="Title 2" xfId="6123"/>
    <cellStyle name="Title 2 2" xfId="6124"/>
    <cellStyle name="Title 20" xfId="6125"/>
    <cellStyle name="Title 21" xfId="6126"/>
    <cellStyle name="Title 22" xfId="6127"/>
    <cellStyle name="Title 23" xfId="6128"/>
    <cellStyle name="Title 24" xfId="6129"/>
    <cellStyle name="Title 25" xfId="6130"/>
    <cellStyle name="Title 26" xfId="6131"/>
    <cellStyle name="Title 27" xfId="6132"/>
    <cellStyle name="Title 28" xfId="6133"/>
    <cellStyle name="Title 29" xfId="6134"/>
    <cellStyle name="Title 3" xfId="6135"/>
    <cellStyle name="Title 3 2" xfId="6136"/>
    <cellStyle name="Title 30" xfId="6137"/>
    <cellStyle name="Title 31" xfId="6138"/>
    <cellStyle name="Title 32" xfId="6139"/>
    <cellStyle name="Title 33" xfId="6140"/>
    <cellStyle name="Title 34" xfId="6141"/>
    <cellStyle name="Title 35" xfId="6142"/>
    <cellStyle name="Title 36" xfId="6143"/>
    <cellStyle name="Title 37" xfId="6144"/>
    <cellStyle name="Title 38" xfId="6145"/>
    <cellStyle name="Title 39" xfId="6146"/>
    <cellStyle name="Title 4" xfId="6147"/>
    <cellStyle name="Title 40" xfId="6148"/>
    <cellStyle name="Title 41" xfId="6149"/>
    <cellStyle name="Title 42" xfId="6150"/>
    <cellStyle name="Title 43" xfId="6151"/>
    <cellStyle name="Title 44" xfId="6152"/>
    <cellStyle name="Title 45" xfId="6153"/>
    <cellStyle name="Title 46" xfId="6154"/>
    <cellStyle name="Title 47" xfId="6155"/>
    <cellStyle name="Title 48" xfId="6156"/>
    <cellStyle name="Title 49" xfId="6157"/>
    <cellStyle name="Title 5" xfId="6158"/>
    <cellStyle name="Title 50" xfId="6159"/>
    <cellStyle name="Title 51" xfId="6160"/>
    <cellStyle name="Title 52" xfId="6161"/>
    <cellStyle name="Title 53" xfId="6162"/>
    <cellStyle name="Title 54" xfId="6163"/>
    <cellStyle name="Title 55" xfId="6164"/>
    <cellStyle name="Title 56" xfId="6165"/>
    <cellStyle name="Title 57" xfId="6166"/>
    <cellStyle name="Title 58" xfId="6167"/>
    <cellStyle name="Title 59" xfId="6168"/>
    <cellStyle name="Title 6" xfId="6169"/>
    <cellStyle name="Title 60" xfId="6170"/>
    <cellStyle name="Title 61" xfId="6171"/>
    <cellStyle name="Title 62" xfId="6172"/>
    <cellStyle name="Title 63" xfId="6173"/>
    <cellStyle name="Title 64" xfId="6174"/>
    <cellStyle name="Title 7" xfId="6175"/>
    <cellStyle name="Title 8" xfId="6176"/>
    <cellStyle name="Title 9" xfId="6177"/>
    <cellStyle name="Title: - Style3" xfId="6178"/>
    <cellStyle name="Title: - Style4" xfId="6179"/>
    <cellStyle name="Title: Major" xfId="6180"/>
    <cellStyle name="Title: Major 2" xfId="6181"/>
    <cellStyle name="Title: Minor" xfId="6182"/>
    <cellStyle name="Title: Minor 2" xfId="6183"/>
    <cellStyle name="Title: Worksheet" xfId="6184"/>
    <cellStyle name="Total 10" xfId="6185"/>
    <cellStyle name="Total 11" xfId="6186"/>
    <cellStyle name="Total 12" xfId="6187"/>
    <cellStyle name="Total 13" xfId="6188"/>
    <cellStyle name="Total 14" xfId="6189"/>
    <cellStyle name="Total 15" xfId="6190"/>
    <cellStyle name="Total 16" xfId="6191"/>
    <cellStyle name="Total 17" xfId="6192"/>
    <cellStyle name="Total 18" xfId="6193"/>
    <cellStyle name="Total 19" xfId="6194"/>
    <cellStyle name="Total 2" xfId="6195"/>
    <cellStyle name="Total 2 2" xfId="6196"/>
    <cellStyle name="Total 2 3" xfId="6197"/>
    <cellStyle name="Total 2 3 2" xfId="6198"/>
    <cellStyle name="Total 20" xfId="6199"/>
    <cellStyle name="Total 21" xfId="6200"/>
    <cellStyle name="Total 22" xfId="6201"/>
    <cellStyle name="Total 23" xfId="6202"/>
    <cellStyle name="Total 24" xfId="6203"/>
    <cellStyle name="Total 25" xfId="6204"/>
    <cellStyle name="Total 26" xfId="6205"/>
    <cellStyle name="Total 27" xfId="6206"/>
    <cellStyle name="Total 28" xfId="6207"/>
    <cellStyle name="Total 29" xfId="6208"/>
    <cellStyle name="Total 3" xfId="6209"/>
    <cellStyle name="Total 3 2" xfId="6210"/>
    <cellStyle name="Total 30" xfId="6211"/>
    <cellStyle name="Total 31" xfId="6212"/>
    <cellStyle name="Total 32" xfId="6213"/>
    <cellStyle name="Total 33" xfId="6214"/>
    <cellStyle name="Total 34" xfId="6215"/>
    <cellStyle name="Total 35" xfId="6216"/>
    <cellStyle name="Total 36" xfId="6217"/>
    <cellStyle name="Total 37" xfId="6218"/>
    <cellStyle name="Total 38" xfId="6219"/>
    <cellStyle name="Total 39" xfId="6220"/>
    <cellStyle name="Total 4" xfId="6221"/>
    <cellStyle name="Total 40" xfId="6222"/>
    <cellStyle name="Total 41" xfId="6223"/>
    <cellStyle name="Total 42" xfId="6224"/>
    <cellStyle name="Total 43" xfId="6225"/>
    <cellStyle name="Total 44" xfId="6226"/>
    <cellStyle name="Total 45" xfId="6227"/>
    <cellStyle name="Total 46" xfId="6228"/>
    <cellStyle name="Total 47" xfId="6229"/>
    <cellStyle name="Total 48" xfId="6230"/>
    <cellStyle name="Total 49" xfId="6231"/>
    <cellStyle name="Total 5" xfId="6232"/>
    <cellStyle name="Total 50" xfId="6233"/>
    <cellStyle name="Total 51" xfId="6234"/>
    <cellStyle name="Total 52" xfId="6235"/>
    <cellStyle name="Total 53" xfId="6236"/>
    <cellStyle name="Total 54" xfId="6237"/>
    <cellStyle name="Total 55" xfId="6238"/>
    <cellStyle name="Total 56" xfId="6239"/>
    <cellStyle name="Total 57" xfId="6240"/>
    <cellStyle name="Total 58" xfId="6241"/>
    <cellStyle name="Total 59" xfId="6242"/>
    <cellStyle name="Total 6" xfId="6243"/>
    <cellStyle name="Total 60" xfId="6244"/>
    <cellStyle name="Total 61" xfId="6245"/>
    <cellStyle name="Total 62" xfId="6246"/>
    <cellStyle name="Total 63" xfId="6247"/>
    <cellStyle name="Total 64" xfId="6248"/>
    <cellStyle name="Total 65" xfId="6249"/>
    <cellStyle name="Total 66" xfId="6250"/>
    <cellStyle name="Total 7" xfId="6251"/>
    <cellStyle name="Total 8" xfId="6252"/>
    <cellStyle name="Total 9" xfId="6253"/>
    <cellStyle name="Total4 - Style4" xfId="6254"/>
    <cellStyle name="Total4 - Style4 2" xfId="6255"/>
    <cellStyle name="Warning Text 10" xfId="6256"/>
    <cellStyle name="Warning Text 11" xfId="6257"/>
    <cellStyle name="Warning Text 12" xfId="6258"/>
    <cellStyle name="Warning Text 13" xfId="6259"/>
    <cellStyle name="Warning Text 14" xfId="6260"/>
    <cellStyle name="Warning Text 15" xfId="6261"/>
    <cellStyle name="Warning Text 16" xfId="6262"/>
    <cellStyle name="Warning Text 17" xfId="6263"/>
    <cellStyle name="Warning Text 18" xfId="6264"/>
    <cellStyle name="Warning Text 19" xfId="6265"/>
    <cellStyle name="Warning Text 2" xfId="6266"/>
    <cellStyle name="Warning Text 2 2" xfId="6267"/>
    <cellStyle name="Warning Text 20" xfId="6268"/>
    <cellStyle name="Warning Text 21" xfId="6269"/>
    <cellStyle name="Warning Text 22" xfId="6270"/>
    <cellStyle name="Warning Text 23" xfId="6271"/>
    <cellStyle name="Warning Text 24" xfId="6272"/>
    <cellStyle name="Warning Text 25" xfId="6273"/>
    <cellStyle name="Warning Text 26" xfId="6274"/>
    <cellStyle name="Warning Text 27" xfId="6275"/>
    <cellStyle name="Warning Text 28" xfId="6276"/>
    <cellStyle name="Warning Text 29" xfId="6277"/>
    <cellStyle name="Warning Text 3" xfId="6278"/>
    <cellStyle name="Warning Text 30" xfId="6279"/>
    <cellStyle name="Warning Text 31" xfId="6280"/>
    <cellStyle name="Warning Text 32" xfId="6281"/>
    <cellStyle name="Warning Text 33" xfId="6282"/>
    <cellStyle name="Warning Text 34" xfId="6283"/>
    <cellStyle name="Warning Text 35" xfId="6284"/>
    <cellStyle name="Warning Text 36" xfId="6285"/>
    <cellStyle name="Warning Text 37" xfId="6286"/>
    <cellStyle name="Warning Text 38" xfId="6287"/>
    <cellStyle name="Warning Text 39" xfId="6288"/>
    <cellStyle name="Warning Text 4" xfId="6289"/>
    <cellStyle name="Warning Text 40" xfId="6290"/>
    <cellStyle name="Warning Text 41" xfId="6291"/>
    <cellStyle name="Warning Text 42" xfId="6292"/>
    <cellStyle name="Warning Text 43" xfId="6293"/>
    <cellStyle name="Warning Text 44" xfId="6294"/>
    <cellStyle name="Warning Text 45" xfId="6295"/>
    <cellStyle name="Warning Text 46" xfId="6296"/>
    <cellStyle name="Warning Text 47" xfId="6297"/>
    <cellStyle name="Warning Text 48" xfId="6298"/>
    <cellStyle name="Warning Text 49" xfId="6299"/>
    <cellStyle name="Warning Text 5" xfId="6300"/>
    <cellStyle name="Warning Text 50" xfId="6301"/>
    <cellStyle name="Warning Text 51" xfId="6302"/>
    <cellStyle name="Warning Text 52" xfId="6303"/>
    <cellStyle name="Warning Text 53" xfId="6304"/>
    <cellStyle name="Warning Text 54" xfId="6305"/>
    <cellStyle name="Warning Text 55" xfId="6306"/>
    <cellStyle name="Warning Text 56" xfId="6307"/>
    <cellStyle name="Warning Text 57" xfId="6308"/>
    <cellStyle name="Warning Text 58" xfId="6309"/>
    <cellStyle name="Warning Text 59" xfId="6310"/>
    <cellStyle name="Warning Text 6" xfId="6311"/>
    <cellStyle name="Warning Text 60" xfId="6312"/>
    <cellStyle name="Warning Text 61" xfId="6313"/>
    <cellStyle name="Warning Text 62" xfId="6314"/>
    <cellStyle name="Warning Text 63" xfId="6315"/>
    <cellStyle name="Warning Text 64" xfId="6316"/>
    <cellStyle name="Warning Text 7" xfId="6317"/>
    <cellStyle name="Warning Text 8" xfId="6318"/>
    <cellStyle name="Warning Text 9" xfId="6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tabSelected="1" zoomScale="90" zoomScaleNormal="90" workbookViewId="0">
      <pane xSplit="3" ySplit="9" topLeftCell="D10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RowHeight="12.75"/>
  <cols>
    <col min="1" max="1" width="5.85546875" style="1" customWidth="1"/>
    <col min="2" max="2" width="45.140625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6" width="12.7109375" style="1" bestFit="1" customWidth="1"/>
    <col min="17" max="17" width="13.85546875" style="1" bestFit="1" customWidth="1"/>
    <col min="18" max="16384" width="9.140625" style="1"/>
  </cols>
  <sheetData>
    <row r="1" spans="1:17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>
      <c r="A2" s="56" t="s">
        <v>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4"/>
      <c r="B6" s="4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4"/>
      <c r="B7" s="4"/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4"/>
    </row>
    <row r="8" spans="1:17" ht="25.5">
      <c r="A8" s="24" t="s">
        <v>47</v>
      </c>
      <c r="B8" s="27"/>
      <c r="C8" s="26" t="s">
        <v>46</v>
      </c>
      <c r="D8" s="25" t="s">
        <v>45</v>
      </c>
      <c r="E8" s="25" t="s">
        <v>44</v>
      </c>
      <c r="F8" s="25" t="s">
        <v>43</v>
      </c>
      <c r="G8" s="25" t="s">
        <v>42</v>
      </c>
      <c r="H8" s="25" t="s">
        <v>41</v>
      </c>
      <c r="I8" s="25" t="s">
        <v>40</v>
      </c>
      <c r="J8" s="25" t="s">
        <v>39</v>
      </c>
      <c r="K8" s="25" t="s">
        <v>38</v>
      </c>
      <c r="L8" s="25" t="s">
        <v>37</v>
      </c>
      <c r="M8" s="25" t="s">
        <v>36</v>
      </c>
      <c r="N8" s="25" t="s">
        <v>35</v>
      </c>
      <c r="O8" s="25" t="s">
        <v>34</v>
      </c>
      <c r="P8" s="24" t="s">
        <v>33</v>
      </c>
    </row>
    <row r="9" spans="1:17">
      <c r="A9" s="4"/>
      <c r="B9" s="5" t="s">
        <v>32</v>
      </c>
      <c r="C9" s="5" t="s">
        <v>31</v>
      </c>
      <c r="D9" s="5" t="s">
        <v>30</v>
      </c>
      <c r="E9" s="5" t="s">
        <v>29</v>
      </c>
      <c r="F9" s="5" t="s">
        <v>28</v>
      </c>
      <c r="G9" s="5" t="s">
        <v>27</v>
      </c>
      <c r="H9" s="5" t="s">
        <v>26</v>
      </c>
      <c r="I9" s="5" t="s">
        <v>25</v>
      </c>
      <c r="J9" s="5" t="s">
        <v>24</v>
      </c>
      <c r="K9" s="5" t="s">
        <v>23</v>
      </c>
      <c r="L9" s="5" t="s">
        <v>22</v>
      </c>
      <c r="M9" s="5" t="s">
        <v>21</v>
      </c>
      <c r="N9" s="5" t="s">
        <v>20</v>
      </c>
      <c r="O9" s="5" t="s">
        <v>19</v>
      </c>
      <c r="P9" s="5" t="s">
        <v>18</v>
      </c>
    </row>
    <row r="10" spans="1:17">
      <c r="A10" s="5">
        <v>1</v>
      </c>
      <c r="B10" s="23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7">
      <c r="A11" s="5">
        <f t="shared" ref="A11:A47" si="0">A10+1</f>
        <v>2</v>
      </c>
      <c r="B11" s="12" t="s">
        <v>17</v>
      </c>
      <c r="C11" s="5"/>
      <c r="D11" s="4"/>
      <c r="E11" s="4"/>
      <c r="F11" s="4"/>
      <c r="G11" s="4"/>
      <c r="H11" s="22"/>
      <c r="I11" s="22"/>
      <c r="J11" s="4"/>
      <c r="K11" s="4"/>
      <c r="L11" s="4"/>
      <c r="M11" s="4"/>
      <c r="N11" s="4"/>
      <c r="O11" s="4"/>
      <c r="P11" s="11"/>
    </row>
    <row r="12" spans="1:17">
      <c r="A12" s="5">
        <f t="shared" si="0"/>
        <v>3</v>
      </c>
      <c r="B12" s="10" t="s">
        <v>10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1:17">
      <c r="A13" s="5">
        <f t="shared" si="0"/>
        <v>4</v>
      </c>
      <c r="B13" s="4" t="s">
        <v>15</v>
      </c>
      <c r="C13" s="5" t="s">
        <v>14</v>
      </c>
      <c r="D13" s="17">
        <v>82909423.153419286</v>
      </c>
      <c r="E13" s="17">
        <v>76920930.605417892</v>
      </c>
      <c r="F13" s="17">
        <v>65310361.330623776</v>
      </c>
      <c r="G13" s="17">
        <v>46709364.393084884</v>
      </c>
      <c r="H13" s="17">
        <v>29241746.40799373</v>
      </c>
      <c r="I13" s="17">
        <v>18879747.050347224</v>
      </c>
      <c r="J13" s="17">
        <v>14919651.816531396</v>
      </c>
      <c r="K13" s="17">
        <v>13782268.58293725</v>
      </c>
      <c r="L13" s="17">
        <v>19093378.555394452</v>
      </c>
      <c r="M13" s="17">
        <v>39965906.109367944</v>
      </c>
      <c r="N13" s="17">
        <v>67290740.72704953</v>
      </c>
      <c r="O13" s="17">
        <v>84664518.086575538</v>
      </c>
      <c r="P13" s="16">
        <f>SUM(D13:O13)</f>
        <v>559688036.81874299</v>
      </c>
      <c r="Q13" s="15"/>
    </row>
    <row r="14" spans="1:17">
      <c r="A14" s="5">
        <f t="shared" si="0"/>
        <v>5</v>
      </c>
      <c r="B14" s="4" t="s">
        <v>13</v>
      </c>
      <c r="C14" s="21" t="s">
        <v>16</v>
      </c>
      <c r="D14" s="20">
        <f t="shared" ref="D14:O14" si="1">D13/$P13</f>
        <v>0.14813506399864287</v>
      </c>
      <c r="E14" s="20">
        <f t="shared" si="1"/>
        <v>0.13743536674936829</v>
      </c>
      <c r="F14" s="20">
        <f t="shared" si="1"/>
        <v>0.1166906509237659</v>
      </c>
      <c r="G14" s="20">
        <f t="shared" si="1"/>
        <v>8.3456070740014557E-2</v>
      </c>
      <c r="H14" s="20">
        <f t="shared" si="1"/>
        <v>5.2246509634551609E-2</v>
      </c>
      <c r="I14" s="20">
        <f t="shared" si="1"/>
        <v>3.3732625692089784E-2</v>
      </c>
      <c r="J14" s="20">
        <f t="shared" si="1"/>
        <v>2.665708543876413E-2</v>
      </c>
      <c r="K14" s="20">
        <f t="shared" si="1"/>
        <v>2.4624911872827268E-2</v>
      </c>
      <c r="L14" s="20">
        <f t="shared" si="1"/>
        <v>3.4114323157451928E-2</v>
      </c>
      <c r="M14" s="20">
        <f t="shared" si="1"/>
        <v>7.1407468947404087E-2</v>
      </c>
      <c r="N14" s="20">
        <f t="shared" si="1"/>
        <v>0.12022901384408521</v>
      </c>
      <c r="O14" s="20">
        <f t="shared" si="1"/>
        <v>0.15127090900103418</v>
      </c>
      <c r="P14" s="20">
        <f>SUM(D14:O14)</f>
        <v>0.99999999999999978</v>
      </c>
    </row>
    <row r="15" spans="1:17">
      <c r="A15" s="5">
        <f t="shared" si="0"/>
        <v>6</v>
      </c>
      <c r="B15" s="4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7">
      <c r="A16" s="5">
        <f t="shared" si="0"/>
        <v>7</v>
      </c>
      <c r="B16" s="10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7">
      <c r="A17" s="5">
        <f t="shared" si="0"/>
        <v>8</v>
      </c>
      <c r="B17" s="4" t="s">
        <v>15</v>
      </c>
      <c r="C17" s="5" t="s">
        <v>14</v>
      </c>
      <c r="D17" s="17">
        <v>39772898.714791901</v>
      </c>
      <c r="E17" s="17">
        <v>37019925.887171499</v>
      </c>
      <c r="F17" s="17">
        <v>33291578.179340295</v>
      </c>
      <c r="G17" s="17">
        <v>25546855.082238201</v>
      </c>
      <c r="H17" s="17">
        <v>19126648.7410875</v>
      </c>
      <c r="I17" s="17">
        <v>14823180.41301653</v>
      </c>
      <c r="J17" s="17">
        <v>13263985.262306171</v>
      </c>
      <c r="K17" s="17">
        <v>12496754.025206828</v>
      </c>
      <c r="L17" s="17">
        <v>13836050.33699036</v>
      </c>
      <c r="M17" s="17">
        <v>21770851.407572884</v>
      </c>
      <c r="N17" s="17">
        <v>32673022.5188515</v>
      </c>
      <c r="O17" s="17">
        <v>40401871.814835802</v>
      </c>
      <c r="P17" s="16">
        <f>SUM(D17:O17)</f>
        <v>304023622.3834095</v>
      </c>
      <c r="Q17" s="15"/>
    </row>
    <row r="18" spans="1:17">
      <c r="A18" s="5">
        <f t="shared" si="0"/>
        <v>9</v>
      </c>
      <c r="B18" s="4" t="s">
        <v>13</v>
      </c>
      <c r="C18" s="14" t="s">
        <v>12</v>
      </c>
      <c r="D18" s="13">
        <f t="shared" ref="D18:O18" si="2">D17/$P17</f>
        <v>0.13082173813662942</v>
      </c>
      <c r="E18" s="13">
        <f t="shared" si="2"/>
        <v>0.1217666100974385</v>
      </c>
      <c r="F18" s="13">
        <f t="shared" si="2"/>
        <v>0.10950326135301323</v>
      </c>
      <c r="G18" s="13">
        <f t="shared" si="2"/>
        <v>8.4029178002558685E-2</v>
      </c>
      <c r="H18" s="13">
        <f t="shared" si="2"/>
        <v>6.2911719132688143E-2</v>
      </c>
      <c r="I18" s="13">
        <f t="shared" si="2"/>
        <v>4.8756673237459025E-2</v>
      </c>
      <c r="J18" s="13">
        <f t="shared" si="2"/>
        <v>4.3628140334367592E-2</v>
      </c>
      <c r="K18" s="13">
        <f t="shared" si="2"/>
        <v>4.11045494663798E-2</v>
      </c>
      <c r="L18" s="13">
        <f t="shared" si="2"/>
        <v>4.5509787129440475E-2</v>
      </c>
      <c r="M18" s="13">
        <f t="shared" si="2"/>
        <v>7.1609078389695921E-2</v>
      </c>
      <c r="N18" s="13">
        <f t="shared" si="2"/>
        <v>0.10746869688187249</v>
      </c>
      <c r="O18" s="13">
        <f t="shared" si="2"/>
        <v>0.13289056783845662</v>
      </c>
      <c r="P18" s="13">
        <f>SUM(D18:O18)</f>
        <v>0.99999999999999978</v>
      </c>
    </row>
    <row r="19" spans="1:17">
      <c r="A19" s="5">
        <f t="shared" si="0"/>
        <v>10</v>
      </c>
      <c r="B19" s="4"/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>
      <c r="A20" s="5">
        <f t="shared" si="0"/>
        <v>11</v>
      </c>
      <c r="B20" s="12" t="s">
        <v>11</v>
      </c>
      <c r="C20" s="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>
      <c r="A21" s="5">
        <f t="shared" si="0"/>
        <v>12</v>
      </c>
      <c r="B21" s="10" t="s">
        <v>10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>
      <c r="A22" s="5">
        <f t="shared" si="0"/>
        <v>13</v>
      </c>
      <c r="B22" s="4" t="s">
        <v>7</v>
      </c>
      <c r="C22" s="5" t="s">
        <v>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>
        <v>307.34000000000003</v>
      </c>
    </row>
    <row r="23" spans="1:17">
      <c r="A23" s="5">
        <f t="shared" si="0"/>
        <v>14</v>
      </c>
      <c r="B23" s="4" t="s">
        <v>6</v>
      </c>
      <c r="C23" s="5" t="str">
        <f>"("&amp;A$14&amp;") x ("&amp;A22&amp;")"</f>
        <v>(5) x (13)</v>
      </c>
      <c r="D23" s="8">
        <f t="shared" ref="D23:O23" si="3">$P22*D$14</f>
        <v>45.527830569342903</v>
      </c>
      <c r="E23" s="8">
        <f t="shared" si="3"/>
        <v>42.239385616750859</v>
      </c>
      <c r="F23" s="8">
        <f t="shared" si="3"/>
        <v>35.863704654910215</v>
      </c>
      <c r="G23" s="8">
        <f t="shared" si="3"/>
        <v>25.649388781236077</v>
      </c>
      <c r="H23" s="8">
        <f t="shared" si="3"/>
        <v>16.057442271083094</v>
      </c>
      <c r="I23" s="8">
        <f t="shared" si="3"/>
        <v>10.367385180206876</v>
      </c>
      <c r="J23" s="8">
        <f t="shared" si="3"/>
        <v>8.1927886387497679</v>
      </c>
      <c r="K23" s="8">
        <f t="shared" si="3"/>
        <v>7.568220414994733</v>
      </c>
      <c r="L23" s="8">
        <f t="shared" si="3"/>
        <v>10.484696079211277</v>
      </c>
      <c r="M23" s="8">
        <f t="shared" si="3"/>
        <v>21.946371506295176</v>
      </c>
      <c r="N23" s="8">
        <f t="shared" si="3"/>
        <v>36.951185114841152</v>
      </c>
      <c r="O23" s="8">
        <f t="shared" si="3"/>
        <v>46.491601172377848</v>
      </c>
      <c r="P23" s="7">
        <f>SUM(D23:O23)</f>
        <v>307.33999999999997</v>
      </c>
    </row>
    <row r="24" spans="1:17">
      <c r="A24" s="5">
        <f t="shared" si="0"/>
        <v>15</v>
      </c>
      <c r="B24" s="4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</row>
    <row r="25" spans="1:17">
      <c r="A25" s="5">
        <f t="shared" si="0"/>
        <v>16</v>
      </c>
      <c r="B25" s="4" t="s">
        <v>5</v>
      </c>
      <c r="C25" s="5" t="str">
        <f>$C$22</f>
        <v>JPG-4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v>316.86</v>
      </c>
    </row>
    <row r="26" spans="1:17">
      <c r="A26" s="5">
        <f t="shared" si="0"/>
        <v>17</v>
      </c>
      <c r="B26" s="4" t="s">
        <v>4</v>
      </c>
      <c r="C26" s="5" t="str">
        <f>"("&amp;A$14&amp;") x ("&amp;A25&amp;")"</f>
        <v>(5) x (16)</v>
      </c>
      <c r="D26" s="8">
        <f t="shared" ref="D26:O26" si="4">$P25*D$14</f>
        <v>46.938076378609985</v>
      </c>
      <c r="E26" s="8">
        <f t="shared" si="4"/>
        <v>43.547770308204839</v>
      </c>
      <c r="F26" s="8">
        <f t="shared" si="4"/>
        <v>36.974599651704466</v>
      </c>
      <c r="G26" s="8">
        <f t="shared" si="4"/>
        <v>26.443890574681014</v>
      </c>
      <c r="H26" s="8">
        <f t="shared" si="4"/>
        <v>16.554829042804023</v>
      </c>
      <c r="I26" s="8">
        <f t="shared" si="4"/>
        <v>10.68851977679557</v>
      </c>
      <c r="J26" s="8">
        <f t="shared" si="4"/>
        <v>8.4465640921268026</v>
      </c>
      <c r="K26" s="8">
        <f t="shared" si="4"/>
        <v>7.8026495760240486</v>
      </c>
      <c r="L26" s="8">
        <f t="shared" si="4"/>
        <v>10.809464435670218</v>
      </c>
      <c r="M26" s="8">
        <f t="shared" si="4"/>
        <v>22.62617061067446</v>
      </c>
      <c r="N26" s="8">
        <f t="shared" si="4"/>
        <v>38.095765326636844</v>
      </c>
      <c r="O26" s="8">
        <f t="shared" si="4"/>
        <v>47.93170022606769</v>
      </c>
      <c r="P26" s="7">
        <f>SUM(D26:O26)</f>
        <v>316.8599999999999</v>
      </c>
    </row>
    <row r="27" spans="1:17">
      <c r="A27" s="5">
        <f t="shared" si="0"/>
        <v>18</v>
      </c>
      <c r="B27" s="4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</row>
    <row r="28" spans="1:17">
      <c r="A28" s="5">
        <f t="shared" si="0"/>
        <v>19</v>
      </c>
      <c r="B28" s="4" t="s">
        <v>3</v>
      </c>
      <c r="C28" s="5" t="str">
        <f>$C$22</f>
        <v>JPG-4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>
        <v>326.59000000000003</v>
      </c>
    </row>
    <row r="29" spans="1:17">
      <c r="A29" s="5">
        <f t="shared" si="0"/>
        <v>20</v>
      </c>
      <c r="B29" s="4" t="s">
        <v>2</v>
      </c>
      <c r="C29" s="5" t="str">
        <f>"("&amp;A$14&amp;") x ("&amp;A28&amp;")"</f>
        <v>(5) x (19)</v>
      </c>
      <c r="D29" s="8">
        <f t="shared" ref="D29:O29" si="5">$P28*D$14</f>
        <v>48.37943055131678</v>
      </c>
      <c r="E29" s="8">
        <f t="shared" si="5"/>
        <v>44.885016426676195</v>
      </c>
      <c r="F29" s="8">
        <f t="shared" si="5"/>
        <v>38.109999685192712</v>
      </c>
      <c r="G29" s="8">
        <f t="shared" si="5"/>
        <v>27.255918142981358</v>
      </c>
      <c r="H29" s="8">
        <f t="shared" si="5"/>
        <v>17.063187581548213</v>
      </c>
      <c r="I29" s="8">
        <f t="shared" si="5"/>
        <v>11.016738224779603</v>
      </c>
      <c r="J29" s="8">
        <f t="shared" si="5"/>
        <v>8.7059375334459776</v>
      </c>
      <c r="K29" s="8">
        <f t="shared" si="5"/>
        <v>8.042249968546658</v>
      </c>
      <c r="L29" s="8">
        <f t="shared" si="5"/>
        <v>11.141396799992226</v>
      </c>
      <c r="M29" s="8">
        <f t="shared" si="5"/>
        <v>23.320965283532704</v>
      </c>
      <c r="N29" s="8">
        <f t="shared" si="5"/>
        <v>39.265593631339797</v>
      </c>
      <c r="O29" s="8">
        <f t="shared" si="5"/>
        <v>49.403566170647757</v>
      </c>
      <c r="P29" s="7">
        <f>SUM(D29:O29)</f>
        <v>326.59000000000003</v>
      </c>
    </row>
    <row r="30" spans="1:17">
      <c r="A30" s="5">
        <f t="shared" si="0"/>
        <v>21</v>
      </c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  <row r="31" spans="1:17">
      <c r="A31" s="5">
        <f t="shared" si="0"/>
        <v>22</v>
      </c>
      <c r="B31" s="4" t="s">
        <v>1</v>
      </c>
      <c r="C31" s="5" t="str">
        <f>$C$22</f>
        <v>JPG-4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>
        <v>336.53</v>
      </c>
    </row>
    <row r="32" spans="1:17">
      <c r="A32" s="5">
        <f t="shared" si="0"/>
        <v>23</v>
      </c>
      <c r="B32" s="4" t="s">
        <v>0</v>
      </c>
      <c r="C32" s="5" t="str">
        <f>"("&amp;A$14&amp;") x ("&amp;A31&amp;")"</f>
        <v>(5) x (22)</v>
      </c>
      <c r="D32" s="8">
        <f t="shared" ref="D32:O32" si="6">$P31*D$14</f>
        <v>49.851893087463282</v>
      </c>
      <c r="E32" s="8">
        <f t="shared" si="6"/>
        <v>46.251123972164905</v>
      </c>
      <c r="F32" s="8">
        <f t="shared" si="6"/>
        <v>39.269904755374938</v>
      </c>
      <c r="G32" s="8">
        <f t="shared" si="6"/>
        <v>28.085471486137095</v>
      </c>
      <c r="H32" s="8">
        <f t="shared" si="6"/>
        <v>17.582517887315653</v>
      </c>
      <c r="I32" s="8">
        <f t="shared" si="6"/>
        <v>11.352040524158975</v>
      </c>
      <c r="J32" s="8">
        <f t="shared" si="6"/>
        <v>8.9709089627072913</v>
      </c>
      <c r="K32" s="8">
        <f t="shared" si="6"/>
        <v>8.2870215925625601</v>
      </c>
      <c r="L32" s="8">
        <f t="shared" si="6"/>
        <v>11.480493172177297</v>
      </c>
      <c r="M32" s="8">
        <f t="shared" si="6"/>
        <v>24.030755524869896</v>
      </c>
      <c r="N32" s="8">
        <f t="shared" si="6"/>
        <v>40.460670028949991</v>
      </c>
      <c r="O32" s="8">
        <f t="shared" si="6"/>
        <v>50.907199006118027</v>
      </c>
      <c r="P32" s="7">
        <f>SUM(D32:O32)</f>
        <v>336.52999999999992</v>
      </c>
    </row>
    <row r="33" spans="1:16">
      <c r="A33" s="5">
        <f t="shared" si="0"/>
        <v>24</v>
      </c>
      <c r="B33" s="4"/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</row>
    <row r="34" spans="1:16">
      <c r="A34" s="5">
        <f t="shared" si="0"/>
        <v>25</v>
      </c>
      <c r="B34" s="10" t="s">
        <v>8</v>
      </c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</row>
    <row r="35" spans="1:16">
      <c r="A35" s="5">
        <f t="shared" si="0"/>
        <v>26</v>
      </c>
      <c r="B35" s="4" t="s">
        <v>7</v>
      </c>
      <c r="C35" s="5" t="str">
        <f>$C$22</f>
        <v>JPG-4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7">
        <v>1467.69</v>
      </c>
    </row>
    <row r="36" spans="1:16">
      <c r="A36" s="5">
        <f t="shared" si="0"/>
        <v>27</v>
      </c>
      <c r="B36" s="4" t="s">
        <v>6</v>
      </c>
      <c r="C36" s="5" t="str">
        <f>"("&amp;A$18&amp;") x ("&amp;A35&amp;")"</f>
        <v>(9) x (26)</v>
      </c>
      <c r="D36" s="8">
        <f t="shared" ref="D36:O36" si="7">$P35*D$18</f>
        <v>192.00575684574966</v>
      </c>
      <c r="E36" s="8">
        <f t="shared" si="7"/>
        <v>178.71563597390951</v>
      </c>
      <c r="F36" s="8">
        <f t="shared" si="7"/>
        <v>160.71684165520401</v>
      </c>
      <c r="G36" s="8">
        <f t="shared" si="7"/>
        <v>123.32878426257537</v>
      </c>
      <c r="H36" s="8">
        <f t="shared" si="7"/>
        <v>92.334901053855063</v>
      </c>
      <c r="I36" s="8">
        <f t="shared" si="7"/>
        <v>71.559681743886244</v>
      </c>
      <c r="J36" s="8">
        <f t="shared" si="7"/>
        <v>64.03258528734797</v>
      </c>
      <c r="K36" s="8">
        <f t="shared" si="7"/>
        <v>60.328736206310971</v>
      </c>
      <c r="L36" s="8">
        <f t="shared" si="7"/>
        <v>66.794259472008491</v>
      </c>
      <c r="M36" s="8">
        <f t="shared" si="7"/>
        <v>105.09992826177282</v>
      </c>
      <c r="N36" s="8">
        <f t="shared" si="7"/>
        <v>157.73073172655543</v>
      </c>
      <c r="O36" s="8">
        <f t="shared" si="7"/>
        <v>195.04215751082441</v>
      </c>
      <c r="P36" s="7">
        <f>SUM(D36:O36)</f>
        <v>1467.69</v>
      </c>
    </row>
    <row r="37" spans="1:16">
      <c r="A37" s="5">
        <f t="shared" si="0"/>
        <v>28</v>
      </c>
      <c r="B37" s="4"/>
      <c r="C37" s="9"/>
      <c r="D37" s="5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7"/>
    </row>
    <row r="38" spans="1:16">
      <c r="A38" s="5">
        <f t="shared" si="0"/>
        <v>29</v>
      </c>
      <c r="B38" s="4" t="s">
        <v>5</v>
      </c>
      <c r="C38" s="5" t="str">
        <f>$C$22</f>
        <v>JPG-4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">
        <v>1511.13</v>
      </c>
    </row>
    <row r="39" spans="1:16">
      <c r="A39" s="5">
        <f t="shared" si="0"/>
        <v>30</v>
      </c>
      <c r="B39" s="4" t="s">
        <v>4</v>
      </c>
      <c r="C39" s="5" t="str">
        <f>"("&amp;A$18&amp;") x ("&amp;A38&amp;")"</f>
        <v>(9) x (29)</v>
      </c>
      <c r="D39" s="8">
        <f t="shared" ref="D39:O39" si="8">$P38*D$18</f>
        <v>197.68865315040483</v>
      </c>
      <c r="E39" s="8">
        <f t="shared" si="8"/>
        <v>184.00517751654226</v>
      </c>
      <c r="F39" s="8">
        <f t="shared" si="8"/>
        <v>165.4736633283789</v>
      </c>
      <c r="G39" s="8">
        <f t="shared" si="8"/>
        <v>126.97901175500651</v>
      </c>
      <c r="H39" s="8">
        <f t="shared" si="8"/>
        <v>95.067786132979037</v>
      </c>
      <c r="I39" s="8">
        <f t="shared" si="8"/>
        <v>73.677671629321466</v>
      </c>
      <c r="J39" s="8">
        <f t="shared" si="8"/>
        <v>65.927791703472906</v>
      </c>
      <c r="K39" s="8">
        <f t="shared" si="8"/>
        <v>62.114317835130514</v>
      </c>
      <c r="L39" s="8">
        <f t="shared" si="8"/>
        <v>68.771204624911391</v>
      </c>
      <c r="M39" s="8">
        <f t="shared" si="8"/>
        <v>108.2106266270212</v>
      </c>
      <c r="N39" s="8">
        <f t="shared" si="8"/>
        <v>162.39917191910399</v>
      </c>
      <c r="O39" s="8">
        <f t="shared" si="8"/>
        <v>200.81492377772696</v>
      </c>
      <c r="P39" s="7">
        <f>SUM(D39:O39)</f>
        <v>1511.1299999999997</v>
      </c>
    </row>
    <row r="40" spans="1:16">
      <c r="A40" s="5">
        <f t="shared" si="0"/>
        <v>31</v>
      </c>
      <c r="B40" s="4"/>
      <c r="C40" s="9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7"/>
    </row>
    <row r="41" spans="1:16">
      <c r="A41" s="5">
        <f t="shared" si="0"/>
        <v>32</v>
      </c>
      <c r="B41" s="4" t="s">
        <v>3</v>
      </c>
      <c r="C41" s="5" t="str">
        <f>$C$22</f>
        <v>JPG-4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7">
        <v>1555.5200000000002</v>
      </c>
    </row>
    <row r="42" spans="1:16">
      <c r="A42" s="5">
        <f t="shared" si="0"/>
        <v>33</v>
      </c>
      <c r="B42" s="4" t="s">
        <v>2</v>
      </c>
      <c r="C42" s="5" t="str">
        <f>"("&amp;A$18&amp;") x ("&amp;A41&amp;")"</f>
        <v>(9) x (32)</v>
      </c>
      <c r="D42" s="8">
        <f t="shared" ref="D42:O42" si="9">$P41*D$18</f>
        <v>203.49583010628982</v>
      </c>
      <c r="E42" s="8">
        <f t="shared" si="9"/>
        <v>189.41039733876755</v>
      </c>
      <c r="F42" s="8">
        <f t="shared" si="9"/>
        <v>170.33451309983917</v>
      </c>
      <c r="G42" s="8">
        <f t="shared" si="9"/>
        <v>130.70906696654009</v>
      </c>
      <c r="H42" s="8">
        <f t="shared" si="9"/>
        <v>97.860437345279067</v>
      </c>
      <c r="I42" s="8">
        <f t="shared" si="9"/>
        <v>75.841980354332279</v>
      </c>
      <c r="J42" s="8">
        <f t="shared" si="9"/>
        <v>67.864444852915483</v>
      </c>
      <c r="K42" s="8">
        <f t="shared" si="9"/>
        <v>63.938948785943118</v>
      </c>
      <c r="L42" s="8">
        <f t="shared" si="9"/>
        <v>70.79138407558726</v>
      </c>
      <c r="M42" s="8">
        <f t="shared" si="9"/>
        <v>111.38935361673981</v>
      </c>
      <c r="N42" s="8">
        <f t="shared" si="9"/>
        <v>167.16970737369033</v>
      </c>
      <c r="O42" s="8">
        <f t="shared" si="9"/>
        <v>206.71393608407607</v>
      </c>
      <c r="P42" s="7">
        <f>SUM(D42:O42)</f>
        <v>1555.5199999999998</v>
      </c>
    </row>
    <row r="43" spans="1:16">
      <c r="A43" s="5">
        <f t="shared" si="0"/>
        <v>34</v>
      </c>
      <c r="B43" s="4"/>
      <c r="C43" s="9"/>
      <c r="D43" s="5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7"/>
    </row>
    <row r="44" spans="1:16">
      <c r="A44" s="5">
        <f t="shared" si="0"/>
        <v>35</v>
      </c>
      <c r="B44" s="4" t="s">
        <v>1</v>
      </c>
      <c r="C44" s="5" t="str">
        <f>$C$22</f>
        <v>JPG-4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">
        <v>1600.89</v>
      </c>
    </row>
    <row r="45" spans="1:16">
      <c r="A45" s="5">
        <f t="shared" si="0"/>
        <v>36</v>
      </c>
      <c r="B45" s="4" t="s">
        <v>0</v>
      </c>
      <c r="C45" s="5" t="str">
        <f>"("&amp;A$18&amp;") x ("&amp;A44&amp;")"</f>
        <v>(9) x (35)</v>
      </c>
      <c r="D45" s="8">
        <f t="shared" ref="D45:O45" si="10">$P44*D$18</f>
        <v>209.4312123655487</v>
      </c>
      <c r="E45" s="8">
        <f t="shared" si="10"/>
        <v>194.93494843888834</v>
      </c>
      <c r="F45" s="8">
        <f t="shared" si="10"/>
        <v>175.30267606742538</v>
      </c>
      <c r="G45" s="8">
        <f t="shared" si="10"/>
        <v>134.52147077251618</v>
      </c>
      <c r="H45" s="8">
        <f t="shared" si="10"/>
        <v>100.71474204232912</v>
      </c>
      <c r="I45" s="8">
        <f t="shared" si="10"/>
        <v>78.054070619115777</v>
      </c>
      <c r="J45" s="8">
        <f t="shared" si="10"/>
        <v>69.843853579885732</v>
      </c>
      <c r="K45" s="8">
        <f t="shared" si="10"/>
        <v>65.803862195232767</v>
      </c>
      <c r="L45" s="8">
        <f t="shared" si="10"/>
        <v>72.85616311764997</v>
      </c>
      <c r="M45" s="8">
        <f t="shared" si="10"/>
        <v>114.63825750328031</v>
      </c>
      <c r="N45" s="8">
        <f t="shared" si="10"/>
        <v>172.04556215122088</v>
      </c>
      <c r="O45" s="8">
        <f t="shared" si="10"/>
        <v>212.74318114690684</v>
      </c>
      <c r="P45" s="7">
        <f>SUM(D45:O45)</f>
        <v>1600.8899999999999</v>
      </c>
    </row>
    <row r="46" spans="1:16">
      <c r="A46" s="5">
        <f t="shared" si="0"/>
        <v>37</v>
      </c>
      <c r="B46" s="4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5">
        <f t="shared" si="0"/>
        <v>38</v>
      </c>
      <c r="B47" s="6" t="s">
        <v>51</v>
      </c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</row>
    <row r="52" spans="3:14">
      <c r="C52" s="1"/>
      <c r="D52" s="1"/>
      <c r="E52" s="1"/>
      <c r="F52" s="1"/>
      <c r="G52" s="1"/>
      <c r="I52" s="3"/>
      <c r="J52" s="3"/>
      <c r="K52" s="3"/>
      <c r="L52" s="3"/>
      <c r="M52" s="3"/>
      <c r="N52" s="3"/>
    </row>
    <row r="53" spans="3:14">
      <c r="C53" s="1"/>
      <c r="D53" s="1"/>
      <c r="E53" s="1"/>
      <c r="F53" s="1"/>
      <c r="G53" s="1"/>
      <c r="I53" s="3"/>
      <c r="J53" s="3"/>
      <c r="K53" s="3"/>
      <c r="L53" s="3"/>
      <c r="M53" s="3"/>
      <c r="N53" s="3"/>
    </row>
    <row r="54" spans="3:14">
      <c r="C54" s="1"/>
      <c r="D54" s="1"/>
      <c r="E54" s="1"/>
      <c r="F54" s="1"/>
      <c r="G54" s="1"/>
      <c r="I54" s="3"/>
      <c r="J54" s="3"/>
      <c r="K54" s="3"/>
      <c r="L54" s="3"/>
      <c r="M54" s="3"/>
      <c r="N54" s="3"/>
    </row>
    <row r="55" spans="3:14">
      <c r="C55" s="1"/>
      <c r="D55" s="1"/>
      <c r="E55" s="1"/>
      <c r="F55" s="1"/>
      <c r="G55" s="1"/>
      <c r="I55" s="3"/>
      <c r="J55" s="3"/>
      <c r="K55" s="3"/>
      <c r="L55" s="3"/>
      <c r="M55" s="3"/>
      <c r="N55" s="3"/>
    </row>
    <row r="56" spans="3:14">
      <c r="C56" s="1"/>
      <c r="D56" s="1"/>
      <c r="E56" s="1"/>
      <c r="F56" s="1"/>
      <c r="G56" s="1"/>
      <c r="I56" s="3"/>
      <c r="J56" s="3"/>
      <c r="K56" s="3"/>
      <c r="L56" s="3"/>
      <c r="M56" s="3"/>
      <c r="N56" s="3"/>
    </row>
    <row r="57" spans="3:14">
      <c r="C57" s="1"/>
      <c r="D57" s="1"/>
      <c r="E57" s="1"/>
      <c r="F57" s="1"/>
      <c r="G57" s="1"/>
      <c r="I57" s="3"/>
      <c r="J57" s="3"/>
      <c r="K57" s="3"/>
      <c r="L57" s="3"/>
      <c r="M57" s="3"/>
      <c r="N57" s="3"/>
    </row>
    <row r="58" spans="3:14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3:14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3:14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3:14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3:14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3:14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3"/>
  <sheetViews>
    <sheetView tabSelected="1" zoomScaleNormal="100" workbookViewId="0">
      <pane xSplit="3" ySplit="10" topLeftCell="D11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ColWidth="9.140625" defaultRowHeight="12.75"/>
  <cols>
    <col min="1" max="1" width="5.85546875" style="28" customWidth="1"/>
    <col min="2" max="2" width="44" style="28" customWidth="1"/>
    <col min="3" max="3" width="14" style="29" bestFit="1" customWidth="1"/>
    <col min="4" max="6" width="14" style="29" customWidth="1"/>
    <col min="7" max="7" width="12.28515625" style="29" bestFit="1" customWidth="1"/>
    <col min="8" max="13" width="12.28515625" style="28" bestFit="1" customWidth="1"/>
    <col min="14" max="15" width="14" style="28" bestFit="1" customWidth="1"/>
    <col min="16" max="17" width="13.85546875" style="28" bestFit="1" customWidth="1"/>
    <col min="18" max="16384" width="9.140625" style="28"/>
  </cols>
  <sheetData>
    <row r="1" spans="1:17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>
      <c r="A2" s="57" t="s">
        <v>63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>
      <c r="A3" s="58" t="s">
        <v>62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>
      <c r="A6" s="34"/>
      <c r="B6" s="34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4"/>
      <c r="P6" s="34"/>
    </row>
    <row r="7" spans="1:17">
      <c r="A7" s="34"/>
      <c r="B7" s="34"/>
      <c r="C7" s="33"/>
      <c r="D7" s="33"/>
      <c r="E7" s="33"/>
      <c r="F7" s="33"/>
      <c r="G7" s="33"/>
      <c r="H7" s="34"/>
      <c r="I7" s="34"/>
      <c r="J7" s="34"/>
      <c r="K7" s="34"/>
      <c r="L7" s="34"/>
      <c r="M7" s="34"/>
      <c r="N7" s="34"/>
      <c r="O7" s="34"/>
      <c r="P7" s="34"/>
    </row>
    <row r="8" spans="1:17" ht="25.5">
      <c r="A8" s="49" t="s">
        <v>47</v>
      </c>
      <c r="B8" s="51"/>
      <c r="C8" s="49" t="s">
        <v>46</v>
      </c>
      <c r="D8" s="50" t="s">
        <v>45</v>
      </c>
      <c r="E8" s="50" t="s">
        <v>44</v>
      </c>
      <c r="F8" s="50" t="s">
        <v>43</v>
      </c>
      <c r="G8" s="50" t="s">
        <v>42</v>
      </c>
      <c r="H8" s="50" t="s">
        <v>41</v>
      </c>
      <c r="I8" s="50" t="s">
        <v>40</v>
      </c>
      <c r="J8" s="50" t="s">
        <v>39</v>
      </c>
      <c r="K8" s="50" t="s">
        <v>38</v>
      </c>
      <c r="L8" s="50" t="s">
        <v>37</v>
      </c>
      <c r="M8" s="50" t="s">
        <v>36</v>
      </c>
      <c r="N8" s="50" t="s">
        <v>35</v>
      </c>
      <c r="O8" s="50" t="s">
        <v>34</v>
      </c>
      <c r="P8" s="49" t="s">
        <v>33</v>
      </c>
    </row>
    <row r="9" spans="1:17">
      <c r="A9" s="34"/>
      <c r="B9" s="33" t="s">
        <v>32</v>
      </c>
      <c r="C9" s="33" t="s">
        <v>31</v>
      </c>
      <c r="D9" s="33" t="s">
        <v>30</v>
      </c>
      <c r="E9" s="33" t="s">
        <v>29</v>
      </c>
      <c r="F9" s="33" t="s">
        <v>28</v>
      </c>
      <c r="G9" s="33" t="s">
        <v>27</v>
      </c>
      <c r="H9" s="33" t="s">
        <v>26</v>
      </c>
      <c r="I9" s="33" t="s">
        <v>25</v>
      </c>
      <c r="J9" s="33" t="s">
        <v>24</v>
      </c>
      <c r="K9" s="33" t="s">
        <v>23</v>
      </c>
      <c r="L9" s="33" t="s">
        <v>22</v>
      </c>
      <c r="M9" s="33" t="s">
        <v>21</v>
      </c>
      <c r="N9" s="33" t="s">
        <v>20</v>
      </c>
      <c r="O9" s="33" t="s">
        <v>19</v>
      </c>
      <c r="P9" s="33" t="s">
        <v>18</v>
      </c>
    </row>
    <row r="10" spans="1:17">
      <c r="A10" s="33">
        <v>1</v>
      </c>
      <c r="B10" s="48"/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</row>
    <row r="11" spans="1:17">
      <c r="A11" s="33">
        <f t="shared" ref="A11:A51" si="0">A10+1</f>
        <v>2</v>
      </c>
      <c r="B11" s="40" t="s">
        <v>61</v>
      </c>
      <c r="C11" s="33"/>
      <c r="D11" s="34"/>
      <c r="E11" s="34"/>
      <c r="F11" s="34"/>
      <c r="G11" s="34"/>
      <c r="H11" s="47"/>
      <c r="I11" s="47"/>
      <c r="J11" s="34"/>
      <c r="K11" s="34"/>
      <c r="L11" s="34"/>
      <c r="M11" s="34"/>
      <c r="N11" s="34"/>
      <c r="O11" s="34"/>
      <c r="P11" s="38"/>
    </row>
    <row r="12" spans="1:17">
      <c r="A12" s="33">
        <f t="shared" si="0"/>
        <v>3</v>
      </c>
      <c r="B12" s="37" t="s">
        <v>56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7">
      <c r="A13" s="33">
        <f t="shared" si="0"/>
        <v>4</v>
      </c>
      <c r="B13" s="44" t="s">
        <v>59</v>
      </c>
      <c r="C13" s="33" t="s">
        <v>60</v>
      </c>
      <c r="D13" s="43">
        <v>3555062.0857203542</v>
      </c>
      <c r="E13" s="43">
        <v>3518793.422996935</v>
      </c>
      <c r="F13" s="43">
        <v>3548895.3655511439</v>
      </c>
      <c r="G13" s="43">
        <v>2292241.8089968837</v>
      </c>
      <c r="H13" s="43">
        <v>2429378.6312961085</v>
      </c>
      <c r="I13" s="43">
        <v>2374507.8491385705</v>
      </c>
      <c r="J13" s="43">
        <v>2457785.8764115004</v>
      </c>
      <c r="K13" s="43">
        <v>2459168.5122563816</v>
      </c>
      <c r="L13" s="43">
        <v>2559593.9694451154</v>
      </c>
      <c r="M13" s="43">
        <v>3804153.3667523223</v>
      </c>
      <c r="N13" s="43">
        <v>3693580.8433964383</v>
      </c>
      <c r="O13" s="43">
        <v>3703734.5562325823</v>
      </c>
      <c r="P13" s="42">
        <f ca="1">SUM(D13:O13)</f>
        <v>36396896.288194336</v>
      </c>
      <c r="Q13" s="46"/>
    </row>
    <row r="14" spans="1:17">
      <c r="A14" s="33">
        <f t="shared" si="0"/>
        <v>5</v>
      </c>
      <c r="B14" s="34" t="s">
        <v>13</v>
      </c>
      <c r="C14" s="41" t="s">
        <v>16</v>
      </c>
      <c r="D14" s="39">
        <f t="shared" ref="D14:O14" ca="1" si="1">D13/$P13</f>
        <v>9.7674869240800377E-2</v>
      </c>
      <c r="E14" s="39">
        <f t="shared" ca="1" si="1"/>
        <v>9.6678392441343616E-2</v>
      </c>
      <c r="F14" s="39">
        <f t="shared" ca="1" si="1"/>
        <v>9.7505439404795086E-2</v>
      </c>
      <c r="G14" s="39">
        <f t="shared" ca="1" si="1"/>
        <v>6.2979046093564667E-2</v>
      </c>
      <c r="H14" s="39">
        <f t="shared" ca="1" si="1"/>
        <v>6.6746862481351171E-2</v>
      </c>
      <c r="I14" s="39">
        <f t="shared" ca="1" si="1"/>
        <v>6.5239294865610933E-2</v>
      </c>
      <c r="J14" s="39">
        <f t="shared" ca="1" si="1"/>
        <v>6.7527347852698788E-2</v>
      </c>
      <c r="K14" s="39">
        <f t="shared" ca="1" si="1"/>
        <v>6.7565335593025147E-2</v>
      </c>
      <c r="L14" s="39">
        <f t="shared" ca="1" si="1"/>
        <v>7.032451199074749E-2</v>
      </c>
      <c r="M14" s="39">
        <f t="shared" ca="1" si="1"/>
        <v>0.10451861984688607</v>
      </c>
      <c r="N14" s="39">
        <f t="shared" ca="1" si="1"/>
        <v>0.10148065412364528</v>
      </c>
      <c r="O14" s="39">
        <f t="shared" ca="1" si="1"/>
        <v>0.10175962606553136</v>
      </c>
      <c r="P14" s="39">
        <f ca="1">SUM(D14:O14)</f>
        <v>1</v>
      </c>
    </row>
    <row r="15" spans="1:17">
      <c r="A15" s="33">
        <f t="shared" si="0"/>
        <v>6</v>
      </c>
      <c r="B15" s="34"/>
      <c r="C15" s="41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>
      <c r="A16" s="33">
        <f t="shared" si="0"/>
        <v>7</v>
      </c>
      <c r="B16" s="37" t="s">
        <v>55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7">
      <c r="A17" s="33">
        <f t="shared" si="0"/>
        <v>8</v>
      </c>
      <c r="B17" s="44" t="s">
        <v>59</v>
      </c>
      <c r="C17" s="33" t="s">
        <v>58</v>
      </c>
      <c r="D17" s="43">
        <v>2510935.2085857634</v>
      </c>
      <c r="E17" s="43">
        <v>2548421.4163668547</v>
      </c>
      <c r="F17" s="43">
        <v>2533847.4573956318</v>
      </c>
      <c r="G17" s="43">
        <v>1644422.996218401</v>
      </c>
      <c r="H17" s="43">
        <v>1682276.6960769589</v>
      </c>
      <c r="I17" s="43">
        <v>1662256.0164558531</v>
      </c>
      <c r="J17" s="43">
        <v>1722636.9145351895</v>
      </c>
      <c r="K17" s="43">
        <v>1728652.3162835217</v>
      </c>
      <c r="L17" s="43">
        <v>1791866.155859015</v>
      </c>
      <c r="M17" s="43">
        <v>2691574.5959767057</v>
      </c>
      <c r="N17" s="43">
        <v>2618959.7728031324</v>
      </c>
      <c r="O17" s="43">
        <v>2562234.0827166187</v>
      </c>
      <c r="P17" s="42">
        <f ca="1">SUM(D17:O17)</f>
        <v>25698083.629273646</v>
      </c>
    </row>
    <row r="18" spans="1:17">
      <c r="A18" s="33">
        <f t="shared" si="0"/>
        <v>9</v>
      </c>
      <c r="B18" s="34" t="s">
        <v>13</v>
      </c>
      <c r="C18" s="41" t="s">
        <v>12</v>
      </c>
      <c r="D18" s="39">
        <f t="shared" ref="D18:O18" ca="1" si="2">D17/$P17</f>
        <v>9.7709044954833263E-2</v>
      </c>
      <c r="E18" s="39">
        <f t="shared" ca="1" si="2"/>
        <v>9.9167761033505733E-2</v>
      </c>
      <c r="F18" s="39">
        <f t="shared" ca="1" si="2"/>
        <v>9.860063862930353E-2</v>
      </c>
      <c r="G18" s="39">
        <f t="shared" ca="1" si="2"/>
        <v>6.3990102139179647E-2</v>
      </c>
      <c r="H18" s="39">
        <f t="shared" ca="1" si="2"/>
        <v>6.5463118586812238E-2</v>
      </c>
      <c r="I18" s="39">
        <f t="shared" ca="1" si="2"/>
        <v>6.4684045722472286E-2</v>
      </c>
      <c r="J18" s="39">
        <f t="shared" ca="1" si="2"/>
        <v>6.7033672214097298E-2</v>
      </c>
      <c r="K18" s="39">
        <f t="shared" ca="1" si="2"/>
        <v>6.7267751993551353E-2</v>
      </c>
      <c r="L18" s="39">
        <f t="shared" ca="1" si="2"/>
        <v>6.9727617892014065E-2</v>
      </c>
      <c r="M18" s="39">
        <f t="shared" ca="1" si="2"/>
        <v>0.10473833904527545</v>
      </c>
      <c r="N18" s="39">
        <f t="shared" ca="1" si="2"/>
        <v>0.1019126488412458</v>
      </c>
      <c r="O18" s="39">
        <f t="shared" ca="1" si="2"/>
        <v>9.9705258947709319E-2</v>
      </c>
      <c r="P18" s="39">
        <f ca="1">SUM(D18:O18)</f>
        <v>1</v>
      </c>
    </row>
    <row r="19" spans="1:17">
      <c r="A19" s="33">
        <f t="shared" si="0"/>
        <v>10</v>
      </c>
      <c r="B19" s="34"/>
      <c r="C19" s="33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>
      <c r="A20" s="33">
        <f t="shared" si="0"/>
        <v>11</v>
      </c>
      <c r="B20" s="40" t="s">
        <v>57</v>
      </c>
      <c r="C20" s="33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7">
      <c r="A21" s="33">
        <f t="shared" si="0"/>
        <v>12</v>
      </c>
      <c r="B21" s="37" t="s">
        <v>56</v>
      </c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1"/>
      <c r="Q21" s="36"/>
    </row>
    <row r="22" spans="1:17">
      <c r="A22" s="33">
        <f t="shared" si="0"/>
        <v>13</v>
      </c>
      <c r="B22" s="34" t="s">
        <v>54</v>
      </c>
      <c r="C22" s="33" t="s">
        <v>52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1">
        <v>45246.32</v>
      </c>
      <c r="Q22" s="36"/>
    </row>
    <row r="23" spans="1:17">
      <c r="A23" s="33">
        <f t="shared" si="0"/>
        <v>14</v>
      </c>
      <c r="B23" s="34" t="s">
        <v>53</v>
      </c>
      <c r="C23" s="33" t="str">
        <f>"("&amp;A$14&amp;") x ("&amp;A22&amp;")"</f>
        <v>(5) x (13)</v>
      </c>
      <c r="D23" s="32">
        <f t="shared" ref="D23:O23" ca="1" si="3">$P22*D$14</f>
        <v>4419.428389627411</v>
      </c>
      <c r="E23" s="32">
        <f t="shared" ca="1" si="3"/>
        <v>4374.3414814866146</v>
      </c>
      <c r="F23" s="32">
        <f t="shared" ca="1" si="3"/>
        <v>4411.7623130499678</v>
      </c>
      <c r="G23" s="32">
        <f t="shared" ca="1" si="3"/>
        <v>2849.570072844177</v>
      </c>
      <c r="H23" s="32">
        <f t="shared" ca="1" si="3"/>
        <v>3020.0498988272093</v>
      </c>
      <c r="I23" s="32">
        <f t="shared" ca="1" si="3"/>
        <v>2951.8380120637894</v>
      </c>
      <c r="J23" s="32">
        <f t="shared" ca="1" si="3"/>
        <v>3055.3639896945224</v>
      </c>
      <c r="K23" s="32">
        <f t="shared" ca="1" si="3"/>
        <v>3057.0827951494057</v>
      </c>
      <c r="L23" s="32">
        <f t="shared" ca="1" si="3"/>
        <v>3181.925373377198</v>
      </c>
      <c r="M23" s="32">
        <f t="shared" ca="1" si="3"/>
        <v>4729.0829195505585</v>
      </c>
      <c r="N23" s="32">
        <f t="shared" ca="1" si="3"/>
        <v>4591.6261502877742</v>
      </c>
      <c r="O23" s="32">
        <f t="shared" ca="1" si="3"/>
        <v>4604.2486040413733</v>
      </c>
      <c r="P23" s="31">
        <f ca="1">SUM(D23:O23)</f>
        <v>45246.32</v>
      </c>
      <c r="Q23" s="36"/>
    </row>
    <row r="24" spans="1:17">
      <c r="A24" s="33">
        <f t="shared" si="0"/>
        <v>15</v>
      </c>
      <c r="B24" s="34"/>
      <c r="C24" s="35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1"/>
      <c r="Q24" s="36"/>
    </row>
    <row r="25" spans="1:17">
      <c r="A25" s="33">
        <f t="shared" si="0"/>
        <v>16</v>
      </c>
      <c r="B25" s="34" t="s">
        <v>7</v>
      </c>
      <c r="C25" s="33" t="s">
        <v>52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1">
        <v>46643.92</v>
      </c>
      <c r="Q25" s="36"/>
    </row>
    <row r="26" spans="1:17">
      <c r="A26" s="33">
        <f t="shared" si="0"/>
        <v>17</v>
      </c>
      <c r="B26" s="34" t="s">
        <v>6</v>
      </c>
      <c r="C26" s="33" t="str">
        <f>"("&amp;A$14&amp;") x ("&amp;A25&amp;")"</f>
        <v>(5) x (16)</v>
      </c>
      <c r="D26" s="32">
        <f t="shared" ref="D26:O26" ca="1" si="4">$P25*D$14</f>
        <v>4555.9387868783533</v>
      </c>
      <c r="E26" s="32">
        <f t="shared" ca="1" si="4"/>
        <v>4509.4592027626359</v>
      </c>
      <c r="F26" s="32">
        <f t="shared" ca="1" si="4"/>
        <v>4548.0359151621096</v>
      </c>
      <c r="G26" s="32">
        <f t="shared" ca="1" si="4"/>
        <v>2937.5895876645427</v>
      </c>
      <c r="H26" s="32">
        <f t="shared" ca="1" si="4"/>
        <v>3113.3353138311454</v>
      </c>
      <c r="I26" s="32">
        <f t="shared" ca="1" si="4"/>
        <v>3043.0164505679672</v>
      </c>
      <c r="J26" s="32">
        <f t="shared" ca="1" si="4"/>
        <v>3149.740211053454</v>
      </c>
      <c r="K26" s="32">
        <f t="shared" ca="1" si="4"/>
        <v>3151.5121081742172</v>
      </c>
      <c r="L26" s="32">
        <f t="shared" ca="1" si="4"/>
        <v>3280.2109113354663</v>
      </c>
      <c r="M26" s="32">
        <f t="shared" ca="1" si="4"/>
        <v>4875.1581426485654</v>
      </c>
      <c r="N26" s="32">
        <f t="shared" ca="1" si="4"/>
        <v>4733.4555124909803</v>
      </c>
      <c r="O26" s="32">
        <f t="shared" ca="1" si="4"/>
        <v>4746.4678574305599</v>
      </c>
      <c r="P26" s="31">
        <f ca="1">SUM(D26:O26)</f>
        <v>46643.92</v>
      </c>
      <c r="Q26" s="36"/>
    </row>
    <row r="27" spans="1:17">
      <c r="A27" s="33">
        <f t="shared" si="0"/>
        <v>18</v>
      </c>
      <c r="B27" s="34"/>
      <c r="C27" s="35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1"/>
      <c r="Q27" s="36"/>
    </row>
    <row r="28" spans="1:17">
      <c r="A28" s="33">
        <f t="shared" si="0"/>
        <v>19</v>
      </c>
      <c r="B28" s="34" t="s">
        <v>5</v>
      </c>
      <c r="C28" s="33" t="s">
        <v>52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1">
        <v>48083.439999999995</v>
      </c>
      <c r="Q28" s="36"/>
    </row>
    <row r="29" spans="1:17">
      <c r="A29" s="33">
        <f t="shared" si="0"/>
        <v>20</v>
      </c>
      <c r="B29" s="34" t="s">
        <v>4</v>
      </c>
      <c r="C29" s="33" t="str">
        <f>"("&amp;A$14&amp;") x ("&amp;A28&amp;")"</f>
        <v>(5) x (19)</v>
      </c>
      <c r="D29" s="32">
        <f t="shared" ref="D29:O29" ca="1" si="5">$P28*D$14</f>
        <v>4696.5437146478698</v>
      </c>
      <c r="E29" s="32">
        <f t="shared" ca="1" si="5"/>
        <v>4648.6296822497989</v>
      </c>
      <c r="F29" s="32">
        <f t="shared" ca="1" si="5"/>
        <v>4688.3969452941001</v>
      </c>
      <c r="G29" s="32">
        <f t="shared" ca="1" si="5"/>
        <v>3028.2491840971506</v>
      </c>
      <c r="H29" s="32">
        <f t="shared" ca="1" si="5"/>
        <v>3209.4187573103</v>
      </c>
      <c r="I29" s="32">
        <f t="shared" ca="1" si="5"/>
        <v>3136.9297203129108</v>
      </c>
      <c r="J29" s="32">
        <f t="shared" ca="1" si="5"/>
        <v>3246.9471788343708</v>
      </c>
      <c r="K29" s="32">
        <f t="shared" ca="1" si="5"/>
        <v>3248.7737600670889</v>
      </c>
      <c r="L29" s="32">
        <f t="shared" ca="1" si="5"/>
        <v>3381.444452836387</v>
      </c>
      <c r="M29" s="32">
        <f t="shared" ca="1" si="5"/>
        <v>5025.6147862905545</v>
      </c>
      <c r="N29" s="32">
        <f t="shared" ca="1" si="5"/>
        <v>4879.5389437150498</v>
      </c>
      <c r="O29" s="32">
        <f t="shared" ca="1" si="5"/>
        <v>4892.9528743444125</v>
      </c>
      <c r="P29" s="31">
        <f ca="1">SUM(D29:O29)</f>
        <v>48083.439999999995</v>
      </c>
      <c r="Q29" s="36"/>
    </row>
    <row r="30" spans="1:17">
      <c r="A30" s="33">
        <f t="shared" si="0"/>
        <v>21</v>
      </c>
      <c r="B30" s="34"/>
      <c r="C30" s="35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1"/>
      <c r="Q30" s="36"/>
    </row>
    <row r="31" spans="1:17">
      <c r="A31" s="33">
        <f t="shared" si="0"/>
        <v>22</v>
      </c>
      <c r="B31" s="34" t="s">
        <v>3</v>
      </c>
      <c r="C31" s="33" t="s">
        <v>52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1">
        <v>49566.149999999994</v>
      </c>
      <c r="Q31" s="36"/>
    </row>
    <row r="32" spans="1:17">
      <c r="A32" s="33">
        <f t="shared" si="0"/>
        <v>23</v>
      </c>
      <c r="B32" s="34" t="s">
        <v>2</v>
      </c>
      <c r="C32" s="33" t="str">
        <f>"("&amp;A$14&amp;") x ("&amp;A31&amp;")"</f>
        <v>(5) x (22)</v>
      </c>
      <c r="D32" s="32">
        <f t="shared" ref="D32:O32" ca="1" si="6">$P31*D$14</f>
        <v>4841.3672200198971</v>
      </c>
      <c r="E32" s="32">
        <f t="shared" ca="1" si="6"/>
        <v>4791.9757015065034</v>
      </c>
      <c r="F32" s="32">
        <f t="shared" ca="1" si="6"/>
        <v>4832.9692353539831</v>
      </c>
      <c r="G32" s="32">
        <f t="shared" ca="1" si="6"/>
        <v>3121.6288455305398</v>
      </c>
      <c r="H32" s="32">
        <f t="shared" ca="1" si="6"/>
        <v>3308.3849977800242</v>
      </c>
      <c r="I32" s="32">
        <f t="shared" ca="1" si="6"/>
        <v>3233.6606752031012</v>
      </c>
      <c r="J32" s="32">
        <f t="shared" ca="1" si="6"/>
        <v>3347.0706527690459</v>
      </c>
      <c r="K32" s="32">
        <f t="shared" ca="1" si="6"/>
        <v>3348.9535588042231</v>
      </c>
      <c r="L32" s="32">
        <f t="shared" ca="1" si="6"/>
        <v>3485.7153100101882</v>
      </c>
      <c r="M32" s="32">
        <f t="shared" ca="1" si="6"/>
        <v>5180.5855891237316</v>
      </c>
      <c r="N32" s="32">
        <f t="shared" ca="1" si="6"/>
        <v>5030.0053243907196</v>
      </c>
      <c r="O32" s="32">
        <f t="shared" ca="1" si="6"/>
        <v>5043.8328895080367</v>
      </c>
      <c r="P32" s="31">
        <f ca="1">SUM(D32:O32)</f>
        <v>49566.149999999987</v>
      </c>
      <c r="Q32" s="36"/>
    </row>
    <row r="33" spans="1:17">
      <c r="A33" s="33">
        <f t="shared" si="0"/>
        <v>24</v>
      </c>
      <c r="B33" s="34"/>
      <c r="C33" s="35"/>
      <c r="D33" s="33"/>
      <c r="E33" s="33"/>
      <c r="F33" s="33"/>
      <c r="G33" s="33"/>
      <c r="H33" s="34"/>
      <c r="I33" s="34"/>
      <c r="J33" s="34"/>
      <c r="K33" s="34"/>
      <c r="L33" s="34"/>
      <c r="M33" s="34"/>
      <c r="N33" s="34"/>
      <c r="O33" s="34"/>
      <c r="P33" s="31"/>
      <c r="Q33" s="36"/>
    </row>
    <row r="34" spans="1:17">
      <c r="A34" s="33">
        <f t="shared" si="0"/>
        <v>25</v>
      </c>
      <c r="B34" s="34" t="s">
        <v>1</v>
      </c>
      <c r="C34" s="33" t="s">
        <v>52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1">
        <v>51093.34</v>
      </c>
      <c r="Q34" s="36"/>
    </row>
    <row r="35" spans="1:17">
      <c r="A35" s="33">
        <f t="shared" si="0"/>
        <v>26</v>
      </c>
      <c r="B35" s="34" t="s">
        <v>0</v>
      </c>
      <c r="C35" s="33" t="str">
        <f>"("&amp;A$14&amp;") x ("&amp;A34&amp;")"</f>
        <v>(5) x (25)</v>
      </c>
      <c r="D35" s="32">
        <f t="shared" ref="D35:O35" ca="1" si="7">$P34*D$14</f>
        <v>4990.5353035757553</v>
      </c>
      <c r="E35" s="32">
        <f t="shared" ca="1" si="7"/>
        <v>4939.621975658999</v>
      </c>
      <c r="F35" s="32">
        <f t="shared" ca="1" si="7"/>
        <v>4981.8785673585926</v>
      </c>
      <c r="G35" s="32">
        <f t="shared" ca="1" si="7"/>
        <v>3217.8098149341713</v>
      </c>
      <c r="H35" s="32">
        <f t="shared" ca="1" si="7"/>
        <v>3410.320138692919</v>
      </c>
      <c r="I35" s="32">
        <f t="shared" ca="1" si="7"/>
        <v>3333.2934739289135</v>
      </c>
      <c r="J35" s="32">
        <f t="shared" ca="1" si="7"/>
        <v>3450.1977431362088</v>
      </c>
      <c r="K35" s="32">
        <f t="shared" ca="1" si="7"/>
        <v>3452.1386636685352</v>
      </c>
      <c r="L35" s="32">
        <f t="shared" ca="1" si="7"/>
        <v>3593.1142014773382</v>
      </c>
      <c r="M35" s="32">
        <f t="shared" ca="1" si="7"/>
        <v>5340.2053801676975</v>
      </c>
      <c r="N35" s="32">
        <f t="shared" ca="1" si="7"/>
        <v>5184.98556456181</v>
      </c>
      <c r="O35" s="32">
        <f t="shared" ca="1" si="7"/>
        <v>5199.2391728390558</v>
      </c>
      <c r="P35" s="31">
        <f ca="1">SUM(D35:O35)</f>
        <v>51093.339999999989</v>
      </c>
      <c r="Q35" s="36"/>
    </row>
    <row r="36" spans="1:17">
      <c r="A36" s="33">
        <f t="shared" si="0"/>
        <v>27</v>
      </c>
      <c r="B36" s="34"/>
      <c r="C36" s="33"/>
      <c r="D36" s="33"/>
      <c r="E36" s="33"/>
      <c r="F36" s="33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6"/>
    </row>
    <row r="37" spans="1:17">
      <c r="A37" s="33">
        <f t="shared" si="0"/>
        <v>28</v>
      </c>
      <c r="B37" s="37" t="s">
        <v>55</v>
      </c>
      <c r="C37" s="35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1"/>
      <c r="Q37" s="36"/>
    </row>
    <row r="38" spans="1:17">
      <c r="A38" s="33">
        <f t="shared" si="0"/>
        <v>29</v>
      </c>
      <c r="B38" s="34" t="s">
        <v>54</v>
      </c>
      <c r="C38" s="33" t="s">
        <v>52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1">
        <v>53158.34</v>
      </c>
    </row>
    <row r="39" spans="1:17">
      <c r="A39" s="33">
        <f t="shared" si="0"/>
        <v>30</v>
      </c>
      <c r="B39" s="34" t="s">
        <v>53</v>
      </c>
      <c r="C39" s="33" t="str">
        <f>"("&amp;A$18&amp;") x ("&amp;A38&amp;")"</f>
        <v>(9) x (29)</v>
      </c>
      <c r="D39" s="32">
        <f t="shared" ref="D39:O39" ca="1" si="8">$P38*D$18</f>
        <v>5194.0506327843104</v>
      </c>
      <c r="E39" s="32">
        <f t="shared" ca="1" si="8"/>
        <v>5271.5935580578489</v>
      </c>
      <c r="F39" s="32">
        <f t="shared" ca="1" si="8"/>
        <v>5241.4462724736504</v>
      </c>
      <c r="G39" s="32">
        <f t="shared" ca="1" si="8"/>
        <v>3401.6076061492386</v>
      </c>
      <c r="H39" s="32">
        <f t="shared" ca="1" si="8"/>
        <v>3479.9107152980841</v>
      </c>
      <c r="I39" s="32">
        <f t="shared" ca="1" si="8"/>
        <v>3438.496495090727</v>
      </c>
      <c r="J39" s="32">
        <f t="shared" ca="1" si="8"/>
        <v>3563.3987390055368</v>
      </c>
      <c r="K39" s="32">
        <f t="shared" ca="1" si="8"/>
        <v>3575.8420315088806</v>
      </c>
      <c r="L39" s="32">
        <f t="shared" ca="1" si="8"/>
        <v>3706.6044192937666</v>
      </c>
      <c r="M39" s="32">
        <f t="shared" ca="1" si="8"/>
        <v>5567.7162380040272</v>
      </c>
      <c r="N39" s="32">
        <f t="shared" ca="1" si="8"/>
        <v>5417.5072374035499</v>
      </c>
      <c r="O39" s="32">
        <f t="shared" ca="1" si="8"/>
        <v>5300.1660549303742</v>
      </c>
      <c r="P39" s="31">
        <f ca="1">SUM(D39:O39)</f>
        <v>53158.34</v>
      </c>
    </row>
    <row r="40" spans="1:17">
      <c r="A40" s="33">
        <f t="shared" si="0"/>
        <v>31</v>
      </c>
      <c r="B40" s="34"/>
      <c r="C40" s="35"/>
      <c r="D40" s="33"/>
      <c r="E40" s="33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1"/>
    </row>
    <row r="41" spans="1:17">
      <c r="A41" s="33">
        <f t="shared" si="0"/>
        <v>32</v>
      </c>
      <c r="B41" s="34" t="s">
        <v>7</v>
      </c>
      <c r="C41" s="33" t="s">
        <v>52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1">
        <v>54881.299999999996</v>
      </c>
    </row>
    <row r="42" spans="1:17">
      <c r="A42" s="33">
        <f t="shared" si="0"/>
        <v>33</v>
      </c>
      <c r="B42" s="34" t="s">
        <v>6</v>
      </c>
      <c r="C42" s="33" t="str">
        <f>"("&amp;A$18&amp;") x ("&amp;A41&amp;")"</f>
        <v>(9) x (32)</v>
      </c>
      <c r="D42" s="32">
        <f t="shared" ref="D42:O42" ca="1" si="9">$P41*D$18</f>
        <v>5362.3994088796899</v>
      </c>
      <c r="E42" s="32">
        <f t="shared" ca="1" si="9"/>
        <v>5442.4556436081375</v>
      </c>
      <c r="F42" s="32">
        <f t="shared" ca="1" si="9"/>
        <v>5411.3312288063953</v>
      </c>
      <c r="G42" s="32">
        <f t="shared" ca="1" si="9"/>
        <v>3511.8599925309595</v>
      </c>
      <c r="H42" s="32">
        <f t="shared" ca="1" si="9"/>
        <v>3592.7010500984184</v>
      </c>
      <c r="I42" s="32">
        <f t="shared" ca="1" si="9"/>
        <v>3549.9445185087179</v>
      </c>
      <c r="J42" s="32">
        <f t="shared" ca="1" si="9"/>
        <v>3678.8950748835377</v>
      </c>
      <c r="K42" s="32">
        <f t="shared" ca="1" si="9"/>
        <v>3691.7416774836897</v>
      </c>
      <c r="L42" s="32">
        <f t="shared" ca="1" si="9"/>
        <v>3826.7423158169913</v>
      </c>
      <c r="M42" s="32">
        <f t="shared" ca="1" si="9"/>
        <v>5748.1762066454748</v>
      </c>
      <c r="N42" s="32">
        <f t="shared" ca="1" si="9"/>
        <v>5593.0986548510627</v>
      </c>
      <c r="O42" s="32">
        <f t="shared" ca="1" si="9"/>
        <v>5471.9542278869194</v>
      </c>
      <c r="P42" s="31">
        <f ca="1">SUM(D42:O42)</f>
        <v>54881.299999999996</v>
      </c>
    </row>
    <row r="43" spans="1:17">
      <c r="A43" s="33">
        <f t="shared" si="0"/>
        <v>34</v>
      </c>
      <c r="B43" s="34"/>
      <c r="C43" s="35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1"/>
    </row>
    <row r="44" spans="1:17">
      <c r="A44" s="33">
        <f t="shared" si="0"/>
        <v>35</v>
      </c>
      <c r="B44" s="34" t="s">
        <v>5</v>
      </c>
      <c r="C44" s="33" t="s">
        <v>52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1">
        <v>56655.95</v>
      </c>
    </row>
    <row r="45" spans="1:17">
      <c r="A45" s="33">
        <f t="shared" si="0"/>
        <v>36</v>
      </c>
      <c r="B45" s="34" t="s">
        <v>4</v>
      </c>
      <c r="C45" s="33" t="str">
        <f>"("&amp;A$18&amp;") x ("&amp;A44&amp;")"</f>
        <v>(9) x (35)</v>
      </c>
      <c r="D45" s="32">
        <f t="shared" ref="D45:O45" ca="1" si="10">$P44*D$18</f>
        <v>5535.7987655087854</v>
      </c>
      <c r="E45" s="32">
        <f t="shared" ca="1" si="10"/>
        <v>5618.4437107262493</v>
      </c>
      <c r="F45" s="32">
        <f t="shared" ca="1" si="10"/>
        <v>5586.3128521498893</v>
      </c>
      <c r="G45" s="32">
        <f t="shared" ca="1" si="10"/>
        <v>3625.4200272922549</v>
      </c>
      <c r="H45" s="32">
        <f t="shared" ca="1" si="10"/>
        <v>3708.8751734985049</v>
      </c>
      <c r="I45" s="32">
        <f t="shared" ca="1" si="10"/>
        <v>3664.7360602501035</v>
      </c>
      <c r="J45" s="32">
        <f t="shared" ca="1" si="10"/>
        <v>3797.8563812782854</v>
      </c>
      <c r="K45" s="32">
        <f t="shared" ca="1" si="10"/>
        <v>3811.1183935590457</v>
      </c>
      <c r="L45" s="32">
        <f t="shared" ca="1" si="10"/>
        <v>3950.4844329090542</v>
      </c>
      <c r="M45" s="32">
        <f t="shared" ca="1" si="10"/>
        <v>5934.0501000321738</v>
      </c>
      <c r="N45" s="32">
        <f t="shared" ca="1" si="10"/>
        <v>5773.9579371171803</v>
      </c>
      <c r="O45" s="32">
        <f t="shared" ca="1" si="10"/>
        <v>5648.8961656784713</v>
      </c>
      <c r="P45" s="31">
        <f ca="1">SUM(D45:O45)</f>
        <v>56655.95</v>
      </c>
    </row>
    <row r="46" spans="1:17">
      <c r="A46" s="33">
        <f t="shared" si="0"/>
        <v>37</v>
      </c>
      <c r="B46" s="34"/>
      <c r="C46" s="35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1"/>
    </row>
    <row r="47" spans="1:17">
      <c r="A47" s="33">
        <f t="shared" si="0"/>
        <v>38</v>
      </c>
      <c r="B47" s="34" t="s">
        <v>3</v>
      </c>
      <c r="C47" s="33" t="s">
        <v>52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1">
        <v>58483.839999999997</v>
      </c>
    </row>
    <row r="48" spans="1:17">
      <c r="A48" s="33">
        <f t="shared" si="0"/>
        <v>39</v>
      </c>
      <c r="B48" s="34" t="s">
        <v>2</v>
      </c>
      <c r="C48" s="33" t="str">
        <f>"("&amp;A$18&amp;") x ("&amp;A47&amp;")"</f>
        <v>(9) x (38)</v>
      </c>
      <c r="D48" s="32">
        <f t="shared" ref="D48:O48" ca="1" si="11">$P47*D$18</f>
        <v>5714.4001516912758</v>
      </c>
      <c r="E48" s="32">
        <f t="shared" ca="1" si="11"/>
        <v>5799.7114694417833</v>
      </c>
      <c r="F48" s="32">
        <f t="shared" ca="1" si="11"/>
        <v>5766.5439734940064</v>
      </c>
      <c r="G48" s="32">
        <f t="shared" ca="1" si="11"/>
        <v>3742.3868950914398</v>
      </c>
      <c r="H48" s="32">
        <f t="shared" ca="1" si="11"/>
        <v>3828.5345533321529</v>
      </c>
      <c r="I48" s="32">
        <f t="shared" ca="1" si="11"/>
        <v>3782.9713805857532</v>
      </c>
      <c r="J48" s="32">
        <f t="shared" ca="1" si="11"/>
        <v>3920.3865603817117</v>
      </c>
      <c r="K48" s="32">
        <f t="shared" ca="1" si="11"/>
        <v>3934.076444750538</v>
      </c>
      <c r="L48" s="32">
        <f t="shared" ca="1" si="11"/>
        <v>4077.9388483776875</v>
      </c>
      <c r="M48" s="32">
        <f t="shared" ca="1" si="11"/>
        <v>6125.5002625896414</v>
      </c>
      <c r="N48" s="32">
        <f t="shared" ca="1" si="11"/>
        <v>5960.2430488076043</v>
      </c>
      <c r="O48" s="32">
        <f t="shared" ca="1" si="11"/>
        <v>5831.1464114563996</v>
      </c>
      <c r="P48" s="31">
        <f ca="1">SUM(D48:O48)</f>
        <v>58483.839999999997</v>
      </c>
    </row>
    <row r="49" spans="1:16">
      <c r="A49" s="33">
        <f t="shared" si="0"/>
        <v>40</v>
      </c>
      <c r="B49" s="34"/>
      <c r="C49" s="35"/>
      <c r="D49" s="33"/>
      <c r="E49" s="33"/>
      <c r="F49" s="33"/>
      <c r="G49" s="33"/>
      <c r="H49" s="34"/>
      <c r="I49" s="34"/>
      <c r="J49" s="34"/>
      <c r="K49" s="34"/>
      <c r="L49" s="34"/>
      <c r="M49" s="34"/>
      <c r="N49" s="34"/>
      <c r="O49" s="34"/>
      <c r="P49" s="31"/>
    </row>
    <row r="50" spans="1:16">
      <c r="A50" s="33">
        <f t="shared" si="0"/>
        <v>41</v>
      </c>
      <c r="B50" s="34" t="s">
        <v>1</v>
      </c>
      <c r="C50" s="33" t="s">
        <v>52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1">
        <v>60366.559999999998</v>
      </c>
    </row>
    <row r="51" spans="1:16">
      <c r="A51" s="33">
        <f t="shared" si="0"/>
        <v>42</v>
      </c>
      <c r="B51" s="34" t="s">
        <v>0</v>
      </c>
      <c r="C51" s="33" t="str">
        <f>"("&amp;A$18&amp;") x ("&amp;A50&amp;")"</f>
        <v>(9) x (41)</v>
      </c>
      <c r="D51" s="32">
        <f t="shared" ref="D51:O51" ca="1" si="12">$P50*D$18</f>
        <v>5898.3589248086391</v>
      </c>
      <c r="E51" s="32">
        <f t="shared" ca="1" si="12"/>
        <v>5986.4165964947861</v>
      </c>
      <c r="F51" s="32">
        <f t="shared" ca="1" si="12"/>
        <v>5952.1813678541694</v>
      </c>
      <c r="G51" s="32">
        <f t="shared" ca="1" si="12"/>
        <v>3862.8623401909163</v>
      </c>
      <c r="H51" s="32">
        <f t="shared" ca="1" si="12"/>
        <v>3951.783275957916</v>
      </c>
      <c r="I51" s="32">
        <f t="shared" ca="1" si="12"/>
        <v>3904.7533271483662</v>
      </c>
      <c r="J51" s="32">
        <f t="shared" ca="1" si="12"/>
        <v>4046.5921957326373</v>
      </c>
      <c r="K51" s="32">
        <f t="shared" ca="1" si="12"/>
        <v>4060.7227867838374</v>
      </c>
      <c r="L51" s="32">
        <f t="shared" ca="1" si="12"/>
        <v>4209.2164291353401</v>
      </c>
      <c r="M51" s="32">
        <f t="shared" ca="1" si="12"/>
        <v>6322.6932282769631</v>
      </c>
      <c r="N51" s="32">
        <f t="shared" ca="1" si="12"/>
        <v>6152.1160310339947</v>
      </c>
      <c r="O51" s="32">
        <f t="shared" ca="1" si="12"/>
        <v>6018.8634965824313</v>
      </c>
      <c r="P51" s="31">
        <f ca="1">SUM(D51:O51)</f>
        <v>60366.559999999998</v>
      </c>
    </row>
    <row r="52" spans="1:16">
      <c r="C52" s="28"/>
      <c r="D52" s="28"/>
      <c r="E52" s="28"/>
      <c r="F52" s="28"/>
      <c r="G52" s="28"/>
      <c r="I52" s="30"/>
      <c r="J52" s="30"/>
      <c r="K52" s="30"/>
      <c r="L52" s="30"/>
      <c r="M52" s="30"/>
      <c r="N52" s="30"/>
    </row>
    <row r="53" spans="1:16">
      <c r="C53" s="28"/>
      <c r="D53" s="28"/>
      <c r="E53" s="28"/>
      <c r="F53" s="28"/>
      <c r="G53" s="28"/>
      <c r="I53" s="30"/>
      <c r="J53" s="30"/>
      <c r="K53" s="30"/>
      <c r="L53" s="30"/>
      <c r="M53" s="30"/>
      <c r="N53" s="30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tabSelected="1" zoomScaleNormal="100" workbookViewId="0">
      <pane xSplit="3" ySplit="10" topLeftCell="D11" activePane="bottomRight" state="frozen"/>
      <selection sqref="A1:O1"/>
      <selection pane="topRight" sqref="A1:O1"/>
      <selection pane="bottomLeft" sqref="A1:O1"/>
      <selection pane="bottomRight" activeCell="E51" sqref="E51"/>
    </sheetView>
  </sheetViews>
  <sheetFormatPr defaultRowHeight="12.75"/>
  <cols>
    <col min="1" max="1" width="5.85546875" style="28" customWidth="1"/>
    <col min="2" max="2" width="44" style="28" customWidth="1"/>
    <col min="3" max="3" width="14" style="29" bestFit="1" customWidth="1"/>
    <col min="4" max="6" width="14" style="29" customWidth="1"/>
    <col min="7" max="7" width="12.28515625" style="29" bestFit="1" customWidth="1"/>
    <col min="8" max="13" width="12.28515625" style="28" bestFit="1" customWidth="1"/>
    <col min="14" max="15" width="14" style="28" bestFit="1" customWidth="1"/>
    <col min="16" max="17" width="13.85546875" style="28" bestFit="1" customWidth="1"/>
    <col min="18" max="16384" width="9.140625" style="28"/>
  </cols>
  <sheetData>
    <row r="1" spans="1:17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>
      <c r="A2" s="57" t="s">
        <v>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>
      <c r="A3" s="58" t="s">
        <v>68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>
      <c r="A6" s="34"/>
      <c r="B6" s="34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4"/>
      <c r="P6" s="34"/>
    </row>
    <row r="7" spans="1:17">
      <c r="A7" s="34"/>
      <c r="B7" s="34"/>
      <c r="C7" s="33"/>
      <c r="D7" s="33"/>
      <c r="E7" s="33"/>
      <c r="F7" s="33"/>
      <c r="G7" s="33"/>
      <c r="H7" s="34"/>
      <c r="I7" s="34"/>
      <c r="J7" s="34"/>
      <c r="K7" s="34"/>
      <c r="L7" s="34"/>
      <c r="M7" s="34"/>
      <c r="N7" s="34"/>
      <c r="O7" s="34"/>
      <c r="P7" s="34"/>
    </row>
    <row r="8" spans="1:17" ht="25.5">
      <c r="A8" s="49" t="s">
        <v>47</v>
      </c>
      <c r="B8" s="51"/>
      <c r="C8" s="49" t="s">
        <v>46</v>
      </c>
      <c r="D8" s="50" t="s">
        <v>45</v>
      </c>
      <c r="E8" s="50" t="s">
        <v>44</v>
      </c>
      <c r="F8" s="50" t="s">
        <v>43</v>
      </c>
      <c r="G8" s="50" t="s">
        <v>42</v>
      </c>
      <c r="H8" s="50" t="s">
        <v>41</v>
      </c>
      <c r="I8" s="50" t="s">
        <v>40</v>
      </c>
      <c r="J8" s="50" t="s">
        <v>39</v>
      </c>
      <c r="K8" s="50" t="s">
        <v>38</v>
      </c>
      <c r="L8" s="50" t="s">
        <v>37</v>
      </c>
      <c r="M8" s="50" t="s">
        <v>36</v>
      </c>
      <c r="N8" s="50" t="s">
        <v>35</v>
      </c>
      <c r="O8" s="50" t="s">
        <v>34</v>
      </c>
      <c r="P8" s="49" t="s">
        <v>33</v>
      </c>
    </row>
    <row r="9" spans="1:17">
      <c r="A9" s="34"/>
      <c r="B9" s="33" t="s">
        <v>32</v>
      </c>
      <c r="C9" s="33" t="s">
        <v>31</v>
      </c>
      <c r="D9" s="33" t="s">
        <v>30</v>
      </c>
      <c r="E9" s="33" t="s">
        <v>29</v>
      </c>
      <c r="F9" s="33" t="s">
        <v>28</v>
      </c>
      <c r="G9" s="33" t="s">
        <v>27</v>
      </c>
      <c r="H9" s="33" t="s">
        <v>26</v>
      </c>
      <c r="I9" s="33" t="s">
        <v>25</v>
      </c>
      <c r="J9" s="33" t="s">
        <v>24</v>
      </c>
      <c r="K9" s="33" t="s">
        <v>23</v>
      </c>
      <c r="L9" s="33" t="s">
        <v>22</v>
      </c>
      <c r="M9" s="33" t="s">
        <v>21</v>
      </c>
      <c r="N9" s="33" t="s">
        <v>20</v>
      </c>
      <c r="O9" s="33" t="s">
        <v>19</v>
      </c>
      <c r="P9" s="33" t="s">
        <v>18</v>
      </c>
    </row>
    <row r="10" spans="1:17">
      <c r="A10" s="33">
        <v>1</v>
      </c>
      <c r="B10" s="48"/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</row>
    <row r="11" spans="1:17">
      <c r="A11" s="33">
        <f t="shared" ref="A11:A47" si="0">A10+1</f>
        <v>2</v>
      </c>
      <c r="B11" s="40" t="s">
        <v>67</v>
      </c>
      <c r="C11" s="33"/>
      <c r="D11" s="34"/>
      <c r="E11" s="34"/>
      <c r="F11" s="34"/>
      <c r="G11" s="34"/>
      <c r="H11" s="47"/>
      <c r="I11" s="47"/>
      <c r="J11" s="34"/>
      <c r="K11" s="34"/>
      <c r="L11" s="34"/>
      <c r="M11" s="34"/>
      <c r="N11" s="34"/>
      <c r="O11" s="34"/>
      <c r="P11" s="38"/>
    </row>
    <row r="12" spans="1:17">
      <c r="A12" s="33">
        <f t="shared" si="0"/>
        <v>3</v>
      </c>
      <c r="B12" s="37" t="s">
        <v>10</v>
      </c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8"/>
    </row>
    <row r="13" spans="1:17">
      <c r="A13" s="33">
        <f t="shared" si="0"/>
        <v>4</v>
      </c>
      <c r="B13" s="44" t="s">
        <v>66</v>
      </c>
      <c r="C13" s="41" t="s">
        <v>65</v>
      </c>
      <c r="D13" s="43">
        <v>1225472256.3826892</v>
      </c>
      <c r="E13" s="43">
        <v>1173019249.7575724</v>
      </c>
      <c r="F13" s="43">
        <v>1080324157.3262029</v>
      </c>
      <c r="G13" s="43">
        <v>963795546.04291737</v>
      </c>
      <c r="H13" s="43">
        <v>778961307.98809767</v>
      </c>
      <c r="I13" s="43">
        <v>722950457.98259544</v>
      </c>
      <c r="J13" s="43">
        <v>674685206.73225212</v>
      </c>
      <c r="K13" s="43">
        <v>663742032.49867129</v>
      </c>
      <c r="L13" s="43">
        <v>670364846.94683778</v>
      </c>
      <c r="M13" s="43">
        <v>700450453.13108146</v>
      </c>
      <c r="N13" s="43">
        <v>934362574.90247047</v>
      </c>
      <c r="O13" s="43">
        <v>1177437608.8094201</v>
      </c>
      <c r="P13" s="42">
        <f>SUM(D13:O13)</f>
        <v>10765565698.500807</v>
      </c>
      <c r="Q13" s="46"/>
    </row>
    <row r="14" spans="1:17">
      <c r="A14" s="33">
        <f t="shared" si="0"/>
        <v>5</v>
      </c>
      <c r="B14" s="34" t="s">
        <v>13</v>
      </c>
      <c r="C14" s="55" t="s">
        <v>16</v>
      </c>
      <c r="D14" s="54">
        <f t="shared" ref="D14:O14" si="1">D13/$P13</f>
        <v>0.11383259279661878</v>
      </c>
      <c r="E14" s="54">
        <f t="shared" si="1"/>
        <v>0.10896029828891621</v>
      </c>
      <c r="F14" s="54">
        <f t="shared" si="1"/>
        <v>0.10034996651189884</v>
      </c>
      <c r="G14" s="54">
        <f t="shared" si="1"/>
        <v>8.952576882951295E-2</v>
      </c>
      <c r="H14" s="54">
        <f t="shared" si="1"/>
        <v>7.2356746482590731E-2</v>
      </c>
      <c r="I14" s="54">
        <f t="shared" si="1"/>
        <v>6.7153968331016015E-2</v>
      </c>
      <c r="J14" s="54">
        <f t="shared" si="1"/>
        <v>6.2670669208419544E-2</v>
      </c>
      <c r="K14" s="54">
        <f t="shared" si="1"/>
        <v>6.1654171372629567E-2</v>
      </c>
      <c r="L14" s="54">
        <f t="shared" si="1"/>
        <v>6.2269356364635028E-2</v>
      </c>
      <c r="M14" s="54">
        <f t="shared" si="1"/>
        <v>6.5063970881588218E-2</v>
      </c>
      <c r="N14" s="54">
        <f t="shared" si="1"/>
        <v>8.6791776769574502E-2</v>
      </c>
      <c r="O14" s="54">
        <f t="shared" si="1"/>
        <v>0.10937071416259973</v>
      </c>
      <c r="P14" s="54">
        <f>SUM(D14:O14)</f>
        <v>1.0000000000000002</v>
      </c>
    </row>
    <row r="15" spans="1:17">
      <c r="A15" s="33">
        <f t="shared" si="0"/>
        <v>6</v>
      </c>
      <c r="B15" s="34"/>
      <c r="C15" s="5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7">
      <c r="A16" s="33">
        <f t="shared" si="0"/>
        <v>7</v>
      </c>
      <c r="B16" s="37" t="s">
        <v>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7">
      <c r="A17" s="33">
        <f t="shared" si="0"/>
        <v>8</v>
      </c>
      <c r="B17" s="44" t="s">
        <v>66</v>
      </c>
      <c r="C17" s="41" t="s">
        <v>65</v>
      </c>
      <c r="D17" s="43">
        <v>636223328.02083707</v>
      </c>
      <c r="E17" s="43">
        <v>613826290.11749411</v>
      </c>
      <c r="F17" s="43">
        <v>617897321.21773553</v>
      </c>
      <c r="G17" s="43">
        <v>572596435.14959085</v>
      </c>
      <c r="H17" s="43">
        <v>534453532.80980057</v>
      </c>
      <c r="I17" s="43">
        <v>553212978.67709649</v>
      </c>
      <c r="J17" s="43">
        <v>549241200.9789629</v>
      </c>
      <c r="K17" s="43">
        <v>569240559.11853492</v>
      </c>
      <c r="L17" s="43">
        <v>578799754.11399472</v>
      </c>
      <c r="M17" s="43">
        <v>555059439.76536739</v>
      </c>
      <c r="N17" s="43">
        <v>590872746.98673415</v>
      </c>
      <c r="O17" s="43">
        <v>633415634.17796278</v>
      </c>
      <c r="P17" s="42">
        <f>SUM(D17:O17)</f>
        <v>7004839221.1341114</v>
      </c>
      <c r="Q17" s="46"/>
    </row>
    <row r="18" spans="1:17">
      <c r="A18" s="33">
        <f t="shared" si="0"/>
        <v>9</v>
      </c>
      <c r="B18" s="34" t="s">
        <v>13</v>
      </c>
      <c r="C18" s="41" t="s">
        <v>12</v>
      </c>
      <c r="D18" s="39">
        <f t="shared" ref="D18:O18" si="2">D17/$P17</f>
        <v>9.0826257096851673E-2</v>
      </c>
      <c r="E18" s="39">
        <f t="shared" si="2"/>
        <v>8.7628890648272895E-2</v>
      </c>
      <c r="F18" s="39">
        <f t="shared" si="2"/>
        <v>8.8210064744026415E-2</v>
      </c>
      <c r="G18" s="39">
        <f t="shared" si="2"/>
        <v>8.1742980398754272E-2</v>
      </c>
      <c r="H18" s="39">
        <f t="shared" si="2"/>
        <v>7.6297758726183926E-2</v>
      </c>
      <c r="I18" s="39">
        <f t="shared" si="2"/>
        <v>7.8975828168619852E-2</v>
      </c>
      <c r="J18" s="39">
        <f t="shared" si="2"/>
        <v>7.84088233348543E-2</v>
      </c>
      <c r="K18" s="39">
        <f t="shared" si="2"/>
        <v>8.126390073323804E-2</v>
      </c>
      <c r="L18" s="39">
        <f t="shared" si="2"/>
        <v>8.2628556608082257E-2</v>
      </c>
      <c r="M18" s="39">
        <f t="shared" si="2"/>
        <v>7.9239426094279586E-2</v>
      </c>
      <c r="N18" s="39">
        <f t="shared" si="2"/>
        <v>8.4352078375193526E-2</v>
      </c>
      <c r="O18" s="39">
        <f t="shared" si="2"/>
        <v>9.0425435071643273E-2</v>
      </c>
      <c r="P18" s="39">
        <f>SUM(D18:O18)</f>
        <v>1</v>
      </c>
    </row>
    <row r="19" spans="1:17">
      <c r="A19" s="33">
        <f t="shared" si="0"/>
        <v>10</v>
      </c>
      <c r="B19" s="34"/>
      <c r="C19" s="33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7">
      <c r="A20" s="33">
        <f t="shared" si="0"/>
        <v>11</v>
      </c>
      <c r="B20" s="40" t="s">
        <v>57</v>
      </c>
      <c r="C20" s="33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7">
      <c r="A21" s="33">
        <f t="shared" si="0"/>
        <v>12</v>
      </c>
      <c r="B21" s="37" t="s">
        <v>10</v>
      </c>
      <c r="C21" s="33"/>
      <c r="D21" s="39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7">
      <c r="A22" s="33">
        <f t="shared" si="0"/>
        <v>13</v>
      </c>
      <c r="B22" s="34" t="s">
        <v>7</v>
      </c>
      <c r="C22" s="33" t="s">
        <v>64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1">
        <v>314.73</v>
      </c>
      <c r="Q22" s="36"/>
    </row>
    <row r="23" spans="1:17">
      <c r="A23" s="33">
        <f t="shared" si="0"/>
        <v>14</v>
      </c>
      <c r="B23" s="34" t="s">
        <v>6</v>
      </c>
      <c r="C23" s="33" t="str">
        <f>"("&amp;A$14&amp;") x ("&amp;A22&amp;")"</f>
        <v>(5) x (13)</v>
      </c>
      <c r="D23" s="32">
        <f t="shared" ref="D23:O23" si="3">$P22*D$14</f>
        <v>35.826531930879831</v>
      </c>
      <c r="E23" s="32">
        <f t="shared" si="3"/>
        <v>34.293074680470603</v>
      </c>
      <c r="F23" s="32">
        <f t="shared" si="3"/>
        <v>31.583144960289925</v>
      </c>
      <c r="G23" s="32">
        <f t="shared" si="3"/>
        <v>28.176445223712612</v>
      </c>
      <c r="H23" s="32">
        <f t="shared" si="3"/>
        <v>22.772838820465783</v>
      </c>
      <c r="I23" s="32">
        <f t="shared" si="3"/>
        <v>21.135368452820671</v>
      </c>
      <c r="J23" s="32">
        <f t="shared" si="3"/>
        <v>19.724339719965883</v>
      </c>
      <c r="K23" s="32">
        <f t="shared" si="3"/>
        <v>19.404417356107704</v>
      </c>
      <c r="L23" s="32">
        <f t="shared" si="3"/>
        <v>19.598034528641584</v>
      </c>
      <c r="M23" s="32">
        <f t="shared" si="3"/>
        <v>20.477583555562262</v>
      </c>
      <c r="N23" s="32">
        <f t="shared" si="3"/>
        <v>27.315975902688184</v>
      </c>
      <c r="O23" s="32">
        <f t="shared" si="3"/>
        <v>34.422244868395019</v>
      </c>
      <c r="P23" s="31">
        <f>SUM(D23:O23)</f>
        <v>314.73000000000008</v>
      </c>
      <c r="Q23" s="36"/>
    </row>
    <row r="24" spans="1:17">
      <c r="A24" s="33">
        <f t="shared" si="0"/>
        <v>15</v>
      </c>
      <c r="B24" s="34"/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1"/>
      <c r="Q24" s="36"/>
    </row>
    <row r="25" spans="1:17">
      <c r="A25" s="33">
        <f t="shared" si="0"/>
        <v>16</v>
      </c>
      <c r="B25" s="34" t="s">
        <v>5</v>
      </c>
      <c r="C25" s="33" t="str">
        <f>$C$22</f>
        <v>JAP-5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1">
        <v>327.08</v>
      </c>
      <c r="Q25" s="36"/>
    </row>
    <row r="26" spans="1:17">
      <c r="A26" s="33">
        <f t="shared" si="0"/>
        <v>17</v>
      </c>
      <c r="B26" s="34" t="s">
        <v>4</v>
      </c>
      <c r="C26" s="33" t="str">
        <f>"("&amp;A$14&amp;") x ("&amp;A25&amp;")"</f>
        <v>(5) x (16)</v>
      </c>
      <c r="D26" s="32">
        <f t="shared" ref="D26:O26" si="4">$P25*D$14</f>
        <v>37.232364451918066</v>
      </c>
      <c r="E26" s="32">
        <f t="shared" si="4"/>
        <v>35.63873436433871</v>
      </c>
      <c r="F26" s="32">
        <f t="shared" si="4"/>
        <v>32.822467046711871</v>
      </c>
      <c r="G26" s="32">
        <f t="shared" si="4"/>
        <v>29.282088468757095</v>
      </c>
      <c r="H26" s="32">
        <f t="shared" si="4"/>
        <v>23.666444639525775</v>
      </c>
      <c r="I26" s="32">
        <f t="shared" si="4"/>
        <v>21.964719961708717</v>
      </c>
      <c r="J26" s="32">
        <f t="shared" si="4"/>
        <v>20.498322484689865</v>
      </c>
      <c r="K26" s="32">
        <f t="shared" si="4"/>
        <v>20.165846372559677</v>
      </c>
      <c r="L26" s="32">
        <f t="shared" si="4"/>
        <v>20.367061079744825</v>
      </c>
      <c r="M26" s="32">
        <f t="shared" si="4"/>
        <v>21.281123595949872</v>
      </c>
      <c r="N26" s="32">
        <f t="shared" si="4"/>
        <v>28.387854345792427</v>
      </c>
      <c r="O26" s="32">
        <f t="shared" si="4"/>
        <v>35.772973188303119</v>
      </c>
      <c r="P26" s="31">
        <f>SUM(D26:O26)</f>
        <v>327.08000000000004</v>
      </c>
      <c r="Q26" s="36"/>
    </row>
    <row r="27" spans="1:17">
      <c r="A27" s="33">
        <f t="shared" si="0"/>
        <v>18</v>
      </c>
      <c r="B27" s="34"/>
      <c r="C27" s="35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1"/>
      <c r="Q27" s="36"/>
    </row>
    <row r="28" spans="1:17">
      <c r="A28" s="33">
        <f t="shared" si="0"/>
        <v>19</v>
      </c>
      <c r="B28" s="34" t="s">
        <v>3</v>
      </c>
      <c r="C28" s="33" t="str">
        <f>$C$22</f>
        <v>JAP-5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1">
        <v>339.8</v>
      </c>
      <c r="Q28" s="36"/>
    </row>
    <row r="29" spans="1:17">
      <c r="A29" s="33">
        <f t="shared" si="0"/>
        <v>20</v>
      </c>
      <c r="B29" s="34" t="s">
        <v>2</v>
      </c>
      <c r="C29" s="33" t="str">
        <f>"("&amp;A$14&amp;") x ("&amp;A28&amp;")"</f>
        <v>(5) x (19)</v>
      </c>
      <c r="D29" s="32">
        <f t="shared" ref="D29:O29" si="5">$P28*D$14</f>
        <v>38.680315032291062</v>
      </c>
      <c r="E29" s="32">
        <f t="shared" si="5"/>
        <v>37.02470935857373</v>
      </c>
      <c r="F29" s="32">
        <f t="shared" si="5"/>
        <v>34.098918620743227</v>
      </c>
      <c r="G29" s="32">
        <f t="shared" si="5"/>
        <v>30.4208562482685</v>
      </c>
      <c r="H29" s="32">
        <f t="shared" si="5"/>
        <v>24.586822454784333</v>
      </c>
      <c r="I29" s="32">
        <f t="shared" si="5"/>
        <v>22.818918438879244</v>
      </c>
      <c r="J29" s="32">
        <f t="shared" si="5"/>
        <v>21.295493397020962</v>
      </c>
      <c r="K29" s="32">
        <f t="shared" si="5"/>
        <v>20.950087432419526</v>
      </c>
      <c r="L29" s="32">
        <f t="shared" si="5"/>
        <v>21.159127292702983</v>
      </c>
      <c r="M29" s="32">
        <f t="shared" si="5"/>
        <v>22.108737305563679</v>
      </c>
      <c r="N29" s="32">
        <f t="shared" si="5"/>
        <v>29.491845746301419</v>
      </c>
      <c r="O29" s="32">
        <f t="shared" si="5"/>
        <v>37.164168672451389</v>
      </c>
      <c r="P29" s="31">
        <f>SUM(D29:O29)</f>
        <v>339.80000000000013</v>
      </c>
      <c r="Q29" s="36"/>
    </row>
    <row r="30" spans="1:17">
      <c r="A30" s="33">
        <f t="shared" si="0"/>
        <v>21</v>
      </c>
      <c r="B30" s="34"/>
      <c r="C30" s="3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1"/>
      <c r="Q30" s="36"/>
    </row>
    <row r="31" spans="1:17">
      <c r="A31" s="33">
        <f t="shared" si="0"/>
        <v>22</v>
      </c>
      <c r="B31" s="34" t="s">
        <v>1</v>
      </c>
      <c r="C31" s="33" t="str">
        <f>$C$22</f>
        <v>JAP-5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1">
        <v>352.90000000000003</v>
      </c>
      <c r="Q31" s="36"/>
    </row>
    <row r="32" spans="1:17">
      <c r="A32" s="33">
        <f t="shared" si="0"/>
        <v>23</v>
      </c>
      <c r="B32" s="34" t="s">
        <v>0</v>
      </c>
      <c r="C32" s="33" t="str">
        <f>"("&amp;A$14&amp;") x ("&amp;A31&amp;")"</f>
        <v>(5) x (22)</v>
      </c>
      <c r="D32" s="32">
        <f t="shared" ref="D32:O32" si="6">$P31*D$14</f>
        <v>40.171521997926774</v>
      </c>
      <c r="E32" s="32">
        <f t="shared" si="6"/>
        <v>38.452089266158531</v>
      </c>
      <c r="F32" s="32">
        <f t="shared" si="6"/>
        <v>35.413503182049105</v>
      </c>
      <c r="G32" s="32">
        <f t="shared" si="6"/>
        <v>31.593643819935124</v>
      </c>
      <c r="H32" s="32">
        <f t="shared" si="6"/>
        <v>25.534695833706273</v>
      </c>
      <c r="I32" s="32">
        <f t="shared" si="6"/>
        <v>23.698635424015553</v>
      </c>
      <c r="J32" s="32">
        <f t="shared" si="6"/>
        <v>22.11647916365126</v>
      </c>
      <c r="K32" s="32">
        <f t="shared" si="6"/>
        <v>21.757757077400978</v>
      </c>
      <c r="L32" s="32">
        <f t="shared" si="6"/>
        <v>21.974855861079703</v>
      </c>
      <c r="M32" s="32">
        <f t="shared" si="6"/>
        <v>22.961075324112485</v>
      </c>
      <c r="N32" s="32">
        <f t="shared" si="6"/>
        <v>30.628818021982845</v>
      </c>
      <c r="O32" s="32">
        <f t="shared" si="6"/>
        <v>38.596925027981449</v>
      </c>
      <c r="P32" s="31">
        <f>SUM(D32:O32)</f>
        <v>352.90000000000009</v>
      </c>
      <c r="Q32" s="36"/>
    </row>
    <row r="33" spans="1:17">
      <c r="A33" s="33">
        <f t="shared" si="0"/>
        <v>24</v>
      </c>
      <c r="B33" s="34"/>
      <c r="C33" s="35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1"/>
      <c r="Q33" s="36"/>
    </row>
    <row r="34" spans="1:17">
      <c r="A34" s="33">
        <f t="shared" si="0"/>
        <v>25</v>
      </c>
      <c r="B34" s="37" t="s">
        <v>8</v>
      </c>
      <c r="C34" s="35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1"/>
      <c r="Q34" s="36"/>
    </row>
    <row r="35" spans="1:17">
      <c r="A35" s="33">
        <f t="shared" si="0"/>
        <v>26</v>
      </c>
      <c r="B35" s="34" t="s">
        <v>7</v>
      </c>
      <c r="C35" s="33" t="str">
        <f>$C$22</f>
        <v>JAP-5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1">
        <v>1330.6000000000001</v>
      </c>
      <c r="Q35" s="36"/>
    </row>
    <row r="36" spans="1:17">
      <c r="A36" s="33">
        <f t="shared" si="0"/>
        <v>27</v>
      </c>
      <c r="B36" s="34" t="s">
        <v>6</v>
      </c>
      <c r="C36" s="33" t="str">
        <f>"("&amp;A$18&amp;") x ("&amp;A35&amp;")"</f>
        <v>(9) x (26)</v>
      </c>
      <c r="D36" s="32">
        <f t="shared" ref="D36:O36" si="7">$P35*D$18</f>
        <v>120.85341769307085</v>
      </c>
      <c r="E36" s="32">
        <f t="shared" si="7"/>
        <v>116.59900189659193</v>
      </c>
      <c r="F36" s="32">
        <f t="shared" si="7"/>
        <v>117.37231214840156</v>
      </c>
      <c r="G36" s="32">
        <f t="shared" si="7"/>
        <v>108.76720971858245</v>
      </c>
      <c r="H36" s="32">
        <f t="shared" si="7"/>
        <v>101.52179776106034</v>
      </c>
      <c r="I36" s="32">
        <f t="shared" si="7"/>
        <v>105.08523696116559</v>
      </c>
      <c r="J36" s="32">
        <f t="shared" si="7"/>
        <v>104.33078032935714</v>
      </c>
      <c r="K36" s="32">
        <f t="shared" si="7"/>
        <v>108.12974631564654</v>
      </c>
      <c r="L36" s="32">
        <f t="shared" si="7"/>
        <v>109.94555742271426</v>
      </c>
      <c r="M36" s="32">
        <f t="shared" si="7"/>
        <v>105.43598036104842</v>
      </c>
      <c r="N36" s="32">
        <f t="shared" si="7"/>
        <v>112.23887548603251</v>
      </c>
      <c r="O36" s="32">
        <f t="shared" si="7"/>
        <v>120.32008390632855</v>
      </c>
      <c r="P36" s="31">
        <f>SUM(D36:O36)</f>
        <v>1330.6000000000004</v>
      </c>
      <c r="Q36" s="36"/>
    </row>
    <row r="37" spans="1:17">
      <c r="A37" s="33">
        <f t="shared" si="0"/>
        <v>28</v>
      </c>
      <c r="B37" s="34"/>
      <c r="C37" s="35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1"/>
      <c r="Q37" s="36"/>
    </row>
    <row r="38" spans="1:17">
      <c r="A38" s="33">
        <f t="shared" si="0"/>
        <v>29</v>
      </c>
      <c r="B38" s="34" t="s">
        <v>5</v>
      </c>
      <c r="C38" s="33" t="str">
        <f>$C$22</f>
        <v>JAP-5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1">
        <v>1377.44</v>
      </c>
      <c r="Q38" s="36"/>
    </row>
    <row r="39" spans="1:17">
      <c r="A39" s="33">
        <f t="shared" si="0"/>
        <v>30</v>
      </c>
      <c r="B39" s="34" t="s">
        <v>4</v>
      </c>
      <c r="C39" s="33" t="str">
        <f>"("&amp;A$18&amp;") x ("&amp;A38&amp;")"</f>
        <v>(9) x (29)</v>
      </c>
      <c r="D39" s="32">
        <f t="shared" ref="D39:O39" si="8">$P38*D$18</f>
        <v>125.10771957548738</v>
      </c>
      <c r="E39" s="32">
        <f t="shared" si="8"/>
        <v>120.70353913455702</v>
      </c>
      <c r="F39" s="32">
        <f t="shared" si="8"/>
        <v>121.50407158101174</v>
      </c>
      <c r="G39" s="32">
        <f t="shared" si="8"/>
        <v>112.59605092046009</v>
      </c>
      <c r="H39" s="32">
        <f t="shared" si="8"/>
        <v>105.09558477979479</v>
      </c>
      <c r="I39" s="32">
        <f t="shared" si="8"/>
        <v>108.78446475258373</v>
      </c>
      <c r="J39" s="32">
        <f t="shared" si="8"/>
        <v>108.00344961436171</v>
      </c>
      <c r="K39" s="32">
        <f t="shared" si="8"/>
        <v>111.93614742599141</v>
      </c>
      <c r="L39" s="32">
        <f t="shared" si="8"/>
        <v>113.81587901423683</v>
      </c>
      <c r="M39" s="32">
        <f t="shared" si="8"/>
        <v>109.14755507930448</v>
      </c>
      <c r="N39" s="32">
        <f t="shared" si="8"/>
        <v>116.18992683712658</v>
      </c>
      <c r="O39" s="32">
        <f t="shared" si="8"/>
        <v>124.55561128508431</v>
      </c>
      <c r="P39" s="31">
        <f>SUM(D39:O39)</f>
        <v>1377.4400000000003</v>
      </c>
      <c r="Q39" s="36"/>
    </row>
    <row r="40" spans="1:17">
      <c r="A40" s="33">
        <f t="shared" si="0"/>
        <v>31</v>
      </c>
      <c r="B40" s="34"/>
      <c r="C40" s="35"/>
      <c r="D40" s="33"/>
      <c r="E40" s="33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1"/>
      <c r="Q40" s="36"/>
    </row>
    <row r="41" spans="1:17">
      <c r="A41" s="33">
        <f t="shared" si="0"/>
        <v>32</v>
      </c>
      <c r="B41" s="34" t="s">
        <v>3</v>
      </c>
      <c r="C41" s="33" t="str">
        <f>$C$22</f>
        <v>JAP-5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1">
        <v>1425.68</v>
      </c>
      <c r="Q41" s="36"/>
    </row>
    <row r="42" spans="1:17">
      <c r="A42" s="33">
        <f t="shared" si="0"/>
        <v>33</v>
      </c>
      <c r="B42" s="34" t="s">
        <v>2</v>
      </c>
      <c r="C42" s="33" t="str">
        <f>"("&amp;A$18&amp;") x ("&amp;A41&amp;")"</f>
        <v>(9) x (32)</v>
      </c>
      <c r="D42" s="32">
        <f t="shared" ref="D42:O42" si="9">$P41*D$18</f>
        <v>129.48917821783951</v>
      </c>
      <c r="E42" s="32">
        <f t="shared" si="9"/>
        <v>124.9307568194297</v>
      </c>
      <c r="F42" s="32">
        <f t="shared" si="9"/>
        <v>125.75932510426358</v>
      </c>
      <c r="G42" s="32">
        <f t="shared" si="9"/>
        <v>116.539332294896</v>
      </c>
      <c r="H42" s="32">
        <f t="shared" si="9"/>
        <v>108.7761886607459</v>
      </c>
      <c r="I42" s="32">
        <f t="shared" si="9"/>
        <v>112.59425870343796</v>
      </c>
      <c r="J42" s="32">
        <f t="shared" si="9"/>
        <v>111.78589125203509</v>
      </c>
      <c r="K42" s="32">
        <f t="shared" si="9"/>
        <v>115.85631799736281</v>
      </c>
      <c r="L42" s="32">
        <f t="shared" si="9"/>
        <v>117.80188058501072</v>
      </c>
      <c r="M42" s="32">
        <f t="shared" si="9"/>
        <v>112.97006499409252</v>
      </c>
      <c r="N42" s="32">
        <f t="shared" si="9"/>
        <v>120.25907109794591</v>
      </c>
      <c r="O42" s="32">
        <f t="shared" si="9"/>
        <v>128.91773427294038</v>
      </c>
      <c r="P42" s="31">
        <f>SUM(D42:O42)</f>
        <v>1425.68</v>
      </c>
      <c r="Q42" s="36"/>
    </row>
    <row r="43" spans="1:17">
      <c r="A43" s="33">
        <f t="shared" si="0"/>
        <v>34</v>
      </c>
      <c r="B43" s="34"/>
      <c r="C43" s="35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1"/>
      <c r="Q43" s="36"/>
    </row>
    <row r="44" spans="1:17">
      <c r="A44" s="33">
        <f t="shared" si="0"/>
        <v>35</v>
      </c>
      <c r="B44" s="34" t="s">
        <v>1</v>
      </c>
      <c r="C44" s="33" t="str">
        <f>$C$22</f>
        <v>JAP-5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1">
        <v>1475.3700000000001</v>
      </c>
      <c r="Q44" s="36"/>
    </row>
    <row r="45" spans="1:17">
      <c r="A45" s="33">
        <f t="shared" si="0"/>
        <v>36</v>
      </c>
      <c r="B45" s="34" t="s">
        <v>0</v>
      </c>
      <c r="C45" s="33" t="str">
        <f>"("&amp;A$18&amp;") x ("&amp;A44&amp;")"</f>
        <v>(9) x (35)</v>
      </c>
      <c r="D45" s="32">
        <f t="shared" ref="D45:O45" si="10">$P44*D$18</f>
        <v>134.00233493298205</v>
      </c>
      <c r="E45" s="32">
        <f t="shared" si="10"/>
        <v>129.2850363957424</v>
      </c>
      <c r="F45" s="32">
        <f t="shared" si="10"/>
        <v>130.14248322139426</v>
      </c>
      <c r="G45" s="32">
        <f t="shared" si="10"/>
        <v>120.6011409909101</v>
      </c>
      <c r="H45" s="32">
        <f t="shared" si="10"/>
        <v>112.56742429184999</v>
      </c>
      <c r="I45" s="32">
        <f t="shared" si="10"/>
        <v>116.51856760513668</v>
      </c>
      <c r="J45" s="32">
        <f t="shared" si="10"/>
        <v>115.682025683544</v>
      </c>
      <c r="K45" s="32">
        <f t="shared" si="10"/>
        <v>119.89432122479742</v>
      </c>
      <c r="L45" s="32">
        <f t="shared" si="10"/>
        <v>121.90769356286633</v>
      </c>
      <c r="M45" s="32">
        <f t="shared" si="10"/>
        <v>116.90747207671728</v>
      </c>
      <c r="N45" s="32">
        <f t="shared" si="10"/>
        <v>124.45052587240929</v>
      </c>
      <c r="O45" s="32">
        <f t="shared" si="10"/>
        <v>133.41097414165034</v>
      </c>
      <c r="P45" s="31">
        <f>SUM(D45:O45)</f>
        <v>1475.3700000000003</v>
      </c>
      <c r="Q45" s="36"/>
    </row>
    <row r="46" spans="1:17">
      <c r="A46" s="33">
        <f t="shared" si="0"/>
        <v>37</v>
      </c>
      <c r="B46" s="34"/>
      <c r="C46" s="33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6"/>
    </row>
    <row r="47" spans="1:17">
      <c r="A47" s="33">
        <f t="shared" si="0"/>
        <v>38</v>
      </c>
      <c r="B47" s="52" t="s">
        <v>70</v>
      </c>
      <c r="C47" s="33"/>
      <c r="D47" s="33"/>
      <c r="E47" s="33"/>
      <c r="F47" s="33"/>
      <c r="G47" s="33"/>
      <c r="H47" s="34"/>
      <c r="I47" s="34"/>
      <c r="J47" s="34"/>
      <c r="K47" s="34"/>
      <c r="L47" s="34"/>
      <c r="M47" s="34"/>
      <c r="N47" s="34"/>
      <c r="O47" s="34"/>
      <c r="P47" s="34"/>
      <c r="Q47" s="36"/>
    </row>
    <row r="52" spans="3:14">
      <c r="C52" s="28"/>
      <c r="D52" s="28"/>
      <c r="E52" s="28"/>
      <c r="F52" s="28"/>
      <c r="G52" s="28"/>
      <c r="I52" s="30"/>
      <c r="J52" s="30"/>
      <c r="K52" s="30"/>
      <c r="L52" s="30"/>
      <c r="M52" s="30"/>
      <c r="N52" s="30"/>
    </row>
    <row r="53" spans="3:14">
      <c r="C53" s="28"/>
      <c r="D53" s="28"/>
      <c r="E53" s="28"/>
      <c r="F53" s="28"/>
      <c r="G53" s="28"/>
      <c r="I53" s="30"/>
      <c r="J53" s="30"/>
      <c r="K53" s="30"/>
      <c r="L53" s="30"/>
      <c r="M53" s="30"/>
      <c r="N53" s="30"/>
    </row>
    <row r="54" spans="3:14">
      <c r="C54" s="28"/>
      <c r="D54" s="28"/>
      <c r="E54" s="28"/>
      <c r="F54" s="28"/>
      <c r="G54" s="28"/>
      <c r="I54" s="30"/>
      <c r="J54" s="30"/>
      <c r="K54" s="30"/>
      <c r="L54" s="30"/>
      <c r="M54" s="30"/>
      <c r="N54" s="30"/>
    </row>
    <row r="55" spans="3:14">
      <c r="C55" s="28"/>
      <c r="D55" s="28"/>
      <c r="E55" s="28"/>
      <c r="F55" s="28"/>
      <c r="G55" s="28"/>
      <c r="I55" s="30"/>
      <c r="J55" s="30"/>
      <c r="K55" s="30"/>
      <c r="L55" s="30"/>
      <c r="M55" s="30"/>
      <c r="N55" s="30"/>
    </row>
    <row r="56" spans="3:14">
      <c r="C56" s="28"/>
      <c r="D56" s="28"/>
      <c r="E56" s="28"/>
      <c r="F56" s="28"/>
      <c r="G56" s="28"/>
      <c r="I56" s="30"/>
      <c r="J56" s="30"/>
      <c r="K56" s="30"/>
      <c r="L56" s="30"/>
      <c r="M56" s="30"/>
      <c r="N56" s="30"/>
    </row>
    <row r="57" spans="3:14">
      <c r="C57" s="28"/>
      <c r="D57" s="28"/>
      <c r="E57" s="28"/>
      <c r="F57" s="28"/>
      <c r="G57" s="28"/>
      <c r="I57" s="30"/>
      <c r="J57" s="30"/>
      <c r="K57" s="30"/>
      <c r="L57" s="30"/>
      <c r="M57" s="30"/>
      <c r="N57" s="30"/>
    </row>
    <row r="58" spans="3:14">
      <c r="C58" s="28"/>
      <c r="D58" s="28"/>
      <c r="E58" s="28"/>
      <c r="F58" s="28"/>
      <c r="G58" s="28"/>
      <c r="I58" s="30"/>
      <c r="J58" s="30"/>
      <c r="K58" s="30"/>
      <c r="L58" s="30"/>
      <c r="M58" s="30"/>
      <c r="N58" s="30"/>
    </row>
    <row r="59" spans="3:14">
      <c r="C59" s="28"/>
      <c r="D59" s="28"/>
      <c r="E59" s="28"/>
      <c r="F59" s="28"/>
      <c r="G59" s="28"/>
      <c r="I59" s="30"/>
      <c r="J59" s="30"/>
      <c r="K59" s="30"/>
      <c r="L59" s="30"/>
      <c r="M59" s="30"/>
      <c r="N59" s="30"/>
    </row>
    <row r="60" spans="3:14">
      <c r="C60" s="28"/>
      <c r="D60" s="28"/>
      <c r="E60" s="28"/>
      <c r="F60" s="28"/>
      <c r="G60" s="28"/>
      <c r="I60" s="30"/>
      <c r="J60" s="30"/>
      <c r="K60" s="30"/>
      <c r="L60" s="30"/>
      <c r="M60" s="30"/>
      <c r="N60" s="30"/>
    </row>
    <row r="61" spans="3:14">
      <c r="C61" s="28"/>
      <c r="D61" s="28"/>
      <c r="E61" s="28"/>
      <c r="F61" s="28"/>
      <c r="G61" s="28"/>
      <c r="I61" s="30"/>
      <c r="J61" s="30"/>
      <c r="K61" s="30"/>
      <c r="L61" s="30"/>
      <c r="M61" s="30"/>
      <c r="N61" s="30"/>
    </row>
    <row r="62" spans="3:14">
      <c r="C62" s="28"/>
      <c r="D62" s="28"/>
      <c r="E62" s="28"/>
      <c r="F62" s="28"/>
      <c r="G62" s="28"/>
      <c r="I62" s="30"/>
      <c r="J62" s="30"/>
      <c r="K62" s="30"/>
      <c r="L62" s="30"/>
      <c r="M62" s="30"/>
      <c r="N62" s="30"/>
    </row>
    <row r="63" spans="3:14">
      <c r="C63" s="28"/>
      <c r="D63" s="28"/>
      <c r="E63" s="28"/>
      <c r="F63" s="28"/>
      <c r="G63" s="28"/>
      <c r="I63" s="30"/>
      <c r="J63" s="30"/>
      <c r="K63" s="30"/>
      <c r="L63" s="30"/>
      <c r="M63" s="30"/>
      <c r="N63" s="30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7" right="0.7" top="0.75" bottom="0.75" header="0.3" footer="0.3"/>
  <pageSetup scale="52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2016-03-09T20:05:39+00:00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2C546ED-58A5-46AA-AB9E-466835F2B0CF}"/>
</file>

<file path=customXml/itemProps2.xml><?xml version="1.0" encoding="utf-8"?>
<ds:datastoreItem xmlns:ds="http://schemas.openxmlformats.org/officeDocument/2006/customXml" ds:itemID="{F6F80505-05B6-4FCB-AE60-D1CA63780066}"/>
</file>

<file path=customXml/itemProps3.xml><?xml version="1.0" encoding="utf-8"?>
<ds:datastoreItem xmlns:ds="http://schemas.openxmlformats.org/officeDocument/2006/customXml" ds:itemID="{7B7FB583-87D7-4A0C-9E59-8790094686D3}"/>
</file>

<file path=customXml/itemProps4.xml><?xml version="1.0" encoding="utf-8"?>
<ds:datastoreItem xmlns:ds="http://schemas.openxmlformats.org/officeDocument/2006/customXml" ds:itemID="{E83D0DB3-2025-4DC8-B84E-E821FF556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JPG-5</vt:lpstr>
      <vt:lpstr>JPE-2 Page 2</vt:lpstr>
      <vt:lpstr>JPE-6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