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20" windowHeight="11895" activeTab="1"/>
  </bookViews>
  <sheets>
    <sheet name="Hydro at Market, 2009" sheetId="1" r:id="rId1"/>
    <sheet name="Hydro at Market, 2010" sheetId="2" r:id="rId2"/>
  </sheets>
  <externalReferences>
    <externalReference r:id="rId3"/>
    <externalReference r:id="rId4"/>
    <externalReference r:id="rId5"/>
  </externalReferences>
  <definedNames>
    <definedName name="_Order1" hidden="1">255</definedName>
    <definedName name="_Order2" hidden="1">0</definedName>
    <definedName name="ContractTypeDol">'[1]Check Dollars'!$R$245:$S$487</definedName>
    <definedName name="ContractTypeMWh">'[1]Check MWh'!$R$246:$S$488</definedName>
    <definedName name="DataCheck_Base">#REF!</definedName>
    <definedName name="DataCheck_Delta">#REF!</definedName>
    <definedName name="dateTable">'[2]on off peak hours'!$C$15:$Z$15</definedName>
    <definedName name="Directory">[2]ImportData!$D$7</definedName>
    <definedName name="DispatchSum">"GRID Thermal Generation!R2C1:R4C2"</definedName>
    <definedName name="Hide_Rows">#REF!</definedName>
    <definedName name="Hide_Rows_Recon">#REF!</definedName>
    <definedName name="HoursHoliday">'[2]on off peak hours'!$C$16:$Z$20</definedName>
    <definedName name="last.row">'[3]1993'!#REF!</definedName>
    <definedName name="paste.cell">'[3]1993'!#REF!</definedName>
    <definedName name="_xlnm.Print_Area" localSheetId="0">'Hydro at Market, 2009'!$A$1:$Q$44</definedName>
    <definedName name="_xlnm.Print_Area" localSheetId="1">'Hydro at Market, 2010'!$A$1:$Q$44</definedName>
    <definedName name="PSATable">[1]Hermiston!$A$41:$E$56</definedName>
    <definedName name="RevenueSum">"GRID Thermal Revenue!R2C1:R4C2"</definedName>
    <definedName name="sec.sales.bucks">'[3]1993'!#REF!</definedName>
    <definedName name="sec.sales.bucks.name">'[3]1993'!#REF!</definedName>
    <definedName name="sec.sales.energy">'[3]1993'!#REF!</definedName>
    <definedName name="sec.sales.energy.name">'[3]1993'!#REF!</definedName>
    <definedName name="sec.sales.mill">'[3]1993'!#REF!</definedName>
    <definedName name="sec.sales.mill.name">'[3]1993'!#REF!</definedName>
    <definedName name="Version">#REF!</definedName>
  </definedNames>
  <calcPr calcId="125725"/>
</workbook>
</file>

<file path=xl/calcChain.xml><?xml version="1.0" encoding="utf-8"?>
<calcChain xmlns="http://schemas.openxmlformats.org/spreadsheetml/2006/main">
  <c r="C36" i="2"/>
  <c r="P18"/>
  <c r="O18"/>
  <c r="N18"/>
  <c r="M18"/>
  <c r="L18"/>
  <c r="K18"/>
  <c r="J18"/>
  <c r="I18"/>
  <c r="H18"/>
  <c r="G18"/>
  <c r="F18"/>
  <c r="E18"/>
  <c r="P23"/>
  <c r="P30" s="1"/>
  <c r="P36" s="1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7"/>
  <c r="O7"/>
  <c r="N7"/>
  <c r="M7"/>
  <c r="L7"/>
  <c r="K7"/>
  <c r="J7"/>
  <c r="I7"/>
  <c r="H7"/>
  <c r="G7"/>
  <c r="F7"/>
  <c r="E7"/>
  <c r="C36" i="1"/>
  <c r="P18"/>
  <c r="O18"/>
  <c r="N18"/>
  <c r="M18"/>
  <c r="L18"/>
  <c r="K18"/>
  <c r="J18"/>
  <c r="I18"/>
  <c r="H18"/>
  <c r="G18"/>
  <c r="F18"/>
  <c r="E18"/>
  <c r="P23"/>
  <c r="O23"/>
  <c r="O30" s="1"/>
  <c r="O36" s="1"/>
  <c r="N23"/>
  <c r="M23"/>
  <c r="M30" s="1"/>
  <c r="M36" s="1"/>
  <c r="L23"/>
  <c r="K23"/>
  <c r="K30" s="1"/>
  <c r="K36" s="1"/>
  <c r="J23"/>
  <c r="I23"/>
  <c r="I30" s="1"/>
  <c r="I36" s="1"/>
  <c r="H23"/>
  <c r="G23"/>
  <c r="G30" s="1"/>
  <c r="G36" s="1"/>
  <c r="F23"/>
  <c r="E23"/>
  <c r="E30" s="1"/>
  <c r="E36" s="1"/>
  <c r="P22"/>
  <c r="O22"/>
  <c r="N22"/>
  <c r="M22"/>
  <c r="L22"/>
  <c r="K22"/>
  <c r="J22"/>
  <c r="I22"/>
  <c r="H22"/>
  <c r="G22"/>
  <c r="F22"/>
  <c r="E22"/>
  <c r="F24" l="1"/>
  <c r="H24"/>
  <c r="J24"/>
  <c r="L24"/>
  <c r="N24"/>
  <c r="P29"/>
  <c r="P24"/>
  <c r="E24" i="2"/>
  <c r="G24"/>
  <c r="I24"/>
  <c r="K24"/>
  <c r="M24"/>
  <c r="O24"/>
  <c r="H30" i="1"/>
  <c r="H36" s="1"/>
  <c r="L30"/>
  <c r="L36" s="1"/>
  <c r="P30"/>
  <c r="P36" s="1"/>
  <c r="E24"/>
  <c r="E29"/>
  <c r="G24"/>
  <c r="G29"/>
  <c r="I24"/>
  <c r="I29"/>
  <c r="K24"/>
  <c r="K29"/>
  <c r="M24"/>
  <c r="M29"/>
  <c r="O24"/>
  <c r="O29"/>
  <c r="F24" i="2"/>
  <c r="F29"/>
  <c r="H24"/>
  <c r="J24"/>
  <c r="J29"/>
  <c r="L24"/>
  <c r="N24"/>
  <c r="N29"/>
  <c r="P24"/>
  <c r="P29"/>
  <c r="F13" i="1"/>
  <c r="H13"/>
  <c r="J13"/>
  <c r="L13"/>
  <c r="N13"/>
  <c r="P13"/>
  <c r="F29"/>
  <c r="H29"/>
  <c r="J29"/>
  <c r="L29"/>
  <c r="N29"/>
  <c r="E13" i="2"/>
  <c r="G13"/>
  <c r="I13"/>
  <c r="K13"/>
  <c r="M13"/>
  <c r="O13"/>
  <c r="E29"/>
  <c r="G30"/>
  <c r="G36" s="1"/>
  <c r="I29"/>
  <c r="K30"/>
  <c r="K36" s="1"/>
  <c r="M29"/>
  <c r="O30"/>
  <c r="O36" s="1"/>
  <c r="E13" i="1"/>
  <c r="G13"/>
  <c r="I13"/>
  <c r="K13"/>
  <c r="M13"/>
  <c r="O13"/>
  <c r="F13" i="2"/>
  <c r="H13"/>
  <c r="J13"/>
  <c r="L13"/>
  <c r="N13"/>
  <c r="P13"/>
  <c r="F30"/>
  <c r="F36" s="1"/>
  <c r="H29"/>
  <c r="J30"/>
  <c r="J36" s="1"/>
  <c r="L29"/>
  <c r="N30"/>
  <c r="N36" s="1"/>
  <c r="L35" l="1"/>
  <c r="H35"/>
  <c r="N35" i="1"/>
  <c r="J35"/>
  <c r="F35"/>
  <c r="M35" i="2"/>
  <c r="I35"/>
  <c r="E35"/>
  <c r="L35" i="1"/>
  <c r="L37" s="1"/>
  <c r="L31"/>
  <c r="H35"/>
  <c r="H37" s="1"/>
  <c r="H31"/>
  <c r="P35"/>
  <c r="P37" s="1"/>
  <c r="P31"/>
  <c r="Q24"/>
  <c r="Q26" s="1"/>
  <c r="M30" i="2"/>
  <c r="M36" s="1"/>
  <c r="I30"/>
  <c r="I36" s="1"/>
  <c r="E30"/>
  <c r="E36" s="1"/>
  <c r="N30" i="1"/>
  <c r="N36" s="1"/>
  <c r="J30"/>
  <c r="J36" s="1"/>
  <c r="F30"/>
  <c r="F36" s="1"/>
  <c r="O29" i="2"/>
  <c r="K29"/>
  <c r="G29"/>
  <c r="P35"/>
  <c r="P37" s="1"/>
  <c r="P31"/>
  <c r="N35"/>
  <c r="N37" s="1"/>
  <c r="N31"/>
  <c r="J35"/>
  <c r="J37" s="1"/>
  <c r="J31"/>
  <c r="F35"/>
  <c r="F37" s="1"/>
  <c r="F31"/>
  <c r="O35" i="1"/>
  <c r="O37" s="1"/>
  <c r="O31"/>
  <c r="M35"/>
  <c r="M37" s="1"/>
  <c r="M31"/>
  <c r="K35"/>
  <c r="K37" s="1"/>
  <c r="K31"/>
  <c r="I35"/>
  <c r="I37" s="1"/>
  <c r="I31"/>
  <c r="G35"/>
  <c r="G37" s="1"/>
  <c r="G31"/>
  <c r="E35"/>
  <c r="E37" s="1"/>
  <c r="E38" s="1"/>
  <c r="E31"/>
  <c r="L30" i="2"/>
  <c r="L36" s="1"/>
  <c r="H30"/>
  <c r="H36" s="1"/>
  <c r="Q24"/>
  <c r="Q26" s="1"/>
  <c r="F31" i="1" l="1"/>
  <c r="I31" i="2"/>
  <c r="N31" i="1"/>
  <c r="K35" i="2"/>
  <c r="K37" s="1"/>
  <c r="K31"/>
  <c r="E37"/>
  <c r="E38" s="1"/>
  <c r="F38" s="1"/>
  <c r="I37"/>
  <c r="M37"/>
  <c r="F37" i="1"/>
  <c r="F38" s="1"/>
  <c r="G38" s="1"/>
  <c r="H38" s="1"/>
  <c r="I38" s="1"/>
  <c r="J37"/>
  <c r="N37"/>
  <c r="H37" i="2"/>
  <c r="L37"/>
  <c r="G35"/>
  <c r="G37" s="1"/>
  <c r="G31"/>
  <c r="O35"/>
  <c r="O37" s="1"/>
  <c r="O31"/>
  <c r="E31"/>
  <c r="M31"/>
  <c r="J31" i="1"/>
  <c r="H31" i="2"/>
  <c r="L31"/>
  <c r="J38" i="1" l="1"/>
  <c r="K38" s="1"/>
  <c r="L38" s="1"/>
  <c r="M38" s="1"/>
  <c r="N38" s="1"/>
  <c r="O38" s="1"/>
  <c r="P38" s="1"/>
  <c r="G38" i="2"/>
  <c r="H38" s="1"/>
  <c r="I38" s="1"/>
  <c r="J38" s="1"/>
  <c r="K38" s="1"/>
  <c r="L38" s="1"/>
  <c r="M38" s="1"/>
  <c r="N38" s="1"/>
  <c r="O38" s="1"/>
  <c r="P38" s="1"/>
</calcChain>
</file>

<file path=xl/sharedStrings.xml><?xml version="1.0" encoding="utf-8"?>
<sst xmlns="http://schemas.openxmlformats.org/spreadsheetml/2006/main" count="72" uniqueCount="31">
  <si>
    <t>Costs Related to Actual Hydro Generation</t>
  </si>
  <si>
    <t>Washington's Allocated Share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</si>
  <si>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</si>
  <si>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</si>
  <si>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</si>
  <si>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</si>
  <si>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</si>
  <si>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</si>
  <si>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</si>
  <si>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</si>
  <si>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</si>
  <si>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</si>
  <si>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</si>
  <si>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</si>
  <si>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West Control Area</t>
  </si>
  <si>
    <t>Actual Hydro Generation (MWh)</t>
  </si>
  <si>
    <t xml:space="preserve">Company Owned - West </t>
  </si>
  <si>
    <t xml:space="preserve">Mid Columbia </t>
  </si>
  <si>
    <t>Total</t>
  </si>
  <si>
    <t>Normalized Hydro Generation In Rates (MWh)</t>
  </si>
  <si>
    <t>Hydro Generation Difference</t>
  </si>
  <si>
    <t>Actual less Normalized In Rates (MWh)</t>
  </si>
  <si>
    <t>Average MW</t>
  </si>
  <si>
    <t>Market Price (per MWh)</t>
  </si>
  <si>
    <t>Additional (Cost) / Benefit ($)</t>
  </si>
  <si>
    <t>Washington Allocated Share ($)</t>
  </si>
  <si>
    <t>UE 080220</t>
  </si>
  <si>
    <t>UE 090205</t>
  </si>
  <si>
    <t>CAEW</t>
  </si>
  <si>
    <t>Monthly (Under) / Over Recovery ($)</t>
  </si>
  <si>
    <t>Cumulative ($)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</si>
</sst>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0%"/>
    <numFmt numFmtId="167" formatCode="_(* #,##0.00_);[Red]_(* \(#,##0.00\);_(* &quot;-&quot;??_);_(@_)"/>
    <numFmt numFmtId="168" formatCode="&quot;$&quot;###0;[Red]\(&quot;$&quot;###0\)"/>
    <numFmt numFmtId="169" formatCode="0.0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3">
    <xf numFmtId="0" fontId="0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7" fillId="0" borderId="0" applyFont="0" applyFill="0" applyBorder="0" applyProtection="0">
      <alignment horizontal="right"/>
    </xf>
    <xf numFmtId="5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9" fontId="8" fillId="0" borderId="0" applyNumberFormat="0" applyFill="0" applyBorder="0" applyAlignment="0" applyProtection="0"/>
    <xf numFmtId="0" fontId="9" fillId="0" borderId="7" applyNumberFormat="0" applyBorder="0" applyAlignment="0"/>
    <xf numFmtId="0" fontId="6" fillId="0" borderId="0"/>
    <xf numFmtId="0" fontId="1" fillId="0" borderId="0"/>
    <xf numFmtId="41" fontId="6" fillId="0" borderId="0"/>
    <xf numFmtId="12" fontId="3" fillId="2" borderId="8">
      <alignment horizontal="left"/>
    </xf>
    <xf numFmtId="37" fontId="9" fillId="3" borderId="0" applyNumberFormat="0" applyBorder="0" applyAlignment="0" applyProtection="0"/>
    <xf numFmtId="37" fontId="9" fillId="0" borderId="0"/>
    <xf numFmtId="37" fontId="9" fillId="3" borderId="0" applyNumberFormat="0" applyBorder="0" applyAlignment="0" applyProtection="0"/>
    <xf numFmtId="3" fontId="10" fillId="4" borderId="9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 indent="1"/>
    </xf>
    <xf numFmtId="37" fontId="0" fillId="0" borderId="0" xfId="0" applyNumberFormat="1" applyFill="1" applyAlignment="1"/>
    <xf numFmtId="37" fontId="5" fillId="0" borderId="0" xfId="0" applyNumberFormat="1" applyFont="1" applyFill="1" applyAlignment="1"/>
    <xf numFmtId="37" fontId="0" fillId="0" borderId="0" xfId="0" applyNumberFormat="1" applyAlignment="1"/>
    <xf numFmtId="37" fontId="5" fillId="0" borderId="0" xfId="0" applyNumberFormat="1" applyFont="1" applyAlignment="1"/>
    <xf numFmtId="43" fontId="0" fillId="0" borderId="4" xfId="1" applyFont="1" applyBorder="1" applyAlignment="1"/>
    <xf numFmtId="164" fontId="0" fillId="0" borderId="5" xfId="1" applyNumberFormat="1" applyFont="1" applyBorder="1" applyAlignment="1"/>
    <xf numFmtId="7" fontId="0" fillId="0" borderId="0" xfId="0" applyNumberFormat="1" applyFill="1" applyAlignment="1"/>
    <xf numFmtId="165" fontId="0" fillId="0" borderId="6" xfId="1" applyNumberFormat="1" applyFont="1" applyBorder="1" applyAlignment="1"/>
    <xf numFmtId="37" fontId="6" fillId="0" borderId="0" xfId="0" applyNumberFormat="1" applyFont="1" applyAlignment="1"/>
    <xf numFmtId="5" fontId="0" fillId="0" borderId="0" xfId="0" applyNumberFormat="1" applyAlignment="1"/>
    <xf numFmtId="0" fontId="0" fillId="0" borderId="0" xfId="0" applyAlignment="1">
      <alignment horizontal="center"/>
    </xf>
    <xf numFmtId="166" fontId="6" fillId="0" borderId="0" xfId="2" applyNumberFormat="1" applyFill="1" applyAlignment="1"/>
    <xf numFmtId="37" fontId="4" fillId="0" borderId="0" xfId="0" applyNumberFormat="1" applyFont="1" applyAlignment="1"/>
    <xf numFmtId="0" fontId="4" fillId="0" borderId="0" xfId="0" applyFont="1" applyFill="1"/>
    <xf numFmtId="0" fontId="0" fillId="0" borderId="0" xfId="0" applyFill="1"/>
    <xf numFmtId="10" fontId="0" fillId="0" borderId="0" xfId="2" applyNumberFormat="1" applyFont="1" applyFill="1"/>
    <xf numFmtId="5" fontId="0" fillId="0" borderId="0" xfId="0" applyNumberFormat="1" applyFill="1"/>
    <xf numFmtId="37" fontId="0" fillId="0" borderId="0" xfId="0" applyNumberFormat="1"/>
    <xf numFmtId="0" fontId="4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0" fontId="0" fillId="0" borderId="0" xfId="0" quotePrefix="1" applyAlignment="1">
      <alignment horizontal="right"/>
    </xf>
    <xf numFmtId="0" fontId="3" fillId="0" borderId="0" xfId="0" applyFont="1" applyAlignment="1">
      <alignment horizontal="center"/>
    </xf>
  </cellXfs>
  <cellStyles count="23">
    <cellStyle name="Comma" xfId="1" builtinId="3"/>
    <cellStyle name="Comma 2" xfId="3"/>
    <cellStyle name="Comma 3" xfId="4"/>
    <cellStyle name="Comma 4" xfId="5"/>
    <cellStyle name="Comma0" xfId="6"/>
    <cellStyle name="Currency 2" xfId="7"/>
    <cellStyle name="Currency 3" xfId="8"/>
    <cellStyle name="Currency No Comma" xfId="9"/>
    <cellStyle name="Currency0" xfId="10"/>
    <cellStyle name="Date" xfId="11"/>
    <cellStyle name="Fixed" xfId="12"/>
    <cellStyle name="MCP" xfId="13"/>
    <cellStyle name="noninput" xfId="14"/>
    <cellStyle name="Normal" xfId="0" builtinId="0"/>
    <cellStyle name="Normal 2" xfId="15"/>
    <cellStyle name="Normal 3" xfId="16"/>
    <cellStyle name="Normal 4" xfId="17"/>
    <cellStyle name="Password" xfId="18"/>
    <cellStyle name="Percent" xfId="2" builtinId="5"/>
    <cellStyle name="Unprot" xfId="19"/>
    <cellStyle name="Unprot$" xfId="20"/>
    <cellStyle name="Unprot_A NPC - Summary thru Dec 09_2010 02 08" xfId="21"/>
    <cellStyle name="Unprotect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hr02\x%20Old%20Studies\WA%20UE-090205%20(GRC%20CY2010)\Sent%20Out\Sent%20Out%202009%2001%2023\WA%20GRC%20CY2010%20NPC%20Study%20_2009%2001%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hr02\x%20Old%20Studies\WA%20UE-080220%20(GRC%20Jun2008)\Settlement\WA%20GRC_Jul07%20to%20Jun08_2008Jan09%20(SETTLEMEN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NPC\Actual%20NPCs\2009\01%20-%20January\2008\09%20-%20September\2008\03%20-%20March\2008\01%20-%20January%20(Book%20Run)\1992-2004\NPC%20Actual%20%201992-2004%20Monthl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Data"/>
      <sheetName val="NPC"/>
      <sheetName val="Check Dollars"/>
      <sheetName val="Check MWh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  <sheetName val="E-W Assignments"/>
      <sheetName val="L&amp;R (Monthly) (2)"/>
    </sheetNames>
    <sheetDataSet>
      <sheetData sheetId="0" refreshError="1"/>
      <sheetData sheetId="1">
        <row r="245">
          <cell r="R245" t="str">
            <v>AMP Resources (Cove Fort)</v>
          </cell>
        </row>
      </sheetData>
      <sheetData sheetId="2">
        <row r="246">
          <cell r="R246" t="str">
            <v>AMP Resources (Cove Fort)</v>
          </cell>
          <cell r="S246">
            <v>2</v>
          </cell>
        </row>
        <row r="247">
          <cell r="R247" t="str">
            <v>APGI 7X24 return</v>
          </cell>
          <cell r="S247">
            <v>6</v>
          </cell>
        </row>
        <row r="248">
          <cell r="R248" t="str">
            <v>APGI LLH return</v>
          </cell>
          <cell r="S248">
            <v>6</v>
          </cell>
        </row>
        <row r="249">
          <cell r="R249" t="str">
            <v>APS 6X16 at 4C</v>
          </cell>
          <cell r="S249">
            <v>3</v>
          </cell>
        </row>
        <row r="250">
          <cell r="R250" t="str">
            <v>APS 7X16 at 4C</v>
          </cell>
          <cell r="S250">
            <v>3</v>
          </cell>
        </row>
        <row r="251">
          <cell r="R251" t="str">
            <v>APS 7X16 at Mona</v>
          </cell>
          <cell r="S251">
            <v>3</v>
          </cell>
        </row>
        <row r="252">
          <cell r="R252" t="str">
            <v>APS Exchange</v>
          </cell>
          <cell r="S252">
            <v>6</v>
          </cell>
        </row>
        <row r="253">
          <cell r="R253" t="str">
            <v>APS Exchange deliver</v>
          </cell>
          <cell r="S253">
            <v>6</v>
          </cell>
        </row>
        <row r="254">
          <cell r="R254" t="str">
            <v>APS p207861</v>
          </cell>
          <cell r="S254">
            <v>6</v>
          </cell>
        </row>
        <row r="255">
          <cell r="R255" t="str">
            <v>APS s207860</v>
          </cell>
          <cell r="S255">
            <v>6</v>
          </cell>
        </row>
        <row r="256">
          <cell r="R256" t="str">
            <v>APS Supplemental Purchase coal</v>
          </cell>
          <cell r="S256">
            <v>2</v>
          </cell>
        </row>
        <row r="257">
          <cell r="R257" t="str">
            <v>APS Supplemental Purchase other</v>
          </cell>
          <cell r="S257">
            <v>2</v>
          </cell>
        </row>
        <row r="258">
          <cell r="R258" t="str">
            <v>Aquila hydro hedge</v>
          </cell>
          <cell r="S258">
            <v>2</v>
          </cell>
        </row>
        <row r="259">
          <cell r="R259" t="str">
            <v>Biomass (QF)</v>
          </cell>
          <cell r="S259">
            <v>4</v>
          </cell>
        </row>
        <row r="260">
          <cell r="R260" t="str">
            <v>Biomass Non-Generation</v>
          </cell>
          <cell r="S260">
            <v>4</v>
          </cell>
        </row>
        <row r="261">
          <cell r="R261" t="str">
            <v>Black Hills</v>
          </cell>
          <cell r="S261">
            <v>1</v>
          </cell>
        </row>
        <row r="262">
          <cell r="R262" t="str">
            <v>Black Hills Losses</v>
          </cell>
          <cell r="S262">
            <v>1</v>
          </cell>
        </row>
        <row r="263">
          <cell r="R263" t="str">
            <v>Black Hills Reserve (CTs)</v>
          </cell>
          <cell r="S263">
            <v>6</v>
          </cell>
        </row>
        <row r="264">
          <cell r="R264" t="str">
            <v>Blanding</v>
          </cell>
          <cell r="S264">
            <v>1</v>
          </cell>
        </row>
        <row r="265">
          <cell r="R265" t="str">
            <v>Blanding Purchase</v>
          </cell>
          <cell r="S265">
            <v>2</v>
          </cell>
        </row>
        <row r="266">
          <cell r="R266" t="str">
            <v>BPA FC II delivery</v>
          </cell>
          <cell r="S266">
            <v>6</v>
          </cell>
        </row>
        <row r="267">
          <cell r="R267" t="str">
            <v>BPA FC II Generation</v>
          </cell>
          <cell r="S267">
            <v>6</v>
          </cell>
        </row>
        <row r="268">
          <cell r="R268" t="str">
            <v>BPA FC IV delivery</v>
          </cell>
          <cell r="S268">
            <v>6</v>
          </cell>
        </row>
        <row r="269">
          <cell r="R269" t="str">
            <v>BPA FC IV Generation</v>
          </cell>
          <cell r="S269">
            <v>6</v>
          </cell>
        </row>
        <row r="270">
          <cell r="R270" t="str">
            <v>BPA Flathead Sale</v>
          </cell>
          <cell r="S270">
            <v>1</v>
          </cell>
        </row>
        <row r="271">
          <cell r="R271" t="str">
            <v>BPA Hermiston Losses</v>
          </cell>
          <cell r="S271">
            <v>8</v>
          </cell>
        </row>
        <row r="272">
          <cell r="R272" t="str">
            <v>BPA Palisades return</v>
          </cell>
          <cell r="S272">
            <v>6</v>
          </cell>
        </row>
        <row r="273">
          <cell r="R273" t="str">
            <v>BPA Palisades storage</v>
          </cell>
          <cell r="S273">
            <v>6</v>
          </cell>
        </row>
        <row r="274">
          <cell r="R274" t="str">
            <v>BPA Peaking</v>
          </cell>
          <cell r="S274">
            <v>6</v>
          </cell>
        </row>
        <row r="275">
          <cell r="R275" t="str">
            <v>BPA Peaking Replacement</v>
          </cell>
          <cell r="S275">
            <v>6</v>
          </cell>
        </row>
        <row r="276">
          <cell r="R276" t="str">
            <v>BPA So. Idaho Exchange In</v>
          </cell>
          <cell r="S276">
            <v>6</v>
          </cell>
        </row>
        <row r="277">
          <cell r="R277" t="str">
            <v>BPA So. Idaho Exchange Out</v>
          </cell>
          <cell r="S277">
            <v>6</v>
          </cell>
        </row>
        <row r="278">
          <cell r="R278" t="str">
            <v>BPA Spring Energy</v>
          </cell>
          <cell r="S278">
            <v>6</v>
          </cell>
        </row>
        <row r="279">
          <cell r="R279" t="str">
            <v>BPA Spring Energy deliver</v>
          </cell>
          <cell r="S279">
            <v>6</v>
          </cell>
        </row>
        <row r="280">
          <cell r="R280" t="str">
            <v>BPA Summer Storage</v>
          </cell>
          <cell r="S280">
            <v>6</v>
          </cell>
        </row>
        <row r="281">
          <cell r="R281" t="str">
            <v>BPA Summer Storage return</v>
          </cell>
          <cell r="S281">
            <v>6</v>
          </cell>
        </row>
        <row r="282">
          <cell r="R282" t="str">
            <v>BPA Wind Sale</v>
          </cell>
          <cell r="S282">
            <v>1</v>
          </cell>
        </row>
        <row r="283">
          <cell r="R283" t="str">
            <v>Bridger Losses In</v>
          </cell>
          <cell r="S283">
            <v>8</v>
          </cell>
        </row>
        <row r="284">
          <cell r="R284" t="str">
            <v>Bridger Losses Out</v>
          </cell>
          <cell r="S284">
            <v>8</v>
          </cell>
        </row>
        <row r="285">
          <cell r="R285" t="str">
            <v>California QF</v>
          </cell>
          <cell r="S285">
            <v>4</v>
          </cell>
        </row>
        <row r="286">
          <cell r="R286" t="str">
            <v>Canadian Entitlement CEAEA</v>
          </cell>
          <cell r="S286">
            <v>5</v>
          </cell>
        </row>
        <row r="287">
          <cell r="R287" t="str">
            <v>Chelan - Rocky Reach</v>
          </cell>
          <cell r="S287">
            <v>5</v>
          </cell>
        </row>
        <row r="288">
          <cell r="R288" t="str">
            <v>Clark Displacement</v>
          </cell>
          <cell r="S288">
            <v>2</v>
          </cell>
        </row>
        <row r="289">
          <cell r="R289" t="str">
            <v>Clark Displacement Buy Back</v>
          </cell>
          <cell r="S289">
            <v>2</v>
          </cell>
        </row>
        <row r="290">
          <cell r="R290" t="str">
            <v>Clark River Road reserve</v>
          </cell>
          <cell r="S290">
            <v>2</v>
          </cell>
        </row>
        <row r="291">
          <cell r="R291" t="str">
            <v>CLARK S&amp;I</v>
          </cell>
          <cell r="S291">
            <v>2</v>
          </cell>
        </row>
        <row r="292">
          <cell r="R292" t="str">
            <v>Clark S&amp;I Base Capacity</v>
          </cell>
          <cell r="S292">
            <v>2</v>
          </cell>
        </row>
        <row r="293">
          <cell r="R293" t="str">
            <v>CLARK Storage &amp; Integration</v>
          </cell>
          <cell r="S293">
            <v>2</v>
          </cell>
        </row>
        <row r="294">
          <cell r="R294" t="str">
            <v>Clay Basin Gas Storage</v>
          </cell>
          <cell r="S294">
            <v>11</v>
          </cell>
        </row>
        <row r="295">
          <cell r="R295" t="str">
            <v>Combine Hills</v>
          </cell>
          <cell r="S295">
            <v>2</v>
          </cell>
        </row>
        <row r="296">
          <cell r="R296" t="str">
            <v>Constellation p257677</v>
          </cell>
          <cell r="S296">
            <v>2</v>
          </cell>
        </row>
        <row r="297">
          <cell r="R297" t="str">
            <v>Constellation p257678</v>
          </cell>
          <cell r="S297">
            <v>2</v>
          </cell>
        </row>
        <row r="298">
          <cell r="R298" t="str">
            <v>Constellation p268849</v>
          </cell>
          <cell r="S298">
            <v>2</v>
          </cell>
        </row>
        <row r="299">
          <cell r="R299" t="str">
            <v>Cowlitz Swift deliver</v>
          </cell>
          <cell r="S299">
            <v>6</v>
          </cell>
        </row>
        <row r="300">
          <cell r="R300" t="str">
            <v>D.R. Johnson (QF)</v>
          </cell>
          <cell r="S300">
            <v>4</v>
          </cell>
        </row>
        <row r="301">
          <cell r="R301" t="str">
            <v>Deseret G&amp;T Expansion</v>
          </cell>
          <cell r="S301">
            <v>2</v>
          </cell>
        </row>
        <row r="302">
          <cell r="R302" t="str">
            <v>Deseret Purchase</v>
          </cell>
          <cell r="S302">
            <v>2</v>
          </cell>
        </row>
        <row r="303">
          <cell r="R303" t="str">
            <v>Douglas - Wells</v>
          </cell>
          <cell r="S303">
            <v>5</v>
          </cell>
        </row>
        <row r="304">
          <cell r="R304" t="str">
            <v>Douglas County Forest Products QF</v>
          </cell>
          <cell r="S304">
            <v>4</v>
          </cell>
        </row>
        <row r="305">
          <cell r="R305" t="str">
            <v>Douglas PUD - Lands Energy Share</v>
          </cell>
          <cell r="S305">
            <v>5</v>
          </cell>
        </row>
        <row r="306">
          <cell r="R306" t="str">
            <v>Douglas PUD Settlement</v>
          </cell>
          <cell r="S306">
            <v>2</v>
          </cell>
        </row>
        <row r="307">
          <cell r="R307" t="str">
            <v>DSM Cool Keeper Reserve</v>
          </cell>
          <cell r="S307">
            <v>8</v>
          </cell>
        </row>
        <row r="308">
          <cell r="R308" t="str">
            <v>DSM Idaho Irrigation</v>
          </cell>
          <cell r="S308">
            <v>8</v>
          </cell>
        </row>
        <row r="309">
          <cell r="R309" t="str">
            <v>DSM Idaho Irrigation Shifted</v>
          </cell>
          <cell r="S309">
            <v>8</v>
          </cell>
        </row>
        <row r="310">
          <cell r="R310" t="str">
            <v>DSM Utah Irrigation</v>
          </cell>
          <cell r="S310">
            <v>8</v>
          </cell>
        </row>
        <row r="311">
          <cell r="R311" t="str">
            <v>DSM Utah Irrigation Shifted</v>
          </cell>
          <cell r="S311">
            <v>8</v>
          </cell>
        </row>
        <row r="312">
          <cell r="R312" t="str">
            <v>Duke HLH</v>
          </cell>
          <cell r="S312">
            <v>2</v>
          </cell>
        </row>
        <row r="313">
          <cell r="R313" t="str">
            <v>Duke p99206</v>
          </cell>
          <cell r="S313">
            <v>2</v>
          </cell>
        </row>
        <row r="314">
          <cell r="R314" t="str">
            <v>East Control Area Sale</v>
          </cell>
          <cell r="S314">
            <v>1</v>
          </cell>
        </row>
        <row r="315">
          <cell r="R315" t="str">
            <v>Electric Swaps - East</v>
          </cell>
          <cell r="S315">
            <v>13</v>
          </cell>
        </row>
        <row r="316">
          <cell r="R316" t="str">
            <v>Electric Swaps - West</v>
          </cell>
          <cell r="S316">
            <v>13</v>
          </cell>
        </row>
        <row r="317">
          <cell r="R317" t="str">
            <v>Evergreen BioPower QF</v>
          </cell>
          <cell r="S317">
            <v>4</v>
          </cell>
        </row>
        <row r="318">
          <cell r="R318" t="str">
            <v>EWEB FC I delivery</v>
          </cell>
          <cell r="S318">
            <v>6</v>
          </cell>
        </row>
        <row r="319">
          <cell r="R319" t="str">
            <v>EWEB FC I Generation</v>
          </cell>
          <cell r="S319">
            <v>6</v>
          </cell>
        </row>
        <row r="320">
          <cell r="R320" t="str">
            <v>EWEB/BPA Wind Sale</v>
          </cell>
          <cell r="S320">
            <v>6</v>
          </cell>
        </row>
        <row r="321">
          <cell r="R321" t="str">
            <v>Excess Gas Sales</v>
          </cell>
          <cell r="S321">
            <v>11</v>
          </cell>
        </row>
        <row r="322">
          <cell r="R322" t="str">
            <v>ExxonMobil QF</v>
          </cell>
          <cell r="S322">
            <v>4</v>
          </cell>
        </row>
        <row r="323">
          <cell r="R323" t="str">
            <v>Flathead &amp; ENI Sale</v>
          </cell>
          <cell r="S323">
            <v>1</v>
          </cell>
        </row>
        <row r="324">
          <cell r="R324" t="str">
            <v>Foote Creek I Generation</v>
          </cell>
          <cell r="S324">
            <v>9</v>
          </cell>
        </row>
        <row r="325">
          <cell r="R325" t="str">
            <v>Fort James (CoGen)</v>
          </cell>
          <cell r="S325">
            <v>2</v>
          </cell>
        </row>
        <row r="326">
          <cell r="R326" t="str">
            <v>Gas Swaps</v>
          </cell>
          <cell r="S326">
            <v>11</v>
          </cell>
        </row>
        <row r="327">
          <cell r="R327" t="str">
            <v>Gas Physical - East</v>
          </cell>
          <cell r="S327">
            <v>11</v>
          </cell>
        </row>
        <row r="328">
          <cell r="R328" t="str">
            <v>Gas Physical - West</v>
          </cell>
          <cell r="S328">
            <v>11</v>
          </cell>
        </row>
        <row r="329">
          <cell r="R329" t="str">
            <v>Gas Swaps - East</v>
          </cell>
          <cell r="S329">
            <v>11</v>
          </cell>
        </row>
        <row r="330">
          <cell r="R330" t="str">
            <v>Gas Swaps - West</v>
          </cell>
          <cell r="S330">
            <v>11</v>
          </cell>
        </row>
        <row r="331">
          <cell r="R331" t="str">
            <v>Gem State (City of Idaho Falls)</v>
          </cell>
          <cell r="S331">
            <v>2</v>
          </cell>
        </row>
        <row r="332">
          <cell r="R332" t="str">
            <v>Gem State Power Cost</v>
          </cell>
          <cell r="S332">
            <v>2</v>
          </cell>
        </row>
        <row r="333">
          <cell r="R333" t="str">
            <v>Glenrock Wind</v>
          </cell>
          <cell r="S333">
            <v>9</v>
          </cell>
        </row>
        <row r="334">
          <cell r="R334" t="str">
            <v>Glenrock III Wind</v>
          </cell>
          <cell r="S334">
            <v>9</v>
          </cell>
        </row>
        <row r="335">
          <cell r="R335" t="str">
            <v>Goodnoe Wind</v>
          </cell>
          <cell r="S335">
            <v>9</v>
          </cell>
        </row>
        <row r="336">
          <cell r="R336" t="str">
            <v>Grant - Priest Rapids</v>
          </cell>
          <cell r="S336">
            <v>5</v>
          </cell>
        </row>
        <row r="337">
          <cell r="R337" t="str">
            <v>Grant - Wanapum</v>
          </cell>
          <cell r="S337">
            <v>5</v>
          </cell>
        </row>
        <row r="338">
          <cell r="R338" t="str">
            <v>Grant County</v>
          </cell>
          <cell r="S338">
            <v>2</v>
          </cell>
        </row>
        <row r="339">
          <cell r="R339" t="str">
            <v>Grant Displacement</v>
          </cell>
          <cell r="S339">
            <v>5</v>
          </cell>
        </row>
        <row r="340">
          <cell r="R340" t="str">
            <v>Grant Meaningful Priority</v>
          </cell>
          <cell r="S340">
            <v>5</v>
          </cell>
        </row>
        <row r="341">
          <cell r="R341" t="str">
            <v>Grant Reasonable</v>
          </cell>
          <cell r="S341">
            <v>5</v>
          </cell>
        </row>
        <row r="342">
          <cell r="R342" t="str">
            <v>High Plains Wind</v>
          </cell>
          <cell r="S342">
            <v>9</v>
          </cell>
        </row>
        <row r="343">
          <cell r="R343" t="str">
            <v>Hermiston Purchase</v>
          </cell>
          <cell r="S343">
            <v>2</v>
          </cell>
        </row>
        <row r="344">
          <cell r="R344" t="str">
            <v>Hurricane Purchase</v>
          </cell>
          <cell r="S344">
            <v>2</v>
          </cell>
        </row>
        <row r="345">
          <cell r="R345" t="str">
            <v>Hurricane Sale</v>
          </cell>
          <cell r="S345">
            <v>1</v>
          </cell>
        </row>
        <row r="346">
          <cell r="R346" t="str">
            <v>Idaho Power RTSA Purchase</v>
          </cell>
          <cell r="S346">
            <v>2</v>
          </cell>
        </row>
        <row r="347">
          <cell r="R347" t="str">
            <v>Idaho Power RTSA return</v>
          </cell>
          <cell r="S347">
            <v>8</v>
          </cell>
        </row>
        <row r="348">
          <cell r="R348" t="str">
            <v>Idaho QF</v>
          </cell>
          <cell r="S348">
            <v>4</v>
          </cell>
        </row>
        <row r="349">
          <cell r="R349" t="str">
            <v>IPP Purchase</v>
          </cell>
          <cell r="S349">
            <v>2</v>
          </cell>
        </row>
        <row r="350">
          <cell r="R350" t="str">
            <v>IPP Sale (LADWP)</v>
          </cell>
          <cell r="S350">
            <v>1</v>
          </cell>
        </row>
        <row r="351">
          <cell r="R351" t="str">
            <v>IRP - DSM East Irrigation Ld Control</v>
          </cell>
          <cell r="S351">
            <v>7</v>
          </cell>
        </row>
        <row r="352">
          <cell r="R352" t="str">
            <v>IRP - DSM East Irrigation Ld Control - Return</v>
          </cell>
          <cell r="S352">
            <v>7</v>
          </cell>
        </row>
        <row r="353">
          <cell r="R353" t="str">
            <v>IRP - DSM East Summer Ld Control</v>
          </cell>
          <cell r="S353">
            <v>7</v>
          </cell>
        </row>
        <row r="354">
          <cell r="R354" t="str">
            <v>IRP - DSM East Summer Ld Control - Return</v>
          </cell>
          <cell r="S354">
            <v>7</v>
          </cell>
        </row>
        <row r="355">
          <cell r="R355" t="str">
            <v>IRP - DSM West Irrigation Ld Control</v>
          </cell>
          <cell r="S355">
            <v>7</v>
          </cell>
        </row>
        <row r="356">
          <cell r="R356" t="str">
            <v>IRP - DSM West Irrigation Ld Control - Return</v>
          </cell>
          <cell r="S356">
            <v>7</v>
          </cell>
        </row>
        <row r="357">
          <cell r="R357" t="str">
            <v>IRP - FOT Four Corners</v>
          </cell>
          <cell r="S357">
            <v>7</v>
          </cell>
        </row>
        <row r="358">
          <cell r="R358" t="str">
            <v>IRP - FOT Mid-C</v>
          </cell>
          <cell r="S358">
            <v>7</v>
          </cell>
        </row>
        <row r="359">
          <cell r="R359" t="str">
            <v>IRP - FOT West Main</v>
          </cell>
          <cell r="S359">
            <v>7</v>
          </cell>
        </row>
        <row r="360">
          <cell r="R360" t="str">
            <v>IRP - Wind Mid-C</v>
          </cell>
          <cell r="S360">
            <v>7</v>
          </cell>
        </row>
        <row r="361">
          <cell r="R361" t="str">
            <v>IRP - Wind Walla Walla</v>
          </cell>
          <cell r="S361">
            <v>7</v>
          </cell>
        </row>
        <row r="362">
          <cell r="R362" t="str">
            <v>IRP - Wind Wyoming SE</v>
          </cell>
          <cell r="S362">
            <v>7</v>
          </cell>
        </row>
        <row r="363">
          <cell r="R363" t="str">
            <v>IRP - Wind Wyoming SW</v>
          </cell>
          <cell r="S363">
            <v>7</v>
          </cell>
        </row>
        <row r="364">
          <cell r="R364" t="str">
            <v>IRP - Wind Yakima</v>
          </cell>
          <cell r="S364">
            <v>7</v>
          </cell>
        </row>
        <row r="365">
          <cell r="R365" t="str">
            <v>Kennecott Incentive</v>
          </cell>
          <cell r="S365">
            <v>2</v>
          </cell>
        </row>
        <row r="366">
          <cell r="R366" t="str">
            <v>Kennecott Incentive (Historical)</v>
          </cell>
          <cell r="S366">
            <v>2</v>
          </cell>
        </row>
        <row r="367">
          <cell r="R367" t="str">
            <v>Kennecott QF</v>
          </cell>
          <cell r="S367">
            <v>4</v>
          </cell>
        </row>
        <row r="368">
          <cell r="R368" t="str">
            <v>Leaning Juniper 1</v>
          </cell>
          <cell r="S368">
            <v>9</v>
          </cell>
        </row>
        <row r="369">
          <cell r="R369" t="str">
            <v>MagCorp Curtailment</v>
          </cell>
          <cell r="S369">
            <v>8</v>
          </cell>
        </row>
        <row r="370">
          <cell r="R370" t="str">
            <v>MagCorp Curtailment (Historical)</v>
          </cell>
          <cell r="S370">
            <v>8</v>
          </cell>
        </row>
        <row r="371">
          <cell r="R371" t="str">
            <v>MagCorp Curtailment Winter</v>
          </cell>
          <cell r="S371">
            <v>8</v>
          </cell>
        </row>
        <row r="372">
          <cell r="R372" t="str">
            <v>MagCorp Curtailment Winter (Historical)</v>
          </cell>
          <cell r="S372">
            <v>8</v>
          </cell>
        </row>
        <row r="373">
          <cell r="R373" t="str">
            <v>Marengo</v>
          </cell>
          <cell r="S373">
            <v>9</v>
          </cell>
        </row>
        <row r="374">
          <cell r="R374" t="str">
            <v>Marengo I</v>
          </cell>
          <cell r="S374">
            <v>9</v>
          </cell>
        </row>
        <row r="375">
          <cell r="R375" t="str">
            <v>Marengo II</v>
          </cell>
          <cell r="S375">
            <v>9</v>
          </cell>
        </row>
        <row r="376">
          <cell r="R376" t="str">
            <v>Monsanto Curtailment</v>
          </cell>
          <cell r="S376">
            <v>8</v>
          </cell>
        </row>
        <row r="377">
          <cell r="R377" t="str">
            <v>Monsanto Curtailment (Historical)</v>
          </cell>
          <cell r="S377">
            <v>2</v>
          </cell>
        </row>
        <row r="378">
          <cell r="R378" t="str">
            <v>Monsanto Excess Demand</v>
          </cell>
          <cell r="S378">
            <v>8</v>
          </cell>
        </row>
        <row r="379">
          <cell r="R379" t="str">
            <v>Morgan Stanley p189046</v>
          </cell>
          <cell r="S379">
            <v>2</v>
          </cell>
        </row>
        <row r="380">
          <cell r="R380" t="str">
            <v>Morgan Stanley p196538</v>
          </cell>
          <cell r="S380">
            <v>3</v>
          </cell>
        </row>
        <row r="381">
          <cell r="R381" t="str">
            <v>Morgan Stanley p206006</v>
          </cell>
          <cell r="S381">
            <v>3</v>
          </cell>
        </row>
        <row r="382">
          <cell r="R382" t="str">
            <v>Morgan Stanley p206008</v>
          </cell>
          <cell r="S382">
            <v>3</v>
          </cell>
        </row>
        <row r="383">
          <cell r="R383" t="str">
            <v>Morgan Stanley p207863</v>
          </cell>
          <cell r="S383">
            <v>6</v>
          </cell>
        </row>
        <row r="384">
          <cell r="R384" t="str">
            <v>Morgan Stanley p244840</v>
          </cell>
          <cell r="S384">
            <v>3</v>
          </cell>
        </row>
        <row r="385">
          <cell r="R385" t="str">
            <v>Morgan Stanley p244841</v>
          </cell>
          <cell r="S385">
            <v>3</v>
          </cell>
        </row>
        <row r="386">
          <cell r="R386" t="str">
            <v>Morgan Stanley p272156</v>
          </cell>
          <cell r="S386">
            <v>2</v>
          </cell>
        </row>
        <row r="387">
          <cell r="R387" t="str">
            <v>Morgan Stanley p272157</v>
          </cell>
          <cell r="S387">
            <v>2</v>
          </cell>
        </row>
        <row r="388">
          <cell r="R388" t="str">
            <v>Morgan Stanley p272158</v>
          </cell>
          <cell r="S388">
            <v>2</v>
          </cell>
        </row>
        <row r="389">
          <cell r="R389" t="str">
            <v>Morgan Stanley s207862</v>
          </cell>
          <cell r="S389">
            <v>2</v>
          </cell>
        </row>
        <row r="390">
          <cell r="R390" t="str">
            <v>Mountain Wind 1 QF</v>
          </cell>
          <cell r="S390">
            <v>4</v>
          </cell>
        </row>
        <row r="391">
          <cell r="R391" t="str">
            <v>Mountain Wind 2 QF</v>
          </cell>
          <cell r="S391">
            <v>4</v>
          </cell>
        </row>
        <row r="392">
          <cell r="R392" t="str">
            <v>NCPA p309009</v>
          </cell>
          <cell r="S392">
            <v>6</v>
          </cell>
        </row>
        <row r="393">
          <cell r="R393" t="str">
            <v>NCPA s309008</v>
          </cell>
          <cell r="S393">
            <v>6</v>
          </cell>
        </row>
        <row r="394">
          <cell r="R394" t="str">
            <v>Nebo Capacity Payment</v>
          </cell>
          <cell r="S394">
            <v>2</v>
          </cell>
        </row>
        <row r="395">
          <cell r="R395" t="str">
            <v>Non-Owned East - Obligation</v>
          </cell>
          <cell r="S395">
            <v>2</v>
          </cell>
        </row>
        <row r="396">
          <cell r="R396" t="str">
            <v>Non-Owned East - Offset</v>
          </cell>
          <cell r="S396">
            <v>2</v>
          </cell>
        </row>
        <row r="397">
          <cell r="R397" t="str">
            <v>Non-Owned West - Obligation</v>
          </cell>
          <cell r="S397">
            <v>2</v>
          </cell>
        </row>
        <row r="398">
          <cell r="R398" t="str">
            <v>Non-Owned West - Offset</v>
          </cell>
          <cell r="S398">
            <v>2</v>
          </cell>
        </row>
        <row r="399">
          <cell r="R399" t="str">
            <v>NUCOR</v>
          </cell>
          <cell r="S399">
            <v>2</v>
          </cell>
        </row>
        <row r="400">
          <cell r="R400" t="str">
            <v>NUCOR (De-rate)</v>
          </cell>
          <cell r="S400">
            <v>2</v>
          </cell>
        </row>
        <row r="401">
          <cell r="R401" t="str">
            <v>Oregon QF</v>
          </cell>
          <cell r="S401">
            <v>4</v>
          </cell>
        </row>
        <row r="402">
          <cell r="R402" t="str">
            <v>Oregon Wind Farm QF</v>
          </cell>
          <cell r="S402">
            <v>4</v>
          </cell>
        </row>
        <row r="403">
          <cell r="R403" t="str">
            <v>P4 Production</v>
          </cell>
          <cell r="S403">
            <v>2</v>
          </cell>
        </row>
        <row r="404">
          <cell r="R404" t="str">
            <v>P4 Production (De-rate)</v>
          </cell>
          <cell r="S404">
            <v>1</v>
          </cell>
        </row>
        <row r="405">
          <cell r="R405" t="str">
            <v>PGE Cove</v>
          </cell>
          <cell r="S405">
            <v>2</v>
          </cell>
        </row>
        <row r="406">
          <cell r="R406" t="str">
            <v>Pipeline Chehalis - Lateral</v>
          </cell>
          <cell r="S406">
            <v>11</v>
          </cell>
        </row>
        <row r="407">
          <cell r="R407" t="str">
            <v>Pipeline Chehalis - Main</v>
          </cell>
          <cell r="S407">
            <v>11</v>
          </cell>
        </row>
        <row r="408">
          <cell r="R408" t="str">
            <v>Pipeline Currant Creek Lateral</v>
          </cell>
          <cell r="S408">
            <v>11</v>
          </cell>
        </row>
        <row r="409">
          <cell r="R409" t="str">
            <v>Pipeline Kern River Gas</v>
          </cell>
          <cell r="S409">
            <v>11</v>
          </cell>
        </row>
        <row r="410">
          <cell r="R410" t="str">
            <v>Pipeline Lake Side Lateral</v>
          </cell>
          <cell r="S410">
            <v>11</v>
          </cell>
        </row>
        <row r="411">
          <cell r="R411" t="str">
            <v>Pipeline Reservation Fees</v>
          </cell>
          <cell r="S411">
            <v>11</v>
          </cell>
        </row>
        <row r="412">
          <cell r="R412" t="str">
            <v>Pipeline Southern System Expansion</v>
          </cell>
          <cell r="S412">
            <v>11</v>
          </cell>
        </row>
        <row r="413">
          <cell r="R413" t="str">
            <v>PSCo Exchange</v>
          </cell>
          <cell r="S413">
            <v>6</v>
          </cell>
        </row>
        <row r="414">
          <cell r="R414" t="str">
            <v>PSCo Exchange deliver</v>
          </cell>
          <cell r="S414">
            <v>6</v>
          </cell>
        </row>
        <row r="415">
          <cell r="R415" t="str">
            <v>PSCo FC III delivery</v>
          </cell>
          <cell r="S415">
            <v>6</v>
          </cell>
        </row>
        <row r="416">
          <cell r="R416" t="str">
            <v>PSCo FC III Generation</v>
          </cell>
          <cell r="S416">
            <v>6</v>
          </cell>
        </row>
        <row r="417">
          <cell r="R417" t="str">
            <v>PSCo Sale summer</v>
          </cell>
          <cell r="S417">
            <v>1</v>
          </cell>
        </row>
        <row r="418">
          <cell r="R418" t="str">
            <v>PSCo Sale winter</v>
          </cell>
          <cell r="S418">
            <v>1</v>
          </cell>
        </row>
        <row r="419">
          <cell r="R419" t="str">
            <v>Redding Exchange In</v>
          </cell>
          <cell r="S419">
            <v>6</v>
          </cell>
        </row>
        <row r="420">
          <cell r="R420" t="str">
            <v>Redding Exchange Out</v>
          </cell>
          <cell r="S420">
            <v>6</v>
          </cell>
        </row>
        <row r="421">
          <cell r="R421" t="str">
            <v>Rock River I</v>
          </cell>
          <cell r="S421">
            <v>2</v>
          </cell>
        </row>
        <row r="422">
          <cell r="R422" t="str">
            <v>Rolling Hills Wind</v>
          </cell>
          <cell r="S422">
            <v>9</v>
          </cell>
        </row>
        <row r="423">
          <cell r="R423" t="str">
            <v>Roseburg Forest Products</v>
          </cell>
          <cell r="S423">
            <v>2</v>
          </cell>
        </row>
        <row r="424">
          <cell r="R424" t="str">
            <v>Salt River Project</v>
          </cell>
          <cell r="S424">
            <v>1</v>
          </cell>
        </row>
        <row r="425">
          <cell r="R425" t="str">
            <v>SCE Settlement</v>
          </cell>
          <cell r="S425">
            <v>1</v>
          </cell>
        </row>
        <row r="426">
          <cell r="R426" t="str">
            <v>Schwendiman QF</v>
          </cell>
          <cell r="S426">
            <v>4</v>
          </cell>
        </row>
        <row r="427">
          <cell r="R427" t="str">
            <v>SCL State Line delivery</v>
          </cell>
          <cell r="S427">
            <v>6</v>
          </cell>
        </row>
        <row r="428">
          <cell r="R428" t="str">
            <v>SCL State Line generation</v>
          </cell>
          <cell r="S428">
            <v>6</v>
          </cell>
        </row>
        <row r="429">
          <cell r="R429" t="str">
            <v>SCL State Line reserves</v>
          </cell>
          <cell r="S429">
            <v>6</v>
          </cell>
        </row>
        <row r="430">
          <cell r="R430" t="str">
            <v>Seven Mile Wind</v>
          </cell>
          <cell r="S430">
            <v>9</v>
          </cell>
        </row>
        <row r="431">
          <cell r="R431" t="str">
            <v>Seven Mile II Wind</v>
          </cell>
          <cell r="S431">
            <v>9</v>
          </cell>
        </row>
        <row r="432">
          <cell r="R432" t="str">
            <v>Sierra Pacific II</v>
          </cell>
          <cell r="S432">
            <v>1</v>
          </cell>
        </row>
        <row r="433">
          <cell r="R433" t="str">
            <v>Simplot Phosphates</v>
          </cell>
          <cell r="S433">
            <v>4</v>
          </cell>
        </row>
        <row r="434">
          <cell r="R434" t="str">
            <v>Small Purchases east</v>
          </cell>
          <cell r="S434">
            <v>2</v>
          </cell>
        </row>
        <row r="435">
          <cell r="R435" t="str">
            <v>Small Purchases west</v>
          </cell>
          <cell r="S435">
            <v>2</v>
          </cell>
        </row>
        <row r="436">
          <cell r="R436" t="str">
            <v>SMUD</v>
          </cell>
          <cell r="S436">
            <v>1</v>
          </cell>
        </row>
        <row r="437">
          <cell r="R437" t="str">
            <v>SMUD Provisional</v>
          </cell>
          <cell r="S437">
            <v>1</v>
          </cell>
        </row>
        <row r="438">
          <cell r="R438" t="str">
            <v>SMUD Monthly</v>
          </cell>
          <cell r="S438">
            <v>1</v>
          </cell>
        </row>
        <row r="439">
          <cell r="R439" t="str">
            <v>Spanish Fork Wind 2 QF</v>
          </cell>
          <cell r="S439">
            <v>4</v>
          </cell>
        </row>
        <row r="440">
          <cell r="R440" t="str">
            <v>Station Service East</v>
          </cell>
          <cell r="S440">
            <v>8</v>
          </cell>
        </row>
        <row r="441">
          <cell r="R441" t="str">
            <v>Station Service West</v>
          </cell>
          <cell r="S441">
            <v>8</v>
          </cell>
        </row>
        <row r="442">
          <cell r="R442" t="str">
            <v>STF Index Trades - Buy - East</v>
          </cell>
          <cell r="S442">
            <v>13</v>
          </cell>
        </row>
        <row r="443">
          <cell r="R443" t="str">
            <v>STF Index Trades - Buy - West</v>
          </cell>
          <cell r="S443">
            <v>13</v>
          </cell>
        </row>
        <row r="444">
          <cell r="R444" t="str">
            <v>STF Index Trades - Sell - East</v>
          </cell>
          <cell r="S444">
            <v>12</v>
          </cell>
        </row>
        <row r="445">
          <cell r="R445" t="str">
            <v>STF Index Trades - Sell - West</v>
          </cell>
          <cell r="S445">
            <v>12</v>
          </cell>
        </row>
        <row r="446">
          <cell r="R446" t="str">
            <v>STF Trading Margin</v>
          </cell>
          <cell r="S446">
            <v>13</v>
          </cell>
        </row>
        <row r="447">
          <cell r="R447" t="str">
            <v>Sunnyside (QF) additional</v>
          </cell>
          <cell r="S447">
            <v>4</v>
          </cell>
        </row>
        <row r="448">
          <cell r="R448" t="str">
            <v>Sunnyside (QF) base</v>
          </cell>
          <cell r="S448">
            <v>4</v>
          </cell>
        </row>
        <row r="449">
          <cell r="R449" t="str">
            <v>Tesoro QF</v>
          </cell>
          <cell r="S449">
            <v>4</v>
          </cell>
        </row>
        <row r="450">
          <cell r="R450" t="str">
            <v>Three Buttes Wind</v>
          </cell>
          <cell r="S450">
            <v>2</v>
          </cell>
        </row>
        <row r="451">
          <cell r="R451" t="str">
            <v>TransAlta p371343</v>
          </cell>
          <cell r="S451">
            <v>6</v>
          </cell>
        </row>
        <row r="452">
          <cell r="R452" t="str">
            <v>TransAlta Purchase Flat</v>
          </cell>
          <cell r="S452">
            <v>2</v>
          </cell>
        </row>
        <row r="453">
          <cell r="R453" t="str">
            <v>TransAlta Purchase Index</v>
          </cell>
          <cell r="S453">
            <v>2</v>
          </cell>
        </row>
        <row r="454">
          <cell r="R454" t="str">
            <v>TransAlta s371344</v>
          </cell>
          <cell r="S454">
            <v>6</v>
          </cell>
        </row>
        <row r="455">
          <cell r="R455" t="str">
            <v>Transmission East</v>
          </cell>
          <cell r="S455">
            <v>10</v>
          </cell>
        </row>
        <row r="456">
          <cell r="R456" t="str">
            <v>Transmission West</v>
          </cell>
          <cell r="S456">
            <v>10</v>
          </cell>
        </row>
        <row r="457">
          <cell r="R457" t="str">
            <v>Tri-State Exchange</v>
          </cell>
          <cell r="S457">
            <v>6</v>
          </cell>
        </row>
        <row r="458">
          <cell r="R458" t="str">
            <v>Tri-State Exchange return</v>
          </cell>
          <cell r="S458">
            <v>6</v>
          </cell>
        </row>
        <row r="459">
          <cell r="R459" t="str">
            <v>Tri-State Purchase</v>
          </cell>
          <cell r="S459">
            <v>2</v>
          </cell>
        </row>
        <row r="460">
          <cell r="R460" t="str">
            <v>UAMPS s223863</v>
          </cell>
          <cell r="S460">
            <v>1</v>
          </cell>
        </row>
        <row r="461">
          <cell r="R461" t="str">
            <v>UAMPS s404236</v>
          </cell>
          <cell r="S461">
            <v>1</v>
          </cell>
        </row>
        <row r="462">
          <cell r="R462" t="str">
            <v>UBS AG 6X16 at 4C</v>
          </cell>
          <cell r="S462">
            <v>3</v>
          </cell>
        </row>
        <row r="463">
          <cell r="R463" t="str">
            <v>UBS p223199</v>
          </cell>
          <cell r="S463">
            <v>3</v>
          </cell>
        </row>
        <row r="464">
          <cell r="R464" t="str">
            <v>UBS p268848</v>
          </cell>
          <cell r="S464">
            <v>3</v>
          </cell>
        </row>
        <row r="465">
          <cell r="R465" t="str">
            <v>UBS p268850</v>
          </cell>
          <cell r="S465">
            <v>3</v>
          </cell>
        </row>
        <row r="466">
          <cell r="R466" t="str">
            <v>UMPA II</v>
          </cell>
          <cell r="S466">
            <v>1</v>
          </cell>
        </row>
        <row r="467">
          <cell r="R467" t="str">
            <v>US Magnesium QF</v>
          </cell>
          <cell r="S467">
            <v>4</v>
          </cell>
        </row>
        <row r="468">
          <cell r="R468" t="str">
            <v>US Magnesium Reserve</v>
          </cell>
          <cell r="S468">
            <v>2</v>
          </cell>
        </row>
        <row r="469">
          <cell r="R469" t="str">
            <v>Utah QF</v>
          </cell>
          <cell r="S469">
            <v>4</v>
          </cell>
        </row>
        <row r="470">
          <cell r="R470" t="str">
            <v>Washington QF</v>
          </cell>
          <cell r="S470">
            <v>4</v>
          </cell>
        </row>
        <row r="471">
          <cell r="R471" t="str">
            <v>Weyerhaeuser QF</v>
          </cell>
          <cell r="S471">
            <v>4</v>
          </cell>
        </row>
        <row r="472">
          <cell r="R472" t="str">
            <v>Weyerhaeuser Reserve</v>
          </cell>
          <cell r="S472">
            <v>2</v>
          </cell>
        </row>
        <row r="473">
          <cell r="R473" t="str">
            <v>Wolverine Creek</v>
          </cell>
          <cell r="S473">
            <v>2</v>
          </cell>
        </row>
        <row r="474">
          <cell r="R474" t="str">
            <v>Wyoming QF</v>
          </cell>
          <cell r="S474">
            <v>4</v>
          </cell>
        </row>
      </sheetData>
      <sheetData sheetId="3">
        <row r="41">
          <cell r="A41">
            <v>37196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mportData"/>
      <sheetName val="Recon"/>
      <sheetName val="Side-by-Side"/>
      <sheetName val="Delta"/>
      <sheetName val="NPC"/>
      <sheetName val="Base"/>
      <sheetName val="Check Dollars"/>
      <sheetName val="Check MWh"/>
      <sheetName val="Hermiston"/>
      <sheetName val="PacifiCorpSTF"/>
      <sheetName val="Wind Integrati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E-W Assignments"/>
      <sheetName val="L&amp;R (Monthly) (2)"/>
    </sheetNames>
    <sheetDataSet>
      <sheetData sheetId="0">
        <row r="7">
          <cell r="D7" t="str">
            <v>G:\WA UE-08xxxx (GRC 2008)\_runs\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39">
          <cell r="R239" t="str">
            <v>AMP Resources (Cove Fort)</v>
          </cell>
        </row>
      </sheetData>
      <sheetData sheetId="6">
        <row r="239">
          <cell r="R239" t="str">
            <v>AMP Resources (Cove Fort)</v>
          </cell>
        </row>
      </sheetData>
      <sheetData sheetId="7">
        <row r="41">
          <cell r="A41">
            <v>37196</v>
          </cell>
        </row>
      </sheetData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15">
          <cell r="C15">
            <v>39083</v>
          </cell>
        </row>
      </sheetData>
      <sheetData sheetId="31" refreshError="1"/>
      <sheetData sheetId="32" refreshError="1"/>
      <sheetData sheetId="33" refreshError="1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view="pageBreakPreview" zoomScale="70" zoomScaleNormal="75" workbookViewId="0">
      <pane xSplit="3" ySplit="7" topLeftCell="D8" activePane="bottomRight" state="frozen"/>
      <selection activeCell="K53" sqref="K53"/>
      <selection pane="topRight" activeCell="K53" sqref="K53"/>
      <selection pane="bottomLeft" activeCell="K53" sqref="K53"/>
      <selection pane="bottomRight" activeCell="F50" sqref="F50"/>
    </sheetView>
  </sheetViews>
  <sheetFormatPr defaultRowHeight="12.75"/>
  <cols>
    <col min="1" max="1" width="32.7109375" customWidth="1"/>
    <col min="3" max="3" width="10.28515625" bestFit="1" customWidth="1"/>
    <col min="4" max="4" width="2.5703125" customWidth="1"/>
    <col min="5" max="5" width="11.7109375" bestFit="1" customWidth="1"/>
    <col min="6" max="7" width="12.85546875" bestFit="1" customWidth="1"/>
    <col min="8" max="8" width="13.140625" bestFit="1" customWidth="1"/>
    <col min="9" max="9" width="12.85546875" bestFit="1" customWidth="1"/>
    <col min="10" max="11" width="13.140625" bestFit="1" customWidth="1"/>
    <col min="12" max="12" width="12.85546875" bestFit="1" customWidth="1"/>
    <col min="13" max="13" width="14.28515625" bestFit="1" customWidth="1"/>
    <col min="14" max="16" width="13.140625" bestFit="1" customWidth="1"/>
    <col min="17" max="17" width="13.140625" customWidth="1"/>
  </cols>
  <sheetData>
    <row r="1" spans="1:17" ht="15.7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"/>
    </row>
    <row r="2" spans="1:17" ht="15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"/>
    </row>
    <row r="3" spans="1:17" ht="15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</row>
    <row r="4" spans="1:17" ht="15.75">
      <c r="A4" s="2"/>
    </row>
    <row r="5" spans="1:17" ht="13.5" thickBot="1"/>
    <row r="6" spans="1:17" ht="40.5" customHeight="1" thickBot="1">
      <c r="E6" s="3">
        <v>2009</v>
      </c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6"/>
    </row>
    <row r="7" spans="1:17" ht="15.75"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/>
    </row>
    <row r="8" spans="1:17" s="8" customFormat="1">
      <c r="A8" s="7" t="s">
        <v>14</v>
      </c>
    </row>
    <row r="9" spans="1:17" s="8" customFormat="1">
      <c r="A9" s="7"/>
      <c r="I9" s="9"/>
    </row>
    <row r="10" spans="1:17" s="8" customFormat="1">
      <c r="A10" s="7" t="s">
        <v>15</v>
      </c>
    </row>
    <row r="11" spans="1:17" s="8" customFormat="1">
      <c r="A11" s="10" t="s">
        <v>16</v>
      </c>
      <c r="E11" s="11">
        <v>415222</v>
      </c>
      <c r="F11" s="11">
        <v>246473</v>
      </c>
      <c r="G11" s="11">
        <v>306564</v>
      </c>
      <c r="H11" s="11">
        <v>337829</v>
      </c>
      <c r="I11" s="11">
        <v>488232</v>
      </c>
      <c r="J11" s="11">
        <v>282505</v>
      </c>
      <c r="K11" s="11">
        <v>169004</v>
      </c>
      <c r="L11" s="11">
        <v>122603</v>
      </c>
      <c r="M11" s="11">
        <v>126178</v>
      </c>
      <c r="N11" s="11">
        <v>152309</v>
      </c>
      <c r="O11" s="11">
        <v>266440</v>
      </c>
      <c r="P11" s="11">
        <v>281965</v>
      </c>
      <c r="Q11" s="11"/>
    </row>
    <row r="12" spans="1:17" s="8" customFormat="1">
      <c r="A12" s="10" t="s">
        <v>17</v>
      </c>
      <c r="E12" s="12">
        <v>136180</v>
      </c>
      <c r="F12" s="12">
        <v>91529</v>
      </c>
      <c r="G12" s="12">
        <v>88103</v>
      </c>
      <c r="H12" s="12">
        <v>130799</v>
      </c>
      <c r="I12" s="12">
        <v>140254</v>
      </c>
      <c r="J12" s="12">
        <v>155937</v>
      </c>
      <c r="K12" s="12">
        <v>111754</v>
      </c>
      <c r="L12" s="12">
        <v>79712</v>
      </c>
      <c r="M12" s="12">
        <v>65339</v>
      </c>
      <c r="N12" s="12">
        <v>72204</v>
      </c>
      <c r="O12" s="12">
        <v>65053</v>
      </c>
      <c r="P12" s="12">
        <v>82928</v>
      </c>
      <c r="Q12" s="12"/>
    </row>
    <row r="13" spans="1:17" s="8" customFormat="1">
      <c r="A13" s="7" t="s">
        <v>18</v>
      </c>
      <c r="E13" s="13">
        <f t="shared" ref="E13:P13" si="0">SUM(E11:E12)</f>
        <v>551402</v>
      </c>
      <c r="F13" s="13">
        <f t="shared" si="0"/>
        <v>338002</v>
      </c>
      <c r="G13" s="13">
        <f t="shared" si="0"/>
        <v>394667</v>
      </c>
      <c r="H13" s="13">
        <f t="shared" si="0"/>
        <v>468628</v>
      </c>
      <c r="I13" s="13">
        <f t="shared" si="0"/>
        <v>628486</v>
      </c>
      <c r="J13" s="13">
        <f t="shared" si="0"/>
        <v>438442</v>
      </c>
      <c r="K13" s="13">
        <f t="shared" si="0"/>
        <v>280758</v>
      </c>
      <c r="L13" s="13">
        <f t="shared" si="0"/>
        <v>202315</v>
      </c>
      <c r="M13" s="13">
        <f t="shared" si="0"/>
        <v>191517</v>
      </c>
      <c r="N13" s="13">
        <f t="shared" si="0"/>
        <v>224513</v>
      </c>
      <c r="O13" s="13">
        <f t="shared" si="0"/>
        <v>331493</v>
      </c>
      <c r="P13" s="13">
        <f t="shared" si="0"/>
        <v>364893</v>
      </c>
      <c r="Q13" s="13"/>
    </row>
    <row r="14" spans="1:17" s="8" customFormat="1"/>
    <row r="15" spans="1:17" s="8" customFormat="1">
      <c r="A15" s="7" t="s">
        <v>19</v>
      </c>
    </row>
    <row r="16" spans="1:17" s="8" customFormat="1">
      <c r="A16" s="10" t="s">
        <v>16</v>
      </c>
      <c r="E16" s="13">
        <v>497082.44826050324</v>
      </c>
      <c r="F16" s="13">
        <v>451150.85989958799</v>
      </c>
      <c r="G16" s="13">
        <v>446264.72942098987</v>
      </c>
      <c r="H16" s="13">
        <v>332621.29075059999</v>
      </c>
      <c r="I16" s="13">
        <v>340729.88755965506</v>
      </c>
      <c r="J16" s="13">
        <v>304423.31721659505</v>
      </c>
      <c r="K16" s="13">
        <v>236574.29209213797</v>
      </c>
      <c r="L16" s="13">
        <v>198613.92497535591</v>
      </c>
      <c r="M16" s="13">
        <v>202526.62036005093</v>
      </c>
      <c r="N16" s="13">
        <v>196508.70014385495</v>
      </c>
      <c r="O16" s="13">
        <v>289111.14234998194</v>
      </c>
      <c r="P16" s="13">
        <v>415411.62794509</v>
      </c>
      <c r="Q16" s="13"/>
    </row>
    <row r="17" spans="1:17" s="8" customFormat="1">
      <c r="A17" s="10" t="s">
        <v>17</v>
      </c>
      <c r="E17" s="14">
        <v>142603.83406709999</v>
      </c>
      <c r="F17" s="14">
        <v>115662.8038491</v>
      </c>
      <c r="G17" s="14">
        <v>127930.8794053</v>
      </c>
      <c r="H17" s="14">
        <v>125885.756311986</v>
      </c>
      <c r="I17" s="14">
        <v>141488.09074282201</v>
      </c>
      <c r="J17" s="14">
        <v>144558.12488472997</v>
      </c>
      <c r="K17" s="14">
        <v>127716.36468815</v>
      </c>
      <c r="L17" s="14">
        <v>104780.56783219799</v>
      </c>
      <c r="M17" s="14">
        <v>78661.604157358001</v>
      </c>
      <c r="N17" s="14">
        <v>89078.073206005996</v>
      </c>
      <c r="O17" s="14">
        <v>103110.431000217</v>
      </c>
      <c r="P17" s="14">
        <v>117807.39003834</v>
      </c>
      <c r="Q17" s="14"/>
    </row>
    <row r="18" spans="1:17" s="8" customFormat="1">
      <c r="A18" s="7" t="s">
        <v>18</v>
      </c>
      <c r="E18" s="13">
        <f t="shared" ref="E18:P18" si="1">SUM(E16:E17)</f>
        <v>639686.2823276032</v>
      </c>
      <c r="F18" s="13">
        <f t="shared" si="1"/>
        <v>566813.66374868795</v>
      </c>
      <c r="G18" s="13">
        <f t="shared" si="1"/>
        <v>574195.60882628988</v>
      </c>
      <c r="H18" s="13">
        <f t="shared" si="1"/>
        <v>458507.047062586</v>
      </c>
      <c r="I18" s="13">
        <f t="shared" si="1"/>
        <v>482217.97830247704</v>
      </c>
      <c r="J18" s="13">
        <f t="shared" si="1"/>
        <v>448981.44210132502</v>
      </c>
      <c r="K18" s="13">
        <f t="shared" si="1"/>
        <v>364290.65678028797</v>
      </c>
      <c r="L18" s="13">
        <f t="shared" si="1"/>
        <v>303394.49280755391</v>
      </c>
      <c r="M18" s="13">
        <f t="shared" si="1"/>
        <v>281188.22451740893</v>
      </c>
      <c r="N18" s="13">
        <f t="shared" si="1"/>
        <v>285586.77334986092</v>
      </c>
      <c r="O18" s="13">
        <f t="shared" si="1"/>
        <v>392221.57335019892</v>
      </c>
      <c r="P18" s="13">
        <f t="shared" si="1"/>
        <v>533219.01798343007</v>
      </c>
      <c r="Q18" s="13"/>
    </row>
    <row r="19" spans="1:17" s="8" customFormat="1"/>
    <row r="20" spans="1:17" s="8" customFormat="1">
      <c r="A20" s="7" t="s">
        <v>20</v>
      </c>
      <c r="B20" s="7"/>
    </row>
    <row r="21" spans="1:17" s="8" customFormat="1">
      <c r="A21" s="7" t="s">
        <v>21</v>
      </c>
      <c r="B21" s="7"/>
    </row>
    <row r="22" spans="1:17" s="8" customFormat="1">
      <c r="A22" s="10" t="s">
        <v>16</v>
      </c>
      <c r="E22" s="13">
        <f t="shared" ref="E22:P23" si="2">E11-E16</f>
        <v>-81860.448260503239</v>
      </c>
      <c r="F22" s="13">
        <f t="shared" si="2"/>
        <v>-204677.85989958799</v>
      </c>
      <c r="G22" s="13">
        <f t="shared" si="2"/>
        <v>-139700.72942098987</v>
      </c>
      <c r="H22" s="13">
        <f t="shared" si="2"/>
        <v>5207.7092494000099</v>
      </c>
      <c r="I22" s="13">
        <f t="shared" si="2"/>
        <v>147502.11244034494</v>
      </c>
      <c r="J22" s="13">
        <f t="shared" si="2"/>
        <v>-21918.317216595053</v>
      </c>
      <c r="K22" s="13">
        <f t="shared" si="2"/>
        <v>-67570.29209213797</v>
      </c>
      <c r="L22" s="13">
        <f t="shared" si="2"/>
        <v>-76010.924975355912</v>
      </c>
      <c r="M22" s="13">
        <f t="shared" si="2"/>
        <v>-76348.620360050933</v>
      </c>
      <c r="N22" s="13">
        <f t="shared" si="2"/>
        <v>-44199.700143854949</v>
      </c>
      <c r="O22" s="13">
        <f t="shared" si="2"/>
        <v>-22671.142349981936</v>
      </c>
      <c r="P22" s="13">
        <f t="shared" si="2"/>
        <v>-133446.62794509</v>
      </c>
      <c r="Q22" s="13"/>
    </row>
    <row r="23" spans="1:17" s="8" customFormat="1">
      <c r="A23" s="10" t="s">
        <v>17</v>
      </c>
      <c r="E23" s="14">
        <f t="shared" si="2"/>
        <v>-6423.8340670999896</v>
      </c>
      <c r="F23" s="14">
        <f t="shared" si="2"/>
        <v>-24133.803849100004</v>
      </c>
      <c r="G23" s="14">
        <f t="shared" si="2"/>
        <v>-39827.879405300002</v>
      </c>
      <c r="H23" s="14">
        <f t="shared" si="2"/>
        <v>4913.2436880140012</v>
      </c>
      <c r="I23" s="14">
        <f t="shared" si="2"/>
        <v>-1234.0907428220089</v>
      </c>
      <c r="J23" s="14">
        <f t="shared" si="2"/>
        <v>11378.875115270028</v>
      </c>
      <c r="K23" s="14">
        <f t="shared" si="2"/>
        <v>-15962.364688150003</v>
      </c>
      <c r="L23" s="14">
        <f t="shared" si="2"/>
        <v>-25068.567832197994</v>
      </c>
      <c r="M23" s="14">
        <f t="shared" si="2"/>
        <v>-13322.604157358001</v>
      </c>
      <c r="N23" s="14">
        <f t="shared" si="2"/>
        <v>-16874.073206005996</v>
      </c>
      <c r="O23" s="14">
        <f t="shared" si="2"/>
        <v>-38057.431000216995</v>
      </c>
      <c r="P23" s="14">
        <f t="shared" si="2"/>
        <v>-34879.390038340003</v>
      </c>
      <c r="Q23" s="14" t="s">
        <v>22</v>
      </c>
    </row>
    <row r="24" spans="1:17" s="8" customFormat="1">
      <c r="A24" s="7" t="s">
        <v>18</v>
      </c>
      <c r="E24" s="13">
        <f t="shared" ref="E24:P24" si="3">SUM(E22:E23)</f>
        <v>-88284.282327603229</v>
      </c>
      <c r="F24" s="13">
        <f>SUM(F22:F23)</f>
        <v>-228811.66374868801</v>
      </c>
      <c r="G24" s="13">
        <f>SUM(G22:G23)</f>
        <v>-179528.60882628988</v>
      </c>
      <c r="H24" s="13">
        <f t="shared" si="3"/>
        <v>10120.952937414011</v>
      </c>
      <c r="I24" s="13">
        <f t="shared" si="3"/>
        <v>146268.02169752293</v>
      </c>
      <c r="J24" s="13">
        <f t="shared" si="3"/>
        <v>-10539.442101325025</v>
      </c>
      <c r="K24" s="13">
        <f t="shared" si="3"/>
        <v>-83532.656780287973</v>
      </c>
      <c r="L24" s="13">
        <f t="shared" si="3"/>
        <v>-101079.49280755391</v>
      </c>
      <c r="M24" s="13">
        <f t="shared" si="3"/>
        <v>-89671.224517408933</v>
      </c>
      <c r="N24" s="13">
        <f t="shared" si="3"/>
        <v>-61073.773349860945</v>
      </c>
      <c r="O24" s="13">
        <f t="shared" si="3"/>
        <v>-60728.573350198931</v>
      </c>
      <c r="P24" s="13">
        <f t="shared" si="3"/>
        <v>-168326.01798343001</v>
      </c>
      <c r="Q24" s="15">
        <f>SUM(E24:P24)</f>
        <v>-915186.76115770987</v>
      </c>
    </row>
    <row r="25" spans="1:17" s="8" customFormat="1">
      <c r="A25" s="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6">
        <v>8760</v>
      </c>
    </row>
    <row r="26" spans="1:17" s="8" customFormat="1">
      <c r="A26" s="7" t="s">
        <v>23</v>
      </c>
      <c r="E26" s="17">
        <v>39.393676454033766</v>
      </c>
      <c r="F26" s="17">
        <v>38.054018749999997</v>
      </c>
      <c r="G26" s="17">
        <v>29.952283161350842</v>
      </c>
      <c r="H26" s="17">
        <v>21.683122267206475</v>
      </c>
      <c r="I26" s="17">
        <v>23.43683</v>
      </c>
      <c r="J26" s="17">
        <v>18.80948107287449</v>
      </c>
      <c r="K26" s="17">
        <v>32.558098921200752</v>
      </c>
      <c r="L26" s="17">
        <v>35.356177720450276</v>
      </c>
      <c r="M26" s="17">
        <v>33.681058749999998</v>
      </c>
      <c r="N26" s="17">
        <v>41.843786752136751</v>
      </c>
      <c r="O26" s="17">
        <v>34.183283333333335</v>
      </c>
      <c r="P26" s="17">
        <v>52.792178189493434</v>
      </c>
      <c r="Q26" s="18">
        <f>Q24/Q25</f>
        <v>-104.4733745613824</v>
      </c>
    </row>
    <row r="27" spans="1:17" s="8" customFormat="1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s="8" customFormat="1">
      <c r="A28" s="7" t="s">
        <v>24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s="8" customFormat="1">
      <c r="A29" s="10" t="s">
        <v>16</v>
      </c>
      <c r="E29" s="13">
        <f t="shared" ref="E29:P30" si="4">E22*E$26</f>
        <v>-3224784.0131564359</v>
      </c>
      <c r="F29" s="13">
        <f t="shared" si="4"/>
        <v>-7788815.1183287939</v>
      </c>
      <c r="G29" s="13">
        <f t="shared" si="4"/>
        <v>-4184355.805464745</v>
      </c>
      <c r="H29" s="13">
        <f t="shared" si="4"/>
        <v>112919.39638680247</v>
      </c>
      <c r="I29" s="13">
        <f t="shared" si="4"/>
        <v>3456981.9339052495</v>
      </c>
      <c r="J29" s="13">
        <f t="shared" si="4"/>
        <v>-412272.1728348037</v>
      </c>
      <c r="K29" s="13">
        <f t="shared" si="4"/>
        <v>-2199960.2540702568</v>
      </c>
      <c r="L29" s="13">
        <f t="shared" si="4"/>
        <v>-2687455.7721244963</v>
      </c>
      <c r="M29" s="13">
        <f t="shared" si="4"/>
        <v>-2571502.3678283216</v>
      </c>
      <c r="N29" s="13">
        <f t="shared" si="4"/>
        <v>-1849482.8273278545</v>
      </c>
      <c r="O29" s="13">
        <f t="shared" si="4"/>
        <v>-774974.0824397651</v>
      </c>
      <c r="P29" s="13">
        <f t="shared" si="4"/>
        <v>-7044938.1612642258</v>
      </c>
      <c r="Q29" s="13"/>
    </row>
    <row r="30" spans="1:17" s="8" customFormat="1">
      <c r="A30" s="10" t="s">
        <v>17</v>
      </c>
      <c r="E30" s="19">
        <f t="shared" si="4"/>
        <v>-253058.44083373682</v>
      </c>
      <c r="F30" s="19">
        <f t="shared" si="4"/>
        <v>-918388.22418247361</v>
      </c>
      <c r="G30" s="19">
        <f t="shared" si="4"/>
        <v>-1192935.9216636792</v>
      </c>
      <c r="H30" s="19">
        <f t="shared" si="4"/>
        <v>106534.46361578804</v>
      </c>
      <c r="I30" s="19">
        <f t="shared" si="4"/>
        <v>-28923.174944093145</v>
      </c>
      <c r="J30" s="19">
        <f t="shared" si="4"/>
        <v>214030.73611127413</v>
      </c>
      <c r="K30" s="19">
        <f t="shared" si="4"/>
        <v>-519704.24853306956</v>
      </c>
      <c r="L30" s="19">
        <f t="shared" si="4"/>
        <v>-886328.73947235523</v>
      </c>
      <c r="M30" s="19">
        <f t="shared" si="4"/>
        <v>-448719.41332696902</v>
      </c>
      <c r="N30" s="19">
        <f t="shared" si="4"/>
        <v>-706075.12087205937</v>
      </c>
      <c r="O30" s="19">
        <f t="shared" si="4"/>
        <v>-1300927.9468192011</v>
      </c>
      <c r="P30" s="19">
        <f t="shared" si="4"/>
        <v>-1841358.9740448876</v>
      </c>
      <c r="Q30" s="19"/>
    </row>
    <row r="31" spans="1:17" s="8" customFormat="1">
      <c r="A31" s="7" t="s">
        <v>18</v>
      </c>
      <c r="E31" s="20">
        <f t="shared" ref="E31:P31" si="5">SUM(E29:E30)</f>
        <v>-3477842.4539901726</v>
      </c>
      <c r="F31" s="20">
        <f t="shared" si="5"/>
        <v>-8707203.3425112683</v>
      </c>
      <c r="G31" s="20">
        <f t="shared" si="5"/>
        <v>-5377291.7271284238</v>
      </c>
      <c r="H31" s="20">
        <f t="shared" si="5"/>
        <v>219453.86000259052</v>
      </c>
      <c r="I31" s="20">
        <f t="shared" si="5"/>
        <v>3428058.7589611565</v>
      </c>
      <c r="J31" s="20">
        <f t="shared" si="5"/>
        <v>-198241.43672352956</v>
      </c>
      <c r="K31" s="20">
        <f t="shared" si="5"/>
        <v>-2719664.5026033265</v>
      </c>
      <c r="L31" s="20">
        <f t="shared" si="5"/>
        <v>-3573784.5115968515</v>
      </c>
      <c r="M31" s="20">
        <f t="shared" si="5"/>
        <v>-3020221.7811552905</v>
      </c>
      <c r="N31" s="20">
        <f t="shared" si="5"/>
        <v>-2555557.9481999138</v>
      </c>
      <c r="O31" s="20">
        <f t="shared" si="5"/>
        <v>-2075902.0292589662</v>
      </c>
      <c r="P31" s="20">
        <f t="shared" si="5"/>
        <v>-8886297.1353091132</v>
      </c>
      <c r="Q31" s="20"/>
    </row>
    <row r="32" spans="1:17" s="8" customFormat="1">
      <c r="A32" s="7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s="8" customFormat="1">
      <c r="A33" s="7" t="s">
        <v>25</v>
      </c>
    </row>
    <row r="34" spans="1:17" s="8" customFormat="1">
      <c r="A34" s="7"/>
      <c r="B34" s="21"/>
      <c r="C34" s="21" t="s">
        <v>26</v>
      </c>
    </row>
    <row r="35" spans="1:17" s="8" customFormat="1">
      <c r="A35" s="10" t="s">
        <v>16</v>
      </c>
      <c r="B35" s="8" t="s">
        <v>28</v>
      </c>
      <c r="C35" s="22">
        <v>0.21410299999999999</v>
      </c>
      <c r="D35" s="13"/>
      <c r="E35" s="13">
        <f t="shared" ref="E35:P36" si="6">E29*$C35</f>
        <v>-690435.93156883237</v>
      </c>
      <c r="F35" s="13">
        <f t="shared" si="6"/>
        <v>-1667608.6832795497</v>
      </c>
      <c r="G35" s="13">
        <f t="shared" si="6"/>
        <v>-895883.13101741823</v>
      </c>
      <c r="H35" s="13">
        <f t="shared" si="6"/>
        <v>24176.38152460357</v>
      </c>
      <c r="I35" s="13">
        <f t="shared" si="6"/>
        <v>740150.20299491554</v>
      </c>
      <c r="J35" s="13">
        <f t="shared" si="6"/>
        <v>-88268.709020449969</v>
      </c>
      <c r="K35" s="13">
        <f t="shared" si="6"/>
        <v>-471018.09027720417</v>
      </c>
      <c r="L35" s="13">
        <f t="shared" si="6"/>
        <v>-575392.34317917097</v>
      </c>
      <c r="M35" s="13">
        <f t="shared" si="6"/>
        <v>-550566.37145914708</v>
      </c>
      <c r="N35" s="13">
        <f t="shared" si="6"/>
        <v>-395979.8217793756</v>
      </c>
      <c r="O35" s="13">
        <f t="shared" si="6"/>
        <v>-165924.27597260103</v>
      </c>
      <c r="P35" s="13">
        <f t="shared" si="6"/>
        <v>-1508342.3951411545</v>
      </c>
      <c r="Q35" s="13"/>
    </row>
    <row r="36" spans="1:17" s="8" customFormat="1">
      <c r="A36" s="10" t="s">
        <v>17</v>
      </c>
      <c r="B36" s="8" t="s">
        <v>28</v>
      </c>
      <c r="C36" s="22">
        <f>C35</f>
        <v>0.21410299999999999</v>
      </c>
      <c r="D36" s="13"/>
      <c r="E36" s="19">
        <f t="shared" si="6"/>
        <v>-54180.571357825553</v>
      </c>
      <c r="F36" s="19">
        <f t="shared" si="6"/>
        <v>-196629.67396214014</v>
      </c>
      <c r="G36" s="19">
        <f t="shared" si="6"/>
        <v>-255411.1596359587</v>
      </c>
      <c r="H36" s="19">
        <f t="shared" si="6"/>
        <v>22809.348263531065</v>
      </c>
      <c r="I36" s="19">
        <f t="shared" si="6"/>
        <v>-6192.5385250551744</v>
      </c>
      <c r="J36" s="19">
        <f t="shared" si="6"/>
        <v>45824.622693632125</v>
      </c>
      <c r="K36" s="19">
        <f t="shared" si="6"/>
        <v>-111270.23872367579</v>
      </c>
      <c r="L36" s="19">
        <f t="shared" si="6"/>
        <v>-189765.64210724967</v>
      </c>
      <c r="M36" s="19">
        <f t="shared" si="6"/>
        <v>-96072.172551544048</v>
      </c>
      <c r="N36" s="19">
        <f t="shared" si="6"/>
        <v>-151172.80160407053</v>
      </c>
      <c r="O36" s="19">
        <f t="shared" si="6"/>
        <v>-278532.57619783143</v>
      </c>
      <c r="P36" s="19">
        <f t="shared" si="6"/>
        <v>-394240.48041993252</v>
      </c>
      <c r="Q36" s="19"/>
    </row>
    <row r="37" spans="1:17" s="8" customFormat="1">
      <c r="A37" s="7" t="s">
        <v>29</v>
      </c>
      <c r="D37" s="13"/>
      <c r="E37" s="20">
        <f t="shared" ref="E37:P37" si="7">SUM(E35:E36)</f>
        <v>-744616.50292665791</v>
      </c>
      <c r="F37" s="20">
        <f t="shared" si="7"/>
        <v>-1864238.3572416899</v>
      </c>
      <c r="G37" s="20">
        <f t="shared" si="7"/>
        <v>-1151294.2906533768</v>
      </c>
      <c r="H37" s="20">
        <f t="shared" si="7"/>
        <v>46985.729788134631</v>
      </c>
      <c r="I37" s="20">
        <f t="shared" si="7"/>
        <v>733957.66446986038</v>
      </c>
      <c r="J37" s="20">
        <f t="shared" si="7"/>
        <v>-42444.086326817844</v>
      </c>
      <c r="K37" s="20">
        <f t="shared" si="7"/>
        <v>-582288.32900088001</v>
      </c>
      <c r="L37" s="20">
        <f t="shared" si="7"/>
        <v>-765157.98528642068</v>
      </c>
      <c r="M37" s="20">
        <f t="shared" si="7"/>
        <v>-646638.54401069111</v>
      </c>
      <c r="N37" s="20">
        <f t="shared" si="7"/>
        <v>-547152.62338344613</v>
      </c>
      <c r="O37" s="20">
        <f t="shared" si="7"/>
        <v>-444456.85217043245</v>
      </c>
      <c r="P37" s="20">
        <f t="shared" si="7"/>
        <v>-1902582.8755610869</v>
      </c>
      <c r="Q37" s="20"/>
    </row>
    <row r="38" spans="1:17" s="8" customFormat="1">
      <c r="A38" s="7" t="s">
        <v>30</v>
      </c>
      <c r="E38" s="23">
        <f>E37</f>
        <v>-744616.50292665791</v>
      </c>
      <c r="F38" s="23">
        <f t="shared" ref="F38:P38" si="8">E38+F37</f>
        <v>-2608854.8601683481</v>
      </c>
      <c r="G38" s="23">
        <f t="shared" si="8"/>
        <v>-3760149.1508217249</v>
      </c>
      <c r="H38" s="23">
        <f t="shared" si="8"/>
        <v>-3713163.4210335901</v>
      </c>
      <c r="I38" s="23">
        <f t="shared" si="8"/>
        <v>-2979205.7565637296</v>
      </c>
      <c r="J38" s="23">
        <f t="shared" si="8"/>
        <v>-3021649.8428905476</v>
      </c>
      <c r="K38" s="23">
        <f t="shared" si="8"/>
        <v>-3603938.1718914276</v>
      </c>
      <c r="L38" s="23">
        <f t="shared" si="8"/>
        <v>-4369096.1571778487</v>
      </c>
      <c r="M38" s="23">
        <f t="shared" si="8"/>
        <v>-5015734.7011885401</v>
      </c>
      <c r="N38" s="23">
        <f t="shared" si="8"/>
        <v>-5562887.3245719858</v>
      </c>
      <c r="O38" s="23">
        <f t="shared" si="8"/>
        <v>-6007344.1767424177</v>
      </c>
      <c r="P38" s="23">
        <f t="shared" si="8"/>
        <v>-7909927.0523035042</v>
      </c>
      <c r="Q38" s="23"/>
    </row>
    <row r="39" spans="1:17" s="25" customFormat="1">
      <c r="A39" s="24"/>
      <c r="C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1" spans="1:17">
      <c r="I41" s="28"/>
    </row>
    <row r="42" spans="1:17">
      <c r="A42" s="29"/>
    </row>
    <row r="43" spans="1:17">
      <c r="A43" s="30"/>
    </row>
    <row r="44" spans="1:17">
      <c r="A44" s="31"/>
    </row>
  </sheetData>
  <mergeCells count="3">
    <mergeCell ref="A1:P1"/>
    <mergeCell ref="A2:P2"/>
    <mergeCell ref="A3:P3"/>
  </mergeCells>
  <printOptions horizontalCentered="1"/>
  <pageMargins left="0.5" right="0.5" top="0.5" bottom="0.5" header="0.25" footer="0.25"/>
  <pageSetup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view="pageBreakPreview" zoomScale="70" zoomScaleNormal="75" workbookViewId="0">
      <pane xSplit="2" ySplit="7" topLeftCell="C8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2.75"/>
  <cols>
    <col min="1" max="1" width="32.7109375" customWidth="1"/>
    <col min="3" max="3" width="10.28515625" customWidth="1"/>
    <col min="4" max="4" width="2.5703125" customWidth="1"/>
    <col min="5" max="5" width="11.7109375" bestFit="1" customWidth="1"/>
    <col min="6" max="7" width="12.85546875" bestFit="1" customWidth="1"/>
    <col min="8" max="8" width="13.140625" bestFit="1" customWidth="1"/>
    <col min="9" max="9" width="12.85546875" bestFit="1" customWidth="1"/>
    <col min="10" max="11" width="13.140625" bestFit="1" customWidth="1"/>
    <col min="12" max="12" width="12.85546875" bestFit="1" customWidth="1"/>
    <col min="13" max="13" width="14.28515625" bestFit="1" customWidth="1"/>
    <col min="14" max="16" width="13.140625" bestFit="1" customWidth="1"/>
    <col min="17" max="17" width="13.140625" customWidth="1"/>
  </cols>
  <sheetData>
    <row r="1" spans="1:17" ht="15.7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"/>
    </row>
    <row r="2" spans="1:17" ht="15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"/>
    </row>
    <row r="3" spans="1:17" ht="15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</row>
    <row r="4" spans="1:17" ht="15.75">
      <c r="A4" s="2"/>
    </row>
    <row r="5" spans="1:17" ht="13.5" thickBot="1"/>
    <row r="6" spans="1:17" ht="40.5" customHeight="1" thickBot="1">
      <c r="E6" s="3">
        <v>2010</v>
      </c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6"/>
    </row>
    <row r="7" spans="1:17" ht="15.75">
      <c r="E7" s="1" t="str">
        <f>'Hydro at Market, 2009'!E7</f>
        <v>January</v>
      </c>
      <c r="F7" s="1" t="str">
        <f>'Hydro at Market, 2009'!F7</f>
        <v>February</v>
      </c>
      <c r="G7" s="1" t="str">
        <f>'Hydro at Market, 2009'!G7</f>
        <v>March</v>
      </c>
      <c r="H7" s="1" t="str">
        <f>'Hydro at Market, 2009'!H7</f>
        <v>April</v>
      </c>
      <c r="I7" s="1" t="str">
        <f>'Hydro at Market, 2009'!I7</f>
        <v>May</v>
      </c>
      <c r="J7" s="1" t="str">
        <f>'Hydro at Market, 2009'!J7</f>
        <v>June</v>
      </c>
      <c r="K7" s="1" t="str">
        <f>'Hydro at Market, 2009'!K7</f>
        <v>July</v>
      </c>
      <c r="L7" s="1" t="str">
        <f>'Hydro at Market, 2009'!L7</f>
        <v>August</v>
      </c>
      <c r="M7" s="1" t="str">
        <f>'Hydro at Market, 2009'!M7</f>
        <v>September</v>
      </c>
      <c r="N7" s="1" t="str">
        <f>'Hydro at Market, 2009'!N7</f>
        <v>October</v>
      </c>
      <c r="O7" s="1" t="str">
        <f>'Hydro at Market, 2009'!O7</f>
        <v>November</v>
      </c>
      <c r="P7" s="1" t="str">
        <f>'Hydro at Market, 2009'!P7</f>
        <v>December</v>
      </c>
      <c r="Q7" s="1"/>
    </row>
    <row r="8" spans="1:17" s="8" customFormat="1">
      <c r="A8" s="7" t="s">
        <v>14</v>
      </c>
    </row>
    <row r="9" spans="1:17" s="8" customFormat="1">
      <c r="A9" s="7"/>
      <c r="I9" s="9"/>
    </row>
    <row r="10" spans="1:17" s="8" customFormat="1">
      <c r="A10" s="7" t="s">
        <v>15</v>
      </c>
    </row>
    <row r="11" spans="1:17" s="8" customFormat="1">
      <c r="A11" s="10" t="s">
        <v>16</v>
      </c>
      <c r="E11" s="11">
        <v>461926</v>
      </c>
      <c r="F11" s="11">
        <v>238767</v>
      </c>
      <c r="G11" s="11">
        <v>310382</v>
      </c>
      <c r="H11" s="11">
        <v>318698</v>
      </c>
      <c r="I11" s="11">
        <v>319050</v>
      </c>
      <c r="J11" s="11">
        <v>364107</v>
      </c>
      <c r="K11" s="11">
        <v>177451</v>
      </c>
      <c r="L11" s="11">
        <v>124452</v>
      </c>
      <c r="M11" s="11">
        <v>166757</v>
      </c>
      <c r="N11" s="11">
        <v>218015</v>
      </c>
      <c r="O11" s="11">
        <v>333556</v>
      </c>
      <c r="P11" s="11">
        <v>429641</v>
      </c>
      <c r="Q11" s="11"/>
    </row>
    <row r="12" spans="1:17" s="8" customFormat="1">
      <c r="A12" s="10" t="s">
        <v>17</v>
      </c>
      <c r="E12" s="12">
        <v>46165.082993381729</v>
      </c>
      <c r="F12" s="12">
        <v>42310.678095613701</v>
      </c>
      <c r="G12" s="12">
        <v>42560.790137911492</v>
      </c>
      <c r="H12" s="12">
        <v>42708.995661765613</v>
      </c>
      <c r="I12" s="12">
        <v>69055.508054080041</v>
      </c>
      <c r="J12" s="12">
        <v>85806.535476158198</v>
      </c>
      <c r="K12" s="12">
        <v>69913.682852882106</v>
      </c>
      <c r="L12" s="12">
        <v>48469.084201185622</v>
      </c>
      <c r="M12" s="12">
        <v>33379.714872009761</v>
      </c>
      <c r="N12" s="12">
        <v>44232.523989696696</v>
      </c>
      <c r="O12" s="12">
        <v>55345.963198954887</v>
      </c>
      <c r="P12" s="12">
        <v>57203.882806048881</v>
      </c>
      <c r="Q12" s="12"/>
    </row>
    <row r="13" spans="1:17" s="8" customFormat="1">
      <c r="A13" s="7" t="s">
        <v>18</v>
      </c>
      <c r="E13" s="13">
        <f t="shared" ref="E13:P13" si="0">SUM(E11:E12)</f>
        <v>508091.08299338171</v>
      </c>
      <c r="F13" s="13">
        <f t="shared" si="0"/>
        <v>281077.67809561372</v>
      </c>
      <c r="G13" s="13">
        <f t="shared" si="0"/>
        <v>352942.79013791151</v>
      </c>
      <c r="H13" s="13">
        <f t="shared" si="0"/>
        <v>361406.99566176563</v>
      </c>
      <c r="I13" s="13">
        <f t="shared" si="0"/>
        <v>388105.50805408007</v>
      </c>
      <c r="J13" s="13">
        <f t="shared" si="0"/>
        <v>449913.5354761582</v>
      </c>
      <c r="K13" s="13">
        <f t="shared" si="0"/>
        <v>247364.68285288211</v>
      </c>
      <c r="L13" s="13">
        <f t="shared" si="0"/>
        <v>172921.08420118561</v>
      </c>
      <c r="M13" s="13">
        <f t="shared" si="0"/>
        <v>200136.71487200976</v>
      </c>
      <c r="N13" s="13">
        <f t="shared" si="0"/>
        <v>262247.5239896967</v>
      </c>
      <c r="O13" s="13">
        <f t="shared" si="0"/>
        <v>388901.96319895488</v>
      </c>
      <c r="P13" s="13">
        <f t="shared" si="0"/>
        <v>486844.8828060489</v>
      </c>
      <c r="Q13" s="13"/>
    </row>
    <row r="14" spans="1:17" s="8" customFormat="1"/>
    <row r="15" spans="1:17" s="8" customFormat="1">
      <c r="A15" s="7" t="s">
        <v>19</v>
      </c>
    </row>
    <row r="16" spans="1:17" s="8" customFormat="1">
      <c r="A16" s="10" t="s">
        <v>16</v>
      </c>
      <c r="E16" s="13">
        <v>459808.37661395705</v>
      </c>
      <c r="F16" s="13">
        <v>385941.17722941993</v>
      </c>
      <c r="G16" s="13">
        <v>410625.18876695988</v>
      </c>
      <c r="H16" s="13">
        <v>337731.91543197993</v>
      </c>
      <c r="I16" s="13">
        <v>330895.39996264601</v>
      </c>
      <c r="J16" s="13">
        <v>289251.20112054399</v>
      </c>
      <c r="K16" s="13">
        <v>187786.26334393301</v>
      </c>
      <c r="L16" s="13">
        <v>173377.130546292</v>
      </c>
      <c r="M16" s="13">
        <v>218192.84100658502</v>
      </c>
      <c r="N16" s="13">
        <v>194064.73113638602</v>
      </c>
      <c r="O16" s="13">
        <v>294620.83153259993</v>
      </c>
      <c r="P16" s="13">
        <v>372368.77760915592</v>
      </c>
      <c r="Q16" s="13"/>
    </row>
    <row r="17" spans="1:17" s="8" customFormat="1">
      <c r="A17" s="10" t="s">
        <v>17</v>
      </c>
      <c r="E17" s="14">
        <v>63456.367848809998</v>
      </c>
      <c r="F17" s="14">
        <v>49929.296984579996</v>
      </c>
      <c r="G17" s="14">
        <v>52003.421486990002</v>
      </c>
      <c r="H17" s="14">
        <v>55537.980312123</v>
      </c>
      <c r="I17" s="14">
        <v>65824.229031784998</v>
      </c>
      <c r="J17" s="14">
        <v>65924.332524879996</v>
      </c>
      <c r="K17" s="14">
        <v>66507.906290340004</v>
      </c>
      <c r="L17" s="14">
        <v>51640.726275968998</v>
      </c>
      <c r="M17" s="14">
        <v>36425.405074677001</v>
      </c>
      <c r="N17" s="14">
        <v>39785.978799960001</v>
      </c>
      <c r="O17" s="14">
        <v>46837.188516672999</v>
      </c>
      <c r="P17" s="14">
        <v>53710.698022728</v>
      </c>
      <c r="Q17" s="14"/>
    </row>
    <row r="18" spans="1:17" s="8" customFormat="1">
      <c r="A18" s="7" t="s">
        <v>18</v>
      </c>
      <c r="E18" s="13">
        <f t="shared" ref="E18:P18" si="1">SUM(E16:E17)</f>
        <v>523264.74446276703</v>
      </c>
      <c r="F18" s="13">
        <f t="shared" si="1"/>
        <v>435870.47421399993</v>
      </c>
      <c r="G18" s="13">
        <f t="shared" si="1"/>
        <v>462628.61025394988</v>
      </c>
      <c r="H18" s="13">
        <f t="shared" si="1"/>
        <v>393269.89574410295</v>
      </c>
      <c r="I18" s="13">
        <f t="shared" si="1"/>
        <v>396719.628994431</v>
      </c>
      <c r="J18" s="13">
        <f t="shared" si="1"/>
        <v>355175.533645424</v>
      </c>
      <c r="K18" s="13">
        <f t="shared" si="1"/>
        <v>254294.16963427301</v>
      </c>
      <c r="L18" s="13">
        <f t="shared" si="1"/>
        <v>225017.856822261</v>
      </c>
      <c r="M18" s="13">
        <f t="shared" si="1"/>
        <v>254618.24608126201</v>
      </c>
      <c r="N18" s="13">
        <f t="shared" si="1"/>
        <v>233850.70993634601</v>
      </c>
      <c r="O18" s="13">
        <f t="shared" si="1"/>
        <v>341458.02004927292</v>
      </c>
      <c r="P18" s="13">
        <f t="shared" si="1"/>
        <v>426079.47563188395</v>
      </c>
      <c r="Q18" s="13"/>
    </row>
    <row r="19" spans="1:17" s="8" customFormat="1"/>
    <row r="20" spans="1:17" s="8" customFormat="1">
      <c r="A20" s="7" t="s">
        <v>20</v>
      </c>
      <c r="B20" s="7"/>
    </row>
    <row r="21" spans="1:17" s="8" customFormat="1">
      <c r="A21" s="7" t="s">
        <v>21</v>
      </c>
      <c r="B21" s="7"/>
    </row>
    <row r="22" spans="1:17" s="8" customFormat="1">
      <c r="A22" s="10" t="s">
        <v>16</v>
      </c>
      <c r="E22" s="13">
        <f t="shared" ref="E22:P23" si="2">E11-E16</f>
        <v>2117.6233860429493</v>
      </c>
      <c r="F22" s="13">
        <f t="shared" si="2"/>
        <v>-147174.17722941993</v>
      </c>
      <c r="G22" s="13">
        <f t="shared" si="2"/>
        <v>-100243.18876695988</v>
      </c>
      <c r="H22" s="13">
        <f t="shared" si="2"/>
        <v>-19033.915431979927</v>
      </c>
      <c r="I22" s="13">
        <f t="shared" si="2"/>
        <v>-11845.399962646014</v>
      </c>
      <c r="J22" s="13">
        <f t="shared" si="2"/>
        <v>74855.798879456008</v>
      </c>
      <c r="K22" s="13">
        <f t="shared" si="2"/>
        <v>-10335.263343933009</v>
      </c>
      <c r="L22" s="13">
        <f t="shared" si="2"/>
        <v>-48925.130546291999</v>
      </c>
      <c r="M22" s="13">
        <f t="shared" si="2"/>
        <v>-51435.841006585018</v>
      </c>
      <c r="N22" s="13">
        <f t="shared" si="2"/>
        <v>23950.268863613979</v>
      </c>
      <c r="O22" s="13">
        <f t="shared" si="2"/>
        <v>38935.168467400072</v>
      </c>
      <c r="P22" s="13">
        <f t="shared" si="2"/>
        <v>57272.222390844079</v>
      </c>
      <c r="Q22" s="13"/>
    </row>
    <row r="23" spans="1:17" s="8" customFormat="1">
      <c r="A23" s="10" t="s">
        <v>17</v>
      </c>
      <c r="E23" s="14">
        <f t="shared" si="2"/>
        <v>-17291.284855428268</v>
      </c>
      <c r="F23" s="14">
        <f t="shared" si="2"/>
        <v>-7618.6188889662953</v>
      </c>
      <c r="G23" s="14">
        <f t="shared" si="2"/>
        <v>-9442.6313490785105</v>
      </c>
      <c r="H23" s="14">
        <f t="shared" si="2"/>
        <v>-12828.984650357386</v>
      </c>
      <c r="I23" s="14">
        <f t="shared" si="2"/>
        <v>3231.2790222950425</v>
      </c>
      <c r="J23" s="14">
        <f t="shared" si="2"/>
        <v>19882.202951278203</v>
      </c>
      <c r="K23" s="14">
        <f t="shared" si="2"/>
        <v>3405.7765625421016</v>
      </c>
      <c r="L23" s="14">
        <f t="shared" si="2"/>
        <v>-3171.6420747833763</v>
      </c>
      <c r="M23" s="14">
        <f t="shared" si="2"/>
        <v>-3045.6902026672396</v>
      </c>
      <c r="N23" s="14">
        <f t="shared" si="2"/>
        <v>4446.5451897366947</v>
      </c>
      <c r="O23" s="14">
        <f t="shared" si="2"/>
        <v>8508.7746822818881</v>
      </c>
      <c r="P23" s="14">
        <f t="shared" si="2"/>
        <v>3493.1847833208813</v>
      </c>
      <c r="Q23" s="14" t="s">
        <v>22</v>
      </c>
    </row>
    <row r="24" spans="1:17" s="8" customFormat="1">
      <c r="A24" s="7" t="s">
        <v>18</v>
      </c>
      <c r="E24" s="13">
        <f t="shared" ref="E24:P24" si="3">SUM(E22:E23)</f>
        <v>-15173.661469385319</v>
      </c>
      <c r="F24" s="13">
        <f t="shared" si="3"/>
        <v>-154792.79611838624</v>
      </c>
      <c r="G24" s="13">
        <f t="shared" si="3"/>
        <v>-109685.82011603839</v>
      </c>
      <c r="H24" s="13">
        <f t="shared" si="3"/>
        <v>-31862.900082337314</v>
      </c>
      <c r="I24" s="13">
        <f t="shared" si="3"/>
        <v>-8614.1209403509711</v>
      </c>
      <c r="J24" s="13">
        <f t="shared" si="3"/>
        <v>94738.001830734211</v>
      </c>
      <c r="K24" s="13">
        <f t="shared" si="3"/>
        <v>-6929.4867813909077</v>
      </c>
      <c r="L24" s="13">
        <f t="shared" si="3"/>
        <v>-52096.772621075375</v>
      </c>
      <c r="M24" s="13">
        <f t="shared" si="3"/>
        <v>-54481.531209252258</v>
      </c>
      <c r="N24" s="13">
        <f t="shared" si="3"/>
        <v>28396.814053350674</v>
      </c>
      <c r="O24" s="13">
        <f t="shared" si="3"/>
        <v>47443.94314968196</v>
      </c>
      <c r="P24" s="13">
        <f t="shared" si="3"/>
        <v>60765.40717416496</v>
      </c>
      <c r="Q24" s="15">
        <f>SUM(E24:P24)</f>
        <v>-202292.92313028505</v>
      </c>
    </row>
    <row r="25" spans="1:17" s="8" customFormat="1">
      <c r="A25" s="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6">
        <v>8760</v>
      </c>
    </row>
    <row r="26" spans="1:17" s="8" customFormat="1">
      <c r="A26" s="7" t="s">
        <v>23</v>
      </c>
      <c r="E26" s="17">
        <v>45.270651999999998</v>
      </c>
      <c r="F26" s="17">
        <v>43.446380555555557</v>
      </c>
      <c r="G26" s="17">
        <v>38.382771794871793</v>
      </c>
      <c r="H26" s="17">
        <v>36.032177327935223</v>
      </c>
      <c r="I26" s="17">
        <v>29.385475999999997</v>
      </c>
      <c r="J26" s="17">
        <v>14.180299898785425</v>
      </c>
      <c r="K26" s="17">
        <v>32.222292682926827</v>
      </c>
      <c r="L26" s="17">
        <v>35.855073686679177</v>
      </c>
      <c r="M26" s="17">
        <v>34.002801749999996</v>
      </c>
      <c r="N26" s="17">
        <v>31.74028391181988</v>
      </c>
      <c r="O26" s="17">
        <v>34.021402250000001</v>
      </c>
      <c r="P26" s="17">
        <v>33.613446763602255</v>
      </c>
      <c r="Q26" s="18">
        <f>Q24/Q25</f>
        <v>-23.092799444096467</v>
      </c>
    </row>
    <row r="27" spans="1:17" s="8" customFormat="1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s="8" customFormat="1">
      <c r="A28" s="7" t="s">
        <v>24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s="8" customFormat="1">
      <c r="A29" s="10" t="s">
        <v>16</v>
      </c>
      <c r="E29" s="13">
        <f t="shared" ref="E29:P30" si="4">E22*E$26</f>
        <v>95866.191376612012</v>
      </c>
      <c r="F29" s="13">
        <f t="shared" si="4"/>
        <v>-6394185.3118601572</v>
      </c>
      <c r="G29" s="13">
        <f t="shared" si="4"/>
        <v>-3847611.4384324765</v>
      </c>
      <c r="H29" s="13">
        <f t="shared" si="4"/>
        <v>-685833.41609002347</v>
      </c>
      <c r="I29" s="13">
        <f t="shared" si="4"/>
        <v>-348082.71631273528</v>
      </c>
      <c r="J29" s="13">
        <f t="shared" si="4"/>
        <v>1061477.6772738521</v>
      </c>
      <c r="K29" s="13">
        <f t="shared" si="4"/>
        <v>-333025.88042333449</v>
      </c>
      <c r="L29" s="13">
        <f t="shared" si="4"/>
        <v>-1754214.1608676978</v>
      </c>
      <c r="M29" s="13">
        <f t="shared" si="4"/>
        <v>-1748962.7045914307</v>
      </c>
      <c r="N29" s="13">
        <f t="shared" si="4"/>
        <v>760188.33349552739</v>
      </c>
      <c r="O29" s="13">
        <f t="shared" si="4"/>
        <v>1324629.0281009339</v>
      </c>
      <c r="P29" s="13">
        <f t="shared" si="4"/>
        <v>1925116.7983678265</v>
      </c>
      <c r="Q29" s="13"/>
    </row>
    <row r="30" spans="1:17" s="8" customFormat="1">
      <c r="A30" s="10" t="s">
        <v>17</v>
      </c>
      <c r="E30" s="19">
        <f t="shared" si="4"/>
        <v>-782787.7393229634</v>
      </c>
      <c r="F30" s="19">
        <f t="shared" si="4"/>
        <v>-331001.41555777355</v>
      </c>
      <c r="G30" s="19">
        <f t="shared" si="4"/>
        <v>-362434.36421478284</v>
      </c>
      <c r="H30" s="19">
        <f t="shared" si="4"/>
        <v>-462256.24985903641</v>
      </c>
      <c r="I30" s="19">
        <f t="shared" si="4"/>
        <v>94952.672158954432</v>
      </c>
      <c r="J30" s="19">
        <f t="shared" si="4"/>
        <v>281935.60049764154</v>
      </c>
      <c r="K30" s="19">
        <f t="shared" si="4"/>
        <v>109741.92921088405</v>
      </c>
      <c r="L30" s="19">
        <f t="shared" si="4"/>
        <v>-113719.46029912999</v>
      </c>
      <c r="M30" s="19">
        <f t="shared" si="4"/>
        <v>-103562.00015321145</v>
      </c>
      <c r="N30" s="19">
        <f t="shared" si="4"/>
        <v>141134.60674897968</v>
      </c>
      <c r="O30" s="19">
        <f t="shared" si="4"/>
        <v>289480.4461205281</v>
      </c>
      <c r="P30" s="19">
        <f t="shared" si="4"/>
        <v>117417.98074958193</v>
      </c>
      <c r="Q30" s="19"/>
    </row>
    <row r="31" spans="1:17" s="8" customFormat="1">
      <c r="A31" s="7" t="s">
        <v>18</v>
      </c>
      <c r="E31" s="20">
        <f t="shared" ref="E31:P31" si="5">SUM(E29:E30)</f>
        <v>-686921.54794635135</v>
      </c>
      <c r="F31" s="20">
        <f t="shared" si="5"/>
        <v>-6725186.727417931</v>
      </c>
      <c r="G31" s="20">
        <f t="shared" si="5"/>
        <v>-4210045.8026472591</v>
      </c>
      <c r="H31" s="20">
        <f t="shared" si="5"/>
        <v>-1148089.6659490599</v>
      </c>
      <c r="I31" s="20">
        <f t="shared" si="5"/>
        <v>-253130.04415378085</v>
      </c>
      <c r="J31" s="20">
        <f t="shared" si="5"/>
        <v>1343413.2777714937</v>
      </c>
      <c r="K31" s="20">
        <f t="shared" si="5"/>
        <v>-223283.95121245045</v>
      </c>
      <c r="L31" s="20">
        <f t="shared" si="5"/>
        <v>-1867933.6211668279</v>
      </c>
      <c r="M31" s="20">
        <f t="shared" si="5"/>
        <v>-1852524.7047446421</v>
      </c>
      <c r="N31" s="20">
        <f t="shared" si="5"/>
        <v>901322.94024450704</v>
      </c>
      <c r="O31" s="20">
        <f t="shared" si="5"/>
        <v>1614109.4742214619</v>
      </c>
      <c r="P31" s="20">
        <f t="shared" si="5"/>
        <v>2042534.7791174084</v>
      </c>
      <c r="Q31" s="20"/>
    </row>
    <row r="32" spans="1:17" s="8" customFormat="1">
      <c r="A32" s="7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s="8" customFormat="1">
      <c r="A33" s="7" t="s">
        <v>25</v>
      </c>
    </row>
    <row r="34" spans="1:17" s="8" customFormat="1">
      <c r="A34" s="7"/>
      <c r="B34" s="21"/>
      <c r="C34" s="21" t="s">
        <v>27</v>
      </c>
    </row>
    <row r="35" spans="1:17" s="8" customFormat="1">
      <c r="A35" s="10" t="s">
        <v>16</v>
      </c>
      <c r="B35" s="8" t="s">
        <v>28</v>
      </c>
      <c r="C35" s="22">
        <v>0.21340700000000001</v>
      </c>
      <c r="D35" s="13"/>
      <c r="E35" s="13">
        <f t="shared" ref="E35:P36" si="6">E29*$C35</f>
        <v>20458.516303108641</v>
      </c>
      <c r="F35" s="13">
        <f t="shared" si="6"/>
        <v>-1364563.9048481407</v>
      </c>
      <c r="G35" s="13">
        <f t="shared" si="6"/>
        <v>-821107.21424155962</v>
      </c>
      <c r="H35" s="13">
        <f t="shared" si="6"/>
        <v>-146361.65182752366</v>
      </c>
      <c r="I35" s="13">
        <f t="shared" si="6"/>
        <v>-74283.288240151902</v>
      </c>
      <c r="J35" s="13">
        <f t="shared" si="6"/>
        <v>226526.76667398095</v>
      </c>
      <c r="K35" s="13">
        <f t="shared" si="6"/>
        <v>-71070.054063502554</v>
      </c>
      <c r="L35" s="13">
        <f t="shared" si="6"/>
        <v>-374361.58142829279</v>
      </c>
      <c r="M35" s="13">
        <f t="shared" si="6"/>
        <v>-373240.88389874349</v>
      </c>
      <c r="N35" s="13">
        <f t="shared" si="6"/>
        <v>162229.51168628002</v>
      </c>
      <c r="O35" s="13">
        <f t="shared" si="6"/>
        <v>282685.10699993599</v>
      </c>
      <c r="P35" s="13">
        <f t="shared" si="6"/>
        <v>410833.4005892828</v>
      </c>
      <c r="Q35" s="13"/>
    </row>
    <row r="36" spans="1:17" s="8" customFormat="1">
      <c r="A36" s="10" t="s">
        <v>17</v>
      </c>
      <c r="B36" s="8" t="s">
        <v>28</v>
      </c>
      <c r="C36" s="22">
        <f>C35</f>
        <v>0.21340700000000001</v>
      </c>
      <c r="D36" s="13"/>
      <c r="E36" s="19">
        <f t="shared" si="6"/>
        <v>-167052.38308569565</v>
      </c>
      <c r="F36" s="19">
        <f t="shared" si="6"/>
        <v>-70638.019089937778</v>
      </c>
      <c r="G36" s="19">
        <f t="shared" si="6"/>
        <v>-77346.030363984159</v>
      </c>
      <c r="H36" s="19">
        <f t="shared" si="6"/>
        <v>-98648.719513667384</v>
      </c>
      <c r="I36" s="19">
        <f t="shared" si="6"/>
        <v>20263.564907425989</v>
      </c>
      <c r="J36" s="19">
        <f t="shared" si="6"/>
        <v>60167.030695400194</v>
      </c>
      <c r="K36" s="19">
        <f t="shared" si="6"/>
        <v>23419.695887107133</v>
      </c>
      <c r="L36" s="19">
        <f t="shared" si="6"/>
        <v>-24268.528864056436</v>
      </c>
      <c r="M36" s="19">
        <f t="shared" si="6"/>
        <v>-22100.855766696397</v>
      </c>
      <c r="N36" s="19">
        <f t="shared" si="6"/>
        <v>30119.113022479509</v>
      </c>
      <c r="O36" s="19">
        <f t="shared" si="6"/>
        <v>61777.153565243541</v>
      </c>
      <c r="P36" s="19">
        <f t="shared" si="6"/>
        <v>25057.81901782603</v>
      </c>
      <c r="Q36" s="19"/>
    </row>
    <row r="37" spans="1:17" s="8" customFormat="1">
      <c r="A37" s="7" t="s">
        <v>29</v>
      </c>
      <c r="D37" s="13"/>
      <c r="E37" s="20">
        <f t="shared" ref="E37:P37" si="7">SUM(E35:E36)</f>
        <v>-146593.86678258702</v>
      </c>
      <c r="F37" s="20">
        <f t="shared" si="7"/>
        <v>-1435201.9239380783</v>
      </c>
      <c r="G37" s="20">
        <f t="shared" si="7"/>
        <v>-898453.24460554379</v>
      </c>
      <c r="H37" s="20">
        <f t="shared" si="7"/>
        <v>-245010.37134119106</v>
      </c>
      <c r="I37" s="20">
        <f t="shared" si="7"/>
        <v>-54019.723332725916</v>
      </c>
      <c r="J37" s="20">
        <f t="shared" si="7"/>
        <v>286693.79736938112</v>
      </c>
      <c r="K37" s="20">
        <f t="shared" si="7"/>
        <v>-47650.358176395421</v>
      </c>
      <c r="L37" s="20">
        <f t="shared" si="7"/>
        <v>-398630.11029234924</v>
      </c>
      <c r="M37" s="20">
        <f t="shared" si="7"/>
        <v>-395341.73966543988</v>
      </c>
      <c r="N37" s="20">
        <f t="shared" si="7"/>
        <v>192348.62470875954</v>
      </c>
      <c r="O37" s="20">
        <f t="shared" si="7"/>
        <v>344462.26056517952</v>
      </c>
      <c r="P37" s="20">
        <f t="shared" si="7"/>
        <v>435891.21960710885</v>
      </c>
      <c r="Q37" s="20"/>
    </row>
    <row r="38" spans="1:17" s="8" customFormat="1">
      <c r="A38" s="7" t="s">
        <v>30</v>
      </c>
      <c r="E38" s="23">
        <f>E37</f>
        <v>-146593.86678258702</v>
      </c>
      <c r="F38" s="23">
        <f t="shared" ref="F38:P38" si="8">E38+F37</f>
        <v>-1581795.7907206654</v>
      </c>
      <c r="G38" s="23">
        <f t="shared" si="8"/>
        <v>-2480249.0353262089</v>
      </c>
      <c r="H38" s="23">
        <f t="shared" si="8"/>
        <v>-2725259.4066674002</v>
      </c>
      <c r="I38" s="23">
        <f t="shared" si="8"/>
        <v>-2779279.1300001261</v>
      </c>
      <c r="J38" s="23">
        <f t="shared" si="8"/>
        <v>-2492585.3326307451</v>
      </c>
      <c r="K38" s="23">
        <f t="shared" si="8"/>
        <v>-2540235.6908071404</v>
      </c>
      <c r="L38" s="23">
        <f t="shared" si="8"/>
        <v>-2938865.8010994894</v>
      </c>
      <c r="M38" s="23">
        <f t="shared" si="8"/>
        <v>-3334207.5407649293</v>
      </c>
      <c r="N38" s="23">
        <f t="shared" si="8"/>
        <v>-3141858.9160561697</v>
      </c>
      <c r="O38" s="23">
        <f t="shared" si="8"/>
        <v>-2797396.6554909903</v>
      </c>
      <c r="P38" s="23">
        <f t="shared" si="8"/>
        <v>-2361505.4358838815</v>
      </c>
      <c r="Q38" s="23"/>
    </row>
    <row r="39" spans="1:17" s="25" customFormat="1">
      <c r="A39" s="24"/>
      <c r="C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1" spans="1:17">
      <c r="I41" s="28"/>
    </row>
    <row r="42" spans="1:17">
      <c r="A42" s="29"/>
    </row>
    <row r="43" spans="1:17">
      <c r="A43" s="30"/>
    </row>
    <row r="44" spans="1:17">
      <c r="A44" s="31"/>
    </row>
  </sheetData>
  <mergeCells count="3">
    <mergeCell ref="A1:P1"/>
    <mergeCell ref="A2:P2"/>
    <mergeCell ref="A3:P3"/>
  </mergeCells>
  <printOptions horizontalCentered="1"/>
  <pageMargins left="0.5" right="0.5" top="0.5" bottom="0.5" header="0.25" footer="0.25"/>
  <pageSetup scale="5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2011-09-30T07:00:00+00:00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16A2AB3-FA9E-41BB-95E6-3589F842FCF9}"/>
</file>

<file path=customXml/itemProps2.xml><?xml version="1.0" encoding="utf-8"?>
<ds:datastoreItem xmlns:ds="http://schemas.openxmlformats.org/officeDocument/2006/customXml" ds:itemID="{732490FC-BE9E-4589-94D3-D4864FDF49C5}"/>
</file>

<file path=customXml/itemProps3.xml><?xml version="1.0" encoding="utf-8"?>
<ds:datastoreItem xmlns:ds="http://schemas.openxmlformats.org/officeDocument/2006/customXml" ds:itemID="{E3C75A2A-1D5F-4A9C-8B26-0E21177A1109}"/>
</file>

<file path=customXml/itemProps4.xml><?xml version="1.0" encoding="utf-8"?>
<ds:datastoreItem xmlns:ds="http://schemas.openxmlformats.org/officeDocument/2006/customXml" ds:itemID="{327E309C-03C8-464E-96B9-F912F02DC3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Hydro at Market, 2009</vt:lpstr>
      <vt:lpstr>Hydro at Market, 2010</vt:lpstr>
      <vt:lpstr>'Hydro at Market, 2009'!Print_Area</vt:lpstr>
      <vt:lpstr>'Hydro at Market, 2010'!Print_Area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Bryce Dalley</dc:creator>
  <cp:lastModifiedBy>p21850</cp:lastModifiedBy>
  <cp:lastPrinted>2011-09-29T20:12:37Z</cp:lastPrinted>
  <dcterms:created xsi:type="dcterms:W3CDTF">2011-09-29T17:04:46Z</dcterms:created>
  <dcterms:modified xsi:type="dcterms:W3CDTF">2011-09-29T20:13:18Z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