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55" windowWidth="11475" windowHeight="6795"/>
  </bookViews>
  <sheets>
    <sheet name="Example CTSA Calc" sheetId="1" r:id="rId1"/>
  </sheets>
  <definedNames>
    <definedName name="AttachA">'Example CTSA Calc'!$A$10:$N$29</definedName>
    <definedName name="_xlnm.Print_Area" localSheetId="0">'Example CTSA Calc'!$A$10:$N$29</definedName>
  </definedNames>
  <calcPr calcId="145621" iterate="1"/>
</workbook>
</file>

<file path=xl/calcChain.xml><?xml version="1.0" encoding="utf-8"?>
<calcChain xmlns="http://schemas.openxmlformats.org/spreadsheetml/2006/main">
  <c r="D14" i="1"/>
  <c r="D13"/>
  <c r="N27" l="1"/>
  <c r="N25"/>
  <c r="A13"/>
  <c r="A14" s="1"/>
  <c r="A15" s="1"/>
  <c r="A16" s="1"/>
  <c r="A17" s="1"/>
  <c r="A18" s="1"/>
  <c r="A20" s="1"/>
  <c r="A21" s="1"/>
  <c r="A22" s="1"/>
  <c r="A23" s="1"/>
  <c r="A24" s="1"/>
  <c r="A25" s="1"/>
  <c r="A26" s="1"/>
  <c r="A27" s="1"/>
  <c r="A28" s="1"/>
  <c r="D16"/>
  <c r="D15"/>
  <c r="F14"/>
  <c r="H13"/>
  <c r="H15"/>
  <c r="J15" s="1"/>
  <c r="F15"/>
  <c r="H14"/>
  <c r="F13"/>
  <c r="N23"/>
  <c r="J17"/>
  <c r="H16"/>
  <c r="J14" l="1"/>
  <c r="N14" s="1"/>
  <c r="D18"/>
  <c r="J13"/>
  <c r="L13" s="1"/>
  <c r="H18"/>
  <c r="F18"/>
  <c r="N15"/>
  <c r="L15"/>
  <c r="L17"/>
  <c r="N17"/>
  <c r="J16"/>
  <c r="N13" l="1"/>
  <c r="L14"/>
  <c r="L16"/>
  <c r="N16"/>
  <c r="N18" s="1"/>
  <c r="N20" s="1"/>
  <c r="J18"/>
  <c r="L18" l="1"/>
  <c r="N21" s="1"/>
  <c r="N22" s="1"/>
  <c r="N24" l="1"/>
  <c r="N26" l="1"/>
  <c r="N28" s="1"/>
</calcChain>
</file>

<file path=xl/sharedStrings.xml><?xml version="1.0" encoding="utf-8"?>
<sst xmlns="http://schemas.openxmlformats.org/spreadsheetml/2006/main" count="23" uniqueCount="21">
  <si>
    <t>Totals</t>
  </si>
  <si>
    <t>Utility A</t>
  </si>
  <si>
    <t>Utility B</t>
  </si>
  <si>
    <t xml:space="preserve">Affiliate </t>
  </si>
  <si>
    <t>Taxable income</t>
  </si>
  <si>
    <t>Income</t>
  </si>
  <si>
    <t>Losses</t>
  </si>
  <si>
    <t>Tax rate</t>
  </si>
  <si>
    <t>Utility A fair share</t>
  </si>
  <si>
    <t>Utility A cost of capital</t>
  </si>
  <si>
    <t>Utility A loan to loss companies</t>
  </si>
  <si>
    <t>Cost of loan to loss companies</t>
  </si>
  <si>
    <t>Continuing</t>
  </si>
  <si>
    <t>Continuing losses</t>
  </si>
  <si>
    <t>One minus tax rate</t>
  </si>
  <si>
    <t>Revenue requirement amout</t>
  </si>
  <si>
    <t>Consolidated Tax Savings Adjustment Calculation Example</t>
  </si>
  <si>
    <t>Utility A's tax savings</t>
  </si>
  <si>
    <t>Puget Sound Energy</t>
  </si>
  <si>
    <t>Example of Consolidated Tax Savings Calculations</t>
  </si>
  <si>
    <t>Hypothetical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</si>
</sst>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0_);_(* \(#,##0.0000\);_(* &quot;-&quot;??_);_(@_)"/>
  </numFmts>
  <fonts count="3">
    <font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2" applyNumberFormat="1" applyFont="1" applyFill="1"/>
    <xf numFmtId="9" fontId="0" fillId="2" borderId="0" xfId="3" applyFont="1" applyFill="1"/>
    <xf numFmtId="0" fontId="0" fillId="2" borderId="0" xfId="0" applyFill="1" applyAlignment="1">
      <alignment horizontal="center"/>
    </xf>
    <xf numFmtId="165" fontId="0" fillId="0" borderId="0" xfId="1" applyNumberFormat="1" applyFont="1"/>
    <xf numFmtId="0" fontId="0" fillId="0" borderId="0" xfId="0" applyBorder="1"/>
    <xf numFmtId="0" fontId="0" fillId="2" borderId="0" xfId="0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64" fontId="0" fillId="2" borderId="0" xfId="2" applyNumberFormat="1" applyFont="1" applyFill="1" applyBorder="1"/>
    <xf numFmtId="164" fontId="0" fillId="2" borderId="0" xfId="0" applyNumberFormat="1" applyFill="1" applyBorder="1"/>
    <xf numFmtId="164" fontId="0" fillId="2" borderId="0" xfId="0" applyNumberFormat="1" applyFill="1"/>
    <xf numFmtId="0" fontId="0" fillId="2" borderId="0" xfId="0" applyFill="1" applyAlignment="1">
      <alignment horizontal="right"/>
    </xf>
    <xf numFmtId="165" fontId="0" fillId="2" borderId="0" xfId="1" applyNumberFormat="1" applyFont="1" applyFill="1"/>
    <xf numFmtId="165" fontId="0" fillId="2" borderId="0" xfId="1" applyNumberFormat="1" applyFont="1" applyFill="1" applyBorder="1"/>
    <xf numFmtId="165" fontId="0" fillId="2" borderId="2" xfId="1" applyNumberFormat="1" applyFont="1" applyFill="1" applyBorder="1"/>
    <xf numFmtId="164" fontId="0" fillId="2" borderId="1" xfId="0" applyNumberFormat="1" applyFill="1" applyBorder="1"/>
    <xf numFmtId="10" fontId="0" fillId="2" borderId="2" xfId="3" applyNumberFormat="1" applyFont="1" applyFill="1" applyBorder="1"/>
    <xf numFmtId="9" fontId="0" fillId="0" borderId="0" xfId="0" applyNumberFormat="1"/>
    <xf numFmtId="10" fontId="0" fillId="0" borderId="0" xfId="0" applyNumberFormat="1"/>
    <xf numFmtId="10" fontId="0" fillId="2" borderId="0" xfId="3" applyNumberFormat="1" applyFont="1" applyFill="1" applyBorder="1"/>
    <xf numFmtId="164" fontId="0" fillId="2" borderId="3" xfId="2" applyNumberFormat="1" applyFont="1" applyFill="1" applyBorder="1"/>
    <xf numFmtId="9" fontId="0" fillId="2" borderId="0" xfId="3" applyFont="1" applyFill="1" applyBorder="1"/>
    <xf numFmtId="9" fontId="0" fillId="2" borderId="0" xfId="3" applyFont="1" applyFill="1" applyAlignment="1">
      <alignment horizontal="right"/>
    </xf>
    <xf numFmtId="164" fontId="0" fillId="2" borderId="1" xfId="2" applyNumberFormat="1" applyFont="1" applyFill="1" applyBorder="1" applyAlignment="1">
      <alignment horizontal="right"/>
    </xf>
    <xf numFmtId="165" fontId="0" fillId="0" borderId="0" xfId="1" applyNumberFormat="1" applyFont="1" applyBorder="1"/>
    <xf numFmtId="165" fontId="0" fillId="0" borderId="0" xfId="0" applyNumberFormat="1" applyBorder="1"/>
    <xf numFmtId="9" fontId="0" fillId="0" borderId="0" xfId="3" applyFont="1" applyBorder="1"/>
    <xf numFmtId="166" fontId="0" fillId="0" borderId="0" xfId="1" applyNumberFormat="1" applyFont="1" applyBorder="1"/>
    <xf numFmtId="166" fontId="0" fillId="0" borderId="0" xfId="0" applyNumberFormat="1" applyBorder="1"/>
    <xf numFmtId="43" fontId="0" fillId="0" borderId="0" xfId="0" applyNumberForma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B49"/>
  <sheetViews>
    <sheetView tabSelected="1" workbookViewId="0">
      <selection activeCell="H32" sqref="H32"/>
    </sheetView>
  </sheetViews>
  <sheetFormatPr defaultRowHeight="15"/>
  <cols>
    <col min="1" max="1" width="4.42578125" customWidth="1"/>
    <col min="2" max="2" width="15" customWidth="1"/>
    <col min="3" max="3" width="1.7109375" customWidth="1"/>
    <col min="4" max="4" width="11.5703125" bestFit="1" customWidth="1"/>
    <col min="5" max="5" width="1.7109375" style="7" customWidth="1"/>
    <col min="6" max="6" width="11.5703125" bestFit="1" customWidth="1"/>
    <col min="7" max="7" width="1.7109375" customWidth="1"/>
    <col min="8" max="8" width="10.140625" style="7" customWidth="1"/>
    <col min="9" max="9" width="1.7109375" style="7" customWidth="1"/>
    <col min="10" max="10" width="12.42578125" style="7" customWidth="1"/>
    <col min="11" max="11" width="1.7109375" style="7" customWidth="1"/>
    <col min="12" max="12" width="11.5703125" customWidth="1"/>
    <col min="13" max="13" width="1.7109375" style="7" customWidth="1"/>
    <col min="14" max="14" width="10.7109375" customWidth="1"/>
    <col min="17" max="18" width="12.28515625" bestFit="1" customWidth="1"/>
    <col min="20" max="20" width="13.28515625" bestFit="1" customWidth="1"/>
    <col min="23" max="23" width="10.28515625" bestFit="1" customWidth="1"/>
    <col min="25" max="25" width="10.5703125" bestFit="1" customWidth="1"/>
  </cols>
  <sheetData>
    <row r="5" spans="1:14">
      <c r="A5" s="6"/>
    </row>
    <row r="6" spans="1:14">
      <c r="A6" s="34" t="s">
        <v>18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>
      <c r="A7" s="34" t="s">
        <v>19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4">
      <c r="A8" s="34" t="s">
        <v>20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10" spans="1:14">
      <c r="A10" s="2"/>
      <c r="B10" s="35" t="s">
        <v>16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>
      <c r="A11" s="2"/>
      <c r="B11" s="2"/>
      <c r="C11" s="2"/>
      <c r="D11" s="2"/>
      <c r="E11" s="8"/>
      <c r="F11" s="2"/>
      <c r="G11" s="2"/>
      <c r="H11" s="8"/>
      <c r="I11" s="8"/>
      <c r="J11" s="8"/>
      <c r="K11" s="8"/>
      <c r="L11" s="35" t="s">
        <v>12</v>
      </c>
      <c r="M11" s="35"/>
      <c r="N11" s="35"/>
    </row>
    <row r="12" spans="1:14">
      <c r="A12" s="2"/>
      <c r="B12" s="2"/>
      <c r="C12" s="2"/>
      <c r="D12" s="9">
        <v>2008</v>
      </c>
      <c r="E12" s="10"/>
      <c r="F12" s="9">
        <v>2009</v>
      </c>
      <c r="G12" s="10"/>
      <c r="H12" s="9">
        <v>2010</v>
      </c>
      <c r="I12" s="10"/>
      <c r="J12" s="9" t="s">
        <v>0</v>
      </c>
      <c r="K12" s="10"/>
      <c r="L12" s="9" t="s">
        <v>5</v>
      </c>
      <c r="M12" s="10"/>
      <c r="N12" s="9" t="s">
        <v>6</v>
      </c>
    </row>
    <row r="13" spans="1:14">
      <c r="A13" s="5">
        <f>1</f>
        <v>1</v>
      </c>
      <c r="B13" s="11" t="s">
        <v>1</v>
      </c>
      <c r="C13" s="11"/>
      <c r="D13" s="3">
        <f>250000</f>
        <v>250000</v>
      </c>
      <c r="E13" s="12"/>
      <c r="F13" s="3">
        <f>+D13</f>
        <v>250000</v>
      </c>
      <c r="G13" s="3"/>
      <c r="H13" s="12">
        <f>+D13</f>
        <v>250000</v>
      </c>
      <c r="I13" s="12"/>
      <c r="J13" s="13">
        <f>SUM(D13:H13)</f>
        <v>750000</v>
      </c>
      <c r="K13" s="13"/>
      <c r="L13" s="14">
        <f>IF(J13&gt;0,+J13,0)</f>
        <v>750000</v>
      </c>
      <c r="M13" s="13"/>
      <c r="N13" s="3">
        <f>IF(J13&lt;1,+J13,0)</f>
        <v>0</v>
      </c>
    </row>
    <row r="14" spans="1:14">
      <c r="A14" s="5">
        <f>A13+1</f>
        <v>2</v>
      </c>
      <c r="B14" s="15" t="s">
        <v>2</v>
      </c>
      <c r="C14" s="15"/>
      <c r="D14" s="16">
        <f>175000</f>
        <v>175000</v>
      </c>
      <c r="E14" s="17"/>
      <c r="F14" s="16">
        <f>+D14</f>
        <v>175000</v>
      </c>
      <c r="G14" s="16"/>
      <c r="H14" s="17">
        <f>+D14</f>
        <v>175000</v>
      </c>
      <c r="I14" s="17"/>
      <c r="J14" s="17">
        <f>SUM(D14:H14)</f>
        <v>525000</v>
      </c>
      <c r="K14" s="17"/>
      <c r="L14" s="16">
        <f>IF(J14&gt;0,+J14,0)</f>
        <v>525000</v>
      </c>
      <c r="M14" s="17"/>
      <c r="N14" s="16">
        <f t="shared" ref="N14:N17" si="0">IF(J14&lt;1,+J14,0)</f>
        <v>0</v>
      </c>
    </row>
    <row r="15" spans="1:14">
      <c r="A15" s="5">
        <f t="shared" ref="A15:A18" si="1">A14+1</f>
        <v>3</v>
      </c>
      <c r="B15" s="15" t="s">
        <v>3</v>
      </c>
      <c r="C15" s="15"/>
      <c r="D15" s="16">
        <f>80000</f>
        <v>80000</v>
      </c>
      <c r="E15" s="17"/>
      <c r="F15" s="16">
        <f>+D15</f>
        <v>80000</v>
      </c>
      <c r="G15" s="16"/>
      <c r="H15" s="17">
        <f>+D15</f>
        <v>80000</v>
      </c>
      <c r="I15" s="17"/>
      <c r="J15" s="17">
        <f>SUM(D15:H15)</f>
        <v>240000</v>
      </c>
      <c r="K15" s="17"/>
      <c r="L15" s="16">
        <f t="shared" ref="L15:L17" si="2">IF(J15&gt;0,+J15,0)</f>
        <v>240000</v>
      </c>
      <c r="M15" s="17"/>
      <c r="N15" s="16">
        <f t="shared" si="0"/>
        <v>0</v>
      </c>
    </row>
    <row r="16" spans="1:14">
      <c r="A16" s="5">
        <f t="shared" si="1"/>
        <v>4</v>
      </c>
      <c r="B16" s="15" t="s">
        <v>3</v>
      </c>
      <c r="C16" s="15"/>
      <c r="D16" s="16">
        <f>60000</f>
        <v>60000</v>
      </c>
      <c r="E16" s="17"/>
      <c r="F16" s="16">
        <v>-80000</v>
      </c>
      <c r="G16" s="16"/>
      <c r="H16" s="17">
        <f>+F16</f>
        <v>-80000</v>
      </c>
      <c r="I16" s="17"/>
      <c r="J16" s="17">
        <f>SUM(D16:H16)</f>
        <v>-100000</v>
      </c>
      <c r="K16" s="17"/>
      <c r="L16" s="16">
        <f t="shared" si="2"/>
        <v>0</v>
      </c>
      <c r="M16" s="17"/>
      <c r="N16" s="16">
        <f t="shared" si="0"/>
        <v>-100000</v>
      </c>
    </row>
    <row r="17" spans="1:28">
      <c r="A17" s="5">
        <f t="shared" si="1"/>
        <v>5</v>
      </c>
      <c r="B17" s="15" t="s">
        <v>3</v>
      </c>
      <c r="C17" s="15"/>
      <c r="D17" s="18">
        <v>-80000</v>
      </c>
      <c r="E17" s="17"/>
      <c r="F17" s="18">
        <v>-70000</v>
      </c>
      <c r="G17" s="17"/>
      <c r="H17" s="17">
        <v>-80000</v>
      </c>
      <c r="I17" s="17"/>
      <c r="J17" s="17">
        <f>SUM(D17:H17)</f>
        <v>-230000</v>
      </c>
      <c r="K17" s="17"/>
      <c r="L17" s="18">
        <f t="shared" si="2"/>
        <v>0</v>
      </c>
      <c r="M17" s="17"/>
      <c r="N17" s="18">
        <f t="shared" si="0"/>
        <v>-230000</v>
      </c>
    </row>
    <row r="18" spans="1:28" ht="15.75" thickBot="1">
      <c r="A18" s="5">
        <f t="shared" si="1"/>
        <v>6</v>
      </c>
      <c r="B18" s="2" t="s">
        <v>4</v>
      </c>
      <c r="C18" s="2"/>
      <c r="D18" s="19">
        <f t="shared" ref="D18:H18" si="3">SUM(D13:D17)</f>
        <v>485000</v>
      </c>
      <c r="E18" s="13"/>
      <c r="F18" s="19">
        <f t="shared" si="3"/>
        <v>355000</v>
      </c>
      <c r="G18" s="13"/>
      <c r="H18" s="19">
        <f t="shared" si="3"/>
        <v>345000</v>
      </c>
      <c r="I18" s="13"/>
      <c r="J18" s="19">
        <f>SUM(J13:J17)</f>
        <v>1185000</v>
      </c>
      <c r="K18" s="13"/>
      <c r="L18" s="19">
        <f>SUM(L13:L17)</f>
        <v>1515000</v>
      </c>
      <c r="M18" s="13"/>
      <c r="N18" s="19">
        <f>SUM(N13:N17)</f>
        <v>-330000</v>
      </c>
    </row>
    <row r="19" spans="1:28" ht="15.75" thickTop="1">
      <c r="A19" s="2"/>
      <c r="B19" s="2"/>
      <c r="C19" s="2"/>
      <c r="D19" s="16"/>
      <c r="E19" s="17"/>
      <c r="F19" s="16"/>
      <c r="G19" s="16"/>
      <c r="H19" s="17"/>
      <c r="I19" s="17"/>
      <c r="J19" s="8"/>
      <c r="K19" s="8"/>
      <c r="L19" s="2"/>
      <c r="M19" s="8"/>
      <c r="N19" s="2"/>
    </row>
    <row r="20" spans="1:28">
      <c r="A20" s="5">
        <f>+A18+1</f>
        <v>7</v>
      </c>
      <c r="B20" s="2"/>
      <c r="C20" s="2"/>
      <c r="D20" s="2"/>
      <c r="E20" s="8"/>
      <c r="F20" s="2"/>
      <c r="G20" s="2"/>
      <c r="H20" s="8"/>
      <c r="I20" s="8"/>
      <c r="J20" s="8"/>
      <c r="K20" s="8"/>
      <c r="L20" s="15" t="s">
        <v>13</v>
      </c>
      <c r="M20" s="10"/>
      <c r="N20" s="14">
        <f>+N18</f>
        <v>-330000</v>
      </c>
      <c r="Q20" s="1"/>
    </row>
    <row r="21" spans="1:28">
      <c r="A21" s="5">
        <f>+A20+1</f>
        <v>8</v>
      </c>
      <c r="B21" s="2"/>
      <c r="C21" s="2"/>
      <c r="D21" s="2"/>
      <c r="E21" s="8"/>
      <c r="G21" s="2"/>
      <c r="I21" s="15"/>
      <c r="J21" s="36" t="s">
        <v>8</v>
      </c>
      <c r="K21" s="36"/>
      <c r="L21" s="36"/>
      <c r="N21" s="20">
        <f>+L13/L18</f>
        <v>0.49504950495049505</v>
      </c>
      <c r="Q21" s="21"/>
    </row>
    <row r="22" spans="1:28">
      <c r="A22" s="5">
        <f>+A21+1</f>
        <v>9</v>
      </c>
      <c r="B22" s="2"/>
      <c r="C22" s="2"/>
      <c r="D22" s="2"/>
      <c r="E22" s="8"/>
      <c r="F22" s="2"/>
      <c r="G22" s="2"/>
      <c r="H22" s="37" t="s">
        <v>10</v>
      </c>
      <c r="I22" s="37"/>
      <c r="J22" s="37"/>
      <c r="K22" s="37"/>
      <c r="L22" s="37"/>
      <c r="M22" s="10"/>
      <c r="N22" s="14">
        <f>+N20*N21</f>
        <v>-163366.33663366336</v>
      </c>
      <c r="Q22" s="6"/>
    </row>
    <row r="23" spans="1:28">
      <c r="A23" s="5">
        <f t="shared" ref="A23:A28" si="4">+A22+1</f>
        <v>10</v>
      </c>
      <c r="B23" s="2"/>
      <c r="C23" s="2"/>
      <c r="D23" s="2"/>
      <c r="E23" s="8"/>
      <c r="F23" s="2"/>
      <c r="G23" s="2"/>
      <c r="H23" s="8"/>
      <c r="I23" s="37" t="s">
        <v>9</v>
      </c>
      <c r="J23" s="37"/>
      <c r="K23" s="37"/>
      <c r="L23" s="37"/>
      <c r="M23" s="8"/>
      <c r="N23" s="23">
        <f>0.1</f>
        <v>0.1</v>
      </c>
      <c r="Q23" s="22"/>
    </row>
    <row r="24" spans="1:28">
      <c r="A24" s="5">
        <f t="shared" si="4"/>
        <v>11</v>
      </c>
      <c r="B24" s="2"/>
      <c r="C24" s="2"/>
      <c r="D24" s="2"/>
      <c r="E24" s="8"/>
      <c r="F24" s="37" t="s">
        <v>11</v>
      </c>
      <c r="G24" s="37"/>
      <c r="H24" s="37"/>
      <c r="I24" s="37"/>
      <c r="J24" s="37"/>
      <c r="K24" s="37"/>
      <c r="L24" s="37"/>
      <c r="M24" s="8"/>
      <c r="N24" s="24">
        <f>+N22*N23</f>
        <v>-16336.633663366338</v>
      </c>
      <c r="Q24" s="2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5">
        <f t="shared" si="4"/>
        <v>12</v>
      </c>
      <c r="B25" s="2"/>
      <c r="C25" s="2"/>
      <c r="D25" s="2"/>
      <c r="E25" s="8"/>
      <c r="F25" s="2"/>
      <c r="G25" s="2"/>
      <c r="H25" s="8"/>
      <c r="I25" s="8"/>
      <c r="J25" s="8"/>
      <c r="K25" s="8"/>
      <c r="L25" s="2" t="s">
        <v>7</v>
      </c>
      <c r="M25" s="8"/>
      <c r="N25" s="4">
        <f>0.35</f>
        <v>0.35</v>
      </c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5">
        <f t="shared" si="4"/>
        <v>13</v>
      </c>
      <c r="B26" s="2"/>
      <c r="C26" s="2"/>
      <c r="D26" s="2"/>
      <c r="E26" s="8"/>
      <c r="F26" s="2"/>
      <c r="G26" s="2"/>
      <c r="H26" s="8"/>
      <c r="I26" s="8"/>
      <c r="J26" s="37" t="s">
        <v>17</v>
      </c>
      <c r="K26" s="37"/>
      <c r="L26" s="37"/>
      <c r="M26" s="8"/>
      <c r="N26" s="24">
        <f>+N24*N25</f>
        <v>-5717.8217821782182</v>
      </c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5">
        <f t="shared" si="4"/>
        <v>14</v>
      </c>
      <c r="B27" s="2"/>
      <c r="C27" s="2"/>
      <c r="D27" s="2"/>
      <c r="E27" s="8"/>
      <c r="F27" s="2"/>
      <c r="G27" s="2"/>
      <c r="H27" s="8"/>
      <c r="I27" s="8"/>
      <c r="J27" s="37" t="s">
        <v>14</v>
      </c>
      <c r="K27" s="37"/>
      <c r="L27" s="37"/>
      <c r="M27" s="8"/>
      <c r="N27" s="26">
        <f>0.65</f>
        <v>0.65</v>
      </c>
      <c r="O27" s="10"/>
      <c r="P27" s="25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 ht="15.75" thickBot="1">
      <c r="A28" s="5">
        <f t="shared" si="4"/>
        <v>15</v>
      </c>
      <c r="B28" s="2"/>
      <c r="C28" s="2"/>
      <c r="D28" s="2"/>
      <c r="E28" s="8"/>
      <c r="F28" s="2"/>
      <c r="G28" s="2"/>
      <c r="H28" s="8"/>
      <c r="I28" s="8"/>
      <c r="J28" s="8" t="s">
        <v>15</v>
      </c>
      <c r="K28" s="8"/>
      <c r="L28" s="8"/>
      <c r="M28" s="8"/>
      <c r="N28" s="27">
        <f>+N26/N27</f>
        <v>-8796.6488956587964</v>
      </c>
      <c r="O28" s="10"/>
      <c r="P28" s="3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 ht="6.75" customHeight="1" thickTop="1">
      <c r="A29" s="2"/>
      <c r="B29" s="2"/>
      <c r="C29" s="2"/>
      <c r="D29" s="2"/>
      <c r="E29" s="8"/>
      <c r="F29" s="2"/>
      <c r="G29" s="2"/>
      <c r="H29" s="8"/>
      <c r="I29" s="8"/>
      <c r="J29" s="8"/>
      <c r="K29" s="8"/>
      <c r="L29" s="2"/>
      <c r="M29" s="8"/>
      <c r="N29" s="2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N32" s="6"/>
      <c r="Q32" s="7"/>
      <c r="R32" s="7"/>
      <c r="S32" s="7"/>
      <c r="T32" s="28"/>
      <c r="U32" s="7"/>
      <c r="V32" s="7"/>
      <c r="W32" s="7"/>
      <c r="X32" s="7"/>
      <c r="Y32" s="7"/>
      <c r="Z32" s="7"/>
      <c r="AA32" s="7"/>
      <c r="AB32" s="7"/>
    </row>
    <row r="33" spans="17:28">
      <c r="Q33" s="7"/>
      <c r="R33" s="7"/>
      <c r="S33" s="7"/>
      <c r="T33" s="28"/>
      <c r="U33" s="7"/>
      <c r="V33" s="7"/>
      <c r="W33" s="7"/>
      <c r="X33" s="7"/>
      <c r="Y33" s="7"/>
      <c r="Z33" s="7"/>
      <c r="AA33" s="7"/>
      <c r="AB33" s="7"/>
    </row>
    <row r="34" spans="17:28">
      <c r="Q34" s="7"/>
      <c r="R34" s="7"/>
      <c r="S34" s="7"/>
      <c r="T34" s="29"/>
      <c r="U34" s="7"/>
      <c r="V34" s="7"/>
      <c r="W34" s="7"/>
      <c r="X34" s="7"/>
      <c r="Y34" s="7"/>
      <c r="Z34" s="7"/>
      <c r="AA34" s="7"/>
      <c r="AB34" s="7"/>
    </row>
    <row r="35" spans="17:28">
      <c r="Q35" s="7"/>
      <c r="R35" s="7"/>
      <c r="S35" s="7"/>
      <c r="T35" s="30"/>
      <c r="U35" s="7"/>
      <c r="V35" s="7"/>
      <c r="W35" s="7"/>
      <c r="X35" s="7"/>
      <c r="Y35" s="7"/>
      <c r="Z35" s="7"/>
      <c r="AA35" s="7"/>
      <c r="AB35" s="7"/>
    </row>
    <row r="36" spans="17:28"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7:28">
      <c r="Q37" s="7"/>
      <c r="R37" s="7"/>
      <c r="S37" s="7"/>
      <c r="T37" s="7"/>
      <c r="U37" s="7"/>
      <c r="V37" s="7"/>
      <c r="W37" s="29"/>
      <c r="X37" s="7"/>
      <c r="Y37" s="29"/>
      <c r="Z37" s="7"/>
      <c r="AA37" s="7"/>
      <c r="AB37" s="7"/>
    </row>
    <row r="38" spans="17:28">
      <c r="Q38" s="7"/>
      <c r="R38" s="7"/>
      <c r="S38" s="7"/>
      <c r="T38" s="7"/>
      <c r="U38" s="7"/>
      <c r="V38" s="7"/>
      <c r="W38" s="28"/>
      <c r="X38" s="7"/>
      <c r="Y38" s="29"/>
      <c r="Z38" s="7"/>
      <c r="AA38" s="7"/>
      <c r="AB38" s="7"/>
    </row>
    <row r="39" spans="17:28">
      <c r="Q39" s="7"/>
      <c r="R39" s="7"/>
      <c r="S39" s="7"/>
      <c r="T39" s="7"/>
      <c r="U39" s="7"/>
      <c r="V39" s="7"/>
      <c r="W39" s="28"/>
      <c r="X39" s="7"/>
      <c r="Y39" s="7"/>
      <c r="Z39" s="7"/>
      <c r="AA39" s="7"/>
      <c r="AB39" s="7"/>
    </row>
    <row r="40" spans="17:28">
      <c r="Q40" s="7"/>
      <c r="R40" s="7"/>
      <c r="S40" s="7"/>
      <c r="T40" s="7"/>
      <c r="U40" s="7"/>
      <c r="V40" s="7"/>
      <c r="W40" s="28"/>
      <c r="X40" s="7"/>
      <c r="Y40" s="29"/>
      <c r="Z40" s="7"/>
      <c r="AA40" s="7"/>
      <c r="AB40" s="7"/>
    </row>
    <row r="41" spans="17:28">
      <c r="Q41" s="7"/>
      <c r="R41" s="7"/>
      <c r="S41" s="7"/>
      <c r="T41" s="7"/>
      <c r="U41" s="7"/>
      <c r="V41" s="7"/>
      <c r="W41" s="31"/>
      <c r="X41" s="7"/>
      <c r="Y41" s="32"/>
      <c r="Z41" s="7"/>
      <c r="AA41" s="7"/>
      <c r="AB41" s="7"/>
    </row>
    <row r="42" spans="17:28">
      <c r="Q42" s="7"/>
      <c r="R42" s="7"/>
      <c r="S42" s="7"/>
      <c r="T42" s="7"/>
      <c r="U42" s="7"/>
      <c r="V42" s="7"/>
      <c r="W42" s="28"/>
      <c r="X42" s="7"/>
      <c r="Y42" s="33"/>
      <c r="Z42" s="7"/>
      <c r="AA42" s="7"/>
      <c r="AB42" s="7"/>
    </row>
    <row r="43" spans="17:28">
      <c r="Q43" s="7"/>
      <c r="R43" s="7"/>
      <c r="S43" s="7"/>
      <c r="T43" s="7"/>
      <c r="U43" s="7"/>
      <c r="V43" s="7"/>
      <c r="W43" s="28"/>
      <c r="X43" s="7"/>
      <c r="Y43" s="7"/>
      <c r="Z43" s="7"/>
      <c r="AA43" s="7"/>
      <c r="AB43" s="7"/>
    </row>
    <row r="44" spans="17:28">
      <c r="Q44" s="7"/>
      <c r="R44" s="7"/>
      <c r="S44" s="7"/>
      <c r="T44" s="7"/>
      <c r="U44" s="7"/>
      <c r="V44" s="7"/>
      <c r="W44" s="28"/>
      <c r="X44" s="7"/>
      <c r="Y44" s="29"/>
      <c r="Z44" s="7"/>
      <c r="AA44" s="29"/>
      <c r="AB44" s="7"/>
    </row>
    <row r="45" spans="17:28"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7:28"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7:28"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7:28"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7:28"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</sheetData>
  <mergeCells count="11">
    <mergeCell ref="H22:L22"/>
    <mergeCell ref="J26:L26"/>
    <mergeCell ref="J27:L27"/>
    <mergeCell ref="I23:L23"/>
    <mergeCell ref="F24:L24"/>
    <mergeCell ref="A6:N6"/>
    <mergeCell ref="A7:N7"/>
    <mergeCell ref="A8:N8"/>
    <mergeCell ref="B10:N10"/>
    <mergeCell ref="J21:L21"/>
    <mergeCell ref="L11:N11"/>
  </mergeCells>
  <printOptions horizontalCentered="1"/>
  <pageMargins left="1" right="1" top="1.5" bottom="0.75" header="0.5" footer="0.5"/>
  <pageSetup orientation="landscape" r:id="rId1"/>
  <headerFooter>
    <oddHeader>&amp;RExh. No.__(EB-3)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2011-12-07T08:00:00+00:00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354ACE-A330-48F4-93EF-C1C07CD9C96E}"/>
</file>

<file path=customXml/itemProps2.xml><?xml version="1.0" encoding="utf-8"?>
<ds:datastoreItem xmlns:ds="http://schemas.openxmlformats.org/officeDocument/2006/customXml" ds:itemID="{8609CF96-57D4-4A1C-A745-37470F6C28C0}"/>
</file>

<file path=customXml/itemProps3.xml><?xml version="1.0" encoding="utf-8"?>
<ds:datastoreItem xmlns:ds="http://schemas.openxmlformats.org/officeDocument/2006/customXml" ds:itemID="{71D7A398-A405-48BD-9B35-C20FDCDEE07D}"/>
</file>

<file path=customXml/itemProps4.xml><?xml version="1.0" encoding="utf-8"?>
<ds:datastoreItem xmlns:ds="http://schemas.openxmlformats.org/officeDocument/2006/customXml" ds:itemID="{D02DF732-76C7-41D0-9ED2-70E52C59D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Example CTSA Calc</vt:lpstr>
      <vt:lpstr>AttachA</vt:lpstr>
      <vt:lpstr>'Example CTSA Calc'!Print_Area</vt:lpstr>
    </vt:vector>
  </TitlesOfParts>
  <Company>GDS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Blumenthal</dc:creator>
  <cp:lastModifiedBy>Sarah A. Kohler</cp:lastModifiedBy>
  <cp:lastPrinted>2011-11-28T16:11:44Z</cp:lastPrinted>
  <dcterms:created xsi:type="dcterms:W3CDTF">2011-10-25T16:28:08Z</dcterms:created>
  <dcterms:modified xsi:type="dcterms:W3CDTF">2011-12-07T18:09:57Z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