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Direct Testimony &amp; Exhibits-FILING 190___\I. UE_AVA Dir Evidence-(Apr19)\3. UE_AVA WP's (Apr19)\12. UG__Miller WP(AVA-Apr19)\Electronic\Revenue Normalization\"/>
    </mc:Choice>
  </mc:AlternateContent>
  <bookViews>
    <workbookView xWindow="0" yWindow="0" windowWidth="23040" windowHeight="9405" activeTab="2"/>
  </bookViews>
  <sheets>
    <sheet name="DW bounds 100" sheetId="20" r:id="rId1"/>
    <sheet name="ID" sheetId="21" r:id="rId2"/>
    <sheet name="WA" sheetId="19" r:id="rId3"/>
    <sheet name="Summarize Gas" sheetId="2" r:id="rId4"/>
    <sheet name="Empirical Test" sheetId="23" r:id="rId5"/>
    <sheet name="Empirical Test (2)" sheetId="24" r:id="rId6"/>
  </sheets>
  <definedNames>
    <definedName name="_xlnm.Print_Area" localSheetId="4">'Empirical Test'!$A$1:$R$181</definedName>
    <definedName name="_xlnm.Print_Area" localSheetId="5">'Empirical Test (2)'!$A$1:$R$181</definedName>
    <definedName name="_xlnm.Print_Area" localSheetId="1">ID!$A$1:$L$156</definedName>
    <definedName name="_xlnm.Print_Area" localSheetId="2">WA!$A$1:$M$195</definedName>
    <definedName name="_xlnm.Print_Titles" localSheetId="4">'Empirical Test'!$1:$1</definedName>
    <definedName name="_xlnm.Print_Titles" localSheetId="5">'Empirical Test (2)'!$1:$1</definedName>
    <definedName name="_xlnm.Print_Titles" localSheetId="3">'Summarize Gas'!$A:$A</definedName>
  </definedNames>
  <calcPr calcId="152511"/>
</workbook>
</file>

<file path=xl/calcChain.xml><?xml version="1.0" encoding="utf-8"?>
<calcChain xmlns="http://schemas.openxmlformats.org/spreadsheetml/2006/main">
  <c r="Q39" i="23" l="1"/>
  <c r="Q38" i="23"/>
  <c r="T26" i="2" l="1"/>
  <c r="T22" i="2"/>
  <c r="T23" i="2"/>
  <c r="T24" i="2"/>
  <c r="T21" i="2"/>
  <c r="T19" i="2"/>
  <c r="S25" i="2"/>
  <c r="S21" i="2"/>
  <c r="S22" i="2"/>
  <c r="S23" i="2"/>
  <c r="S24" i="2"/>
  <c r="S20" i="2"/>
  <c r="S19" i="2"/>
  <c r="S16" i="2"/>
  <c r="S15" i="2"/>
  <c r="S14" i="2"/>
  <c r="R25" i="2"/>
  <c r="R22" i="2"/>
  <c r="R23" i="2"/>
  <c r="R24" i="2"/>
  <c r="R21" i="2"/>
  <c r="R19" i="2"/>
  <c r="Q26" i="2"/>
  <c r="Q22" i="2"/>
  <c r="Q23" i="2"/>
  <c r="Q24" i="2"/>
  <c r="Q21" i="2"/>
  <c r="Q19" i="2"/>
  <c r="Q16" i="2"/>
  <c r="Q15" i="2"/>
  <c r="Q14" i="2"/>
  <c r="P16" i="2"/>
  <c r="P15" i="2"/>
  <c r="P14" i="2"/>
  <c r="O25" i="2"/>
  <c r="O22" i="2"/>
  <c r="O23" i="2"/>
  <c r="O24" i="2"/>
  <c r="O21" i="2"/>
  <c r="O16" i="2"/>
  <c r="O15" i="2"/>
  <c r="O14" i="2"/>
  <c r="N25" i="2"/>
  <c r="N22" i="2"/>
  <c r="N23" i="2"/>
  <c r="N24" i="2"/>
  <c r="N21" i="2"/>
  <c r="N16" i="2"/>
  <c r="N15" i="2"/>
  <c r="N14" i="2"/>
  <c r="L25" i="2"/>
  <c r="L23" i="2"/>
  <c r="L22" i="2"/>
  <c r="L21" i="2"/>
  <c r="L20" i="2"/>
  <c r="L19" i="2"/>
  <c r="L16" i="2"/>
  <c r="L15" i="2"/>
  <c r="L14" i="2"/>
  <c r="K25" i="2"/>
  <c r="K22" i="2"/>
  <c r="K21" i="2"/>
  <c r="K20" i="2"/>
  <c r="K19" i="2"/>
  <c r="K16" i="2"/>
  <c r="K15" i="2"/>
  <c r="K14" i="2"/>
  <c r="J26" i="2"/>
  <c r="J25" i="2"/>
  <c r="J22" i="2"/>
  <c r="J23" i="2"/>
  <c r="J21" i="2"/>
  <c r="J19" i="2"/>
  <c r="J16" i="2"/>
  <c r="J15" i="2"/>
  <c r="J14" i="2"/>
  <c r="I16" i="2"/>
  <c r="H22" i="2"/>
  <c r="H23" i="2"/>
  <c r="H21" i="2"/>
  <c r="H19" i="2"/>
  <c r="H16" i="2"/>
  <c r="H15" i="2"/>
  <c r="H14" i="2"/>
  <c r="G16" i="2"/>
  <c r="F25" i="2"/>
  <c r="F22" i="2"/>
  <c r="F23" i="2"/>
  <c r="F24" i="2"/>
  <c r="F21" i="2"/>
  <c r="F19" i="2"/>
  <c r="F16" i="2"/>
  <c r="F15" i="2"/>
  <c r="F14" i="2"/>
  <c r="E16" i="2"/>
  <c r="D25" i="2"/>
  <c r="D22" i="2"/>
  <c r="D21" i="2"/>
  <c r="D16" i="2"/>
  <c r="D15" i="2"/>
  <c r="D14" i="2"/>
  <c r="C23" i="2"/>
  <c r="C19" i="2"/>
  <c r="G74" i="24" l="1"/>
  <c r="H74" i="24"/>
  <c r="I74" i="24"/>
  <c r="J74" i="24"/>
  <c r="K74" i="24"/>
  <c r="L74" i="24"/>
  <c r="M74" i="24"/>
  <c r="N74" i="24"/>
  <c r="O74" i="24"/>
  <c r="P74" i="24"/>
  <c r="Q74" i="24"/>
  <c r="G75" i="24"/>
  <c r="H75" i="24"/>
  <c r="I75" i="24"/>
  <c r="J75" i="24"/>
  <c r="K75" i="24"/>
  <c r="L75" i="24"/>
  <c r="M75" i="24"/>
  <c r="N75" i="24"/>
  <c r="O75" i="24"/>
  <c r="P75" i="24"/>
  <c r="Q75" i="24"/>
  <c r="G76" i="24"/>
  <c r="H76" i="24"/>
  <c r="I76" i="24"/>
  <c r="J76" i="24"/>
  <c r="K76" i="24"/>
  <c r="L76" i="24"/>
  <c r="M76" i="24"/>
  <c r="N76" i="24"/>
  <c r="O76" i="24"/>
  <c r="P76" i="24"/>
  <c r="Q76" i="24"/>
  <c r="G77" i="24"/>
  <c r="H77" i="24"/>
  <c r="I77" i="24"/>
  <c r="J77" i="24"/>
  <c r="K77" i="24"/>
  <c r="L77" i="24"/>
  <c r="M77" i="24"/>
  <c r="N77" i="24"/>
  <c r="O77" i="24"/>
  <c r="P77" i="24"/>
  <c r="Q77" i="24"/>
  <c r="G78" i="24"/>
  <c r="H78" i="24"/>
  <c r="I78" i="24"/>
  <c r="J78" i="24"/>
  <c r="K78" i="24"/>
  <c r="L78" i="24"/>
  <c r="M78" i="24"/>
  <c r="N78" i="24"/>
  <c r="O78" i="24"/>
  <c r="P78" i="24"/>
  <c r="Q78" i="24"/>
  <c r="G79" i="24"/>
  <c r="H79" i="24"/>
  <c r="I79" i="24"/>
  <c r="J79" i="24"/>
  <c r="K79" i="24"/>
  <c r="L79" i="24"/>
  <c r="M79" i="24"/>
  <c r="N79" i="24"/>
  <c r="O79" i="24"/>
  <c r="P79" i="24"/>
  <c r="Q79" i="24"/>
  <c r="G80" i="24"/>
  <c r="H80" i="24"/>
  <c r="I80" i="24"/>
  <c r="J80" i="24"/>
  <c r="K80" i="24"/>
  <c r="L80" i="24"/>
  <c r="M80" i="24"/>
  <c r="N80" i="24"/>
  <c r="O80" i="24"/>
  <c r="P80" i="24"/>
  <c r="Q80" i="24"/>
  <c r="G81" i="24"/>
  <c r="H81" i="24"/>
  <c r="I81" i="24"/>
  <c r="J81" i="24"/>
  <c r="K81" i="24"/>
  <c r="L81" i="24"/>
  <c r="M81" i="24"/>
  <c r="N81" i="24"/>
  <c r="O81" i="24"/>
  <c r="P81" i="24"/>
  <c r="Q81" i="24"/>
  <c r="G82" i="24"/>
  <c r="H82" i="24"/>
  <c r="I82" i="24"/>
  <c r="J82" i="24"/>
  <c r="K82" i="24"/>
  <c r="L82" i="24"/>
  <c r="M82" i="24"/>
  <c r="N82" i="24"/>
  <c r="O82" i="24"/>
  <c r="P82" i="24"/>
  <c r="Q82" i="24"/>
  <c r="G83" i="24"/>
  <c r="H83" i="24"/>
  <c r="I83" i="24"/>
  <c r="J83" i="24"/>
  <c r="K83" i="24"/>
  <c r="L83" i="24"/>
  <c r="M83" i="24"/>
  <c r="N83" i="24"/>
  <c r="O83" i="24"/>
  <c r="P83" i="24"/>
  <c r="Q83" i="24"/>
  <c r="G84" i="24"/>
  <c r="H84" i="24"/>
  <c r="I84" i="24"/>
  <c r="J84" i="24"/>
  <c r="K84" i="24"/>
  <c r="L84" i="24"/>
  <c r="M84" i="24"/>
  <c r="N84" i="24"/>
  <c r="O84" i="24"/>
  <c r="P84" i="24"/>
  <c r="Q84" i="24"/>
  <c r="G85" i="24"/>
  <c r="H85" i="24"/>
  <c r="I85" i="24"/>
  <c r="J85" i="24"/>
  <c r="K85" i="24"/>
  <c r="L85" i="24"/>
  <c r="M85" i="24"/>
  <c r="N85" i="24"/>
  <c r="O85" i="24"/>
  <c r="P85" i="24"/>
  <c r="Q85" i="24"/>
  <c r="G86" i="24"/>
  <c r="H86" i="24"/>
  <c r="I86" i="24"/>
  <c r="J86" i="24"/>
  <c r="K86" i="24"/>
  <c r="L86" i="24"/>
  <c r="M86" i="24"/>
  <c r="N86" i="24"/>
  <c r="O86" i="24"/>
  <c r="P86" i="24"/>
  <c r="Q86" i="24"/>
  <c r="G87" i="24"/>
  <c r="H87" i="24"/>
  <c r="I87" i="24"/>
  <c r="J87" i="24"/>
  <c r="K87" i="24"/>
  <c r="L87" i="24"/>
  <c r="M87" i="24"/>
  <c r="N87" i="24"/>
  <c r="O87" i="24"/>
  <c r="P87" i="24"/>
  <c r="Q87" i="24"/>
  <c r="G88" i="24"/>
  <c r="H88" i="24"/>
  <c r="I88" i="24"/>
  <c r="J88" i="24"/>
  <c r="K88" i="24"/>
  <c r="L88" i="24"/>
  <c r="M88" i="24"/>
  <c r="N88" i="24"/>
  <c r="O88" i="24"/>
  <c r="P88" i="24"/>
  <c r="Q88" i="24"/>
  <c r="G89" i="24"/>
  <c r="H89" i="24"/>
  <c r="I89" i="24"/>
  <c r="J89" i="24"/>
  <c r="K89" i="24"/>
  <c r="L89" i="24"/>
  <c r="M89" i="24"/>
  <c r="N89" i="24"/>
  <c r="O89" i="24"/>
  <c r="P89" i="24"/>
  <c r="Q89" i="24"/>
  <c r="G90" i="24"/>
  <c r="H90" i="24"/>
  <c r="I90" i="24"/>
  <c r="J90" i="24"/>
  <c r="K90" i="24"/>
  <c r="L90" i="24"/>
  <c r="M90" i="24"/>
  <c r="N90" i="24"/>
  <c r="O90" i="24"/>
  <c r="P90" i="24"/>
  <c r="Q90" i="24"/>
  <c r="G91" i="24"/>
  <c r="H91" i="24"/>
  <c r="I91" i="24"/>
  <c r="J91" i="24"/>
  <c r="K91" i="24"/>
  <c r="L91" i="24"/>
  <c r="M91" i="24"/>
  <c r="N91" i="24"/>
  <c r="O91" i="24"/>
  <c r="P91" i="24"/>
  <c r="Q91" i="24"/>
  <c r="G92" i="24"/>
  <c r="H92" i="24"/>
  <c r="I92" i="24"/>
  <c r="J92" i="24"/>
  <c r="K92" i="24"/>
  <c r="L92" i="24"/>
  <c r="M92" i="24"/>
  <c r="N92" i="24"/>
  <c r="O92" i="24"/>
  <c r="P92" i="24"/>
  <c r="Q92" i="24"/>
  <c r="G93" i="24"/>
  <c r="H93" i="24"/>
  <c r="I93" i="24"/>
  <c r="J93" i="24"/>
  <c r="K93" i="24"/>
  <c r="L93" i="24"/>
  <c r="M93" i="24"/>
  <c r="N93" i="24"/>
  <c r="O93" i="24"/>
  <c r="P93" i="24"/>
  <c r="Q93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74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73" i="24"/>
  <c r="G52" i="24"/>
  <c r="H52" i="24"/>
  <c r="I52" i="24"/>
  <c r="J52" i="24"/>
  <c r="K52" i="24"/>
  <c r="L52" i="24"/>
  <c r="M52" i="24"/>
  <c r="N52" i="24"/>
  <c r="O52" i="24"/>
  <c r="P52" i="24"/>
  <c r="Q52" i="24"/>
  <c r="G53" i="24"/>
  <c r="H53" i="24"/>
  <c r="I53" i="24"/>
  <c r="J53" i="24"/>
  <c r="K53" i="24"/>
  <c r="L53" i="24"/>
  <c r="M53" i="24"/>
  <c r="N53" i="24"/>
  <c r="O53" i="24"/>
  <c r="P53" i="24"/>
  <c r="Q53" i="24"/>
  <c r="G54" i="24"/>
  <c r="H54" i="24"/>
  <c r="I54" i="24"/>
  <c r="J54" i="24"/>
  <c r="K54" i="24"/>
  <c r="L54" i="24"/>
  <c r="M54" i="24"/>
  <c r="N54" i="24"/>
  <c r="O54" i="24"/>
  <c r="P54" i="24"/>
  <c r="Q54" i="24"/>
  <c r="G55" i="24"/>
  <c r="H55" i="24"/>
  <c r="I55" i="24"/>
  <c r="J55" i="24"/>
  <c r="K55" i="24"/>
  <c r="L55" i="24"/>
  <c r="M55" i="24"/>
  <c r="N55" i="24"/>
  <c r="O55" i="24"/>
  <c r="P55" i="24"/>
  <c r="Q55" i="24"/>
  <c r="G56" i="24"/>
  <c r="H56" i="24"/>
  <c r="I56" i="24"/>
  <c r="J56" i="24"/>
  <c r="K56" i="24"/>
  <c r="L56" i="24"/>
  <c r="M56" i="24"/>
  <c r="N56" i="24"/>
  <c r="O56" i="24"/>
  <c r="P56" i="24"/>
  <c r="Q56" i="24"/>
  <c r="G57" i="24"/>
  <c r="H57" i="24"/>
  <c r="I57" i="24"/>
  <c r="J57" i="24"/>
  <c r="K57" i="24"/>
  <c r="L57" i="24"/>
  <c r="M57" i="24"/>
  <c r="N57" i="24"/>
  <c r="O57" i="24"/>
  <c r="P57" i="24"/>
  <c r="Q57" i="24"/>
  <c r="G58" i="24"/>
  <c r="H58" i="24"/>
  <c r="I58" i="24"/>
  <c r="J58" i="24"/>
  <c r="K58" i="24"/>
  <c r="L58" i="24"/>
  <c r="M58" i="24"/>
  <c r="N58" i="24"/>
  <c r="O58" i="24"/>
  <c r="P58" i="24"/>
  <c r="Q58" i="24"/>
  <c r="G59" i="24"/>
  <c r="H59" i="24"/>
  <c r="I59" i="24"/>
  <c r="J59" i="24"/>
  <c r="K59" i="24"/>
  <c r="L59" i="24"/>
  <c r="M59" i="24"/>
  <c r="N59" i="24"/>
  <c r="O59" i="24"/>
  <c r="P59" i="24"/>
  <c r="Q59" i="24"/>
  <c r="G60" i="24"/>
  <c r="H60" i="24"/>
  <c r="I60" i="24"/>
  <c r="J60" i="24"/>
  <c r="K60" i="24"/>
  <c r="L60" i="24"/>
  <c r="M60" i="24"/>
  <c r="N60" i="24"/>
  <c r="O60" i="24"/>
  <c r="P60" i="24"/>
  <c r="Q60" i="24"/>
  <c r="G61" i="24"/>
  <c r="H61" i="24"/>
  <c r="I61" i="24"/>
  <c r="J61" i="24"/>
  <c r="K61" i="24"/>
  <c r="L61" i="24"/>
  <c r="M61" i="24"/>
  <c r="N61" i="24"/>
  <c r="O61" i="24"/>
  <c r="P61" i="24"/>
  <c r="Q61" i="24"/>
  <c r="G62" i="24"/>
  <c r="H62" i="24"/>
  <c r="I62" i="24"/>
  <c r="J62" i="24"/>
  <c r="K62" i="24"/>
  <c r="L62" i="24"/>
  <c r="M62" i="24"/>
  <c r="N62" i="24"/>
  <c r="O62" i="24"/>
  <c r="P62" i="24"/>
  <c r="Q62" i="24"/>
  <c r="G63" i="24"/>
  <c r="H63" i="24"/>
  <c r="I63" i="24"/>
  <c r="J63" i="24"/>
  <c r="K63" i="24"/>
  <c r="L63" i="24"/>
  <c r="M63" i="24"/>
  <c r="N63" i="24"/>
  <c r="O63" i="24"/>
  <c r="P63" i="24"/>
  <c r="Q63" i="24"/>
  <c r="G64" i="24"/>
  <c r="H64" i="24"/>
  <c r="I64" i="24"/>
  <c r="J64" i="24"/>
  <c r="K64" i="24"/>
  <c r="L64" i="24"/>
  <c r="M64" i="24"/>
  <c r="N64" i="24"/>
  <c r="O64" i="24"/>
  <c r="P64" i="24"/>
  <c r="Q64" i="24"/>
  <c r="G65" i="24"/>
  <c r="H65" i="24"/>
  <c r="I65" i="24"/>
  <c r="J65" i="24"/>
  <c r="K65" i="24"/>
  <c r="L65" i="24"/>
  <c r="M65" i="24"/>
  <c r="N65" i="24"/>
  <c r="O65" i="24"/>
  <c r="P65" i="24"/>
  <c r="Q65" i="24"/>
  <c r="G66" i="24"/>
  <c r="H66" i="24"/>
  <c r="I66" i="24"/>
  <c r="J66" i="24"/>
  <c r="K66" i="24"/>
  <c r="L66" i="24"/>
  <c r="M66" i="24"/>
  <c r="N66" i="24"/>
  <c r="O66" i="24"/>
  <c r="P66" i="24"/>
  <c r="Q66" i="24"/>
  <c r="G67" i="24"/>
  <c r="H67" i="24"/>
  <c r="I67" i="24"/>
  <c r="J67" i="24"/>
  <c r="K67" i="24"/>
  <c r="L67" i="24"/>
  <c r="M67" i="24"/>
  <c r="N67" i="24"/>
  <c r="O67" i="24"/>
  <c r="P67" i="24"/>
  <c r="Q67" i="24"/>
  <c r="G68" i="24"/>
  <c r="H68" i="24"/>
  <c r="I68" i="24"/>
  <c r="J68" i="24"/>
  <c r="K68" i="24"/>
  <c r="L68" i="24"/>
  <c r="M68" i="24"/>
  <c r="N68" i="24"/>
  <c r="O68" i="24"/>
  <c r="P68" i="24"/>
  <c r="Q68" i="24"/>
  <c r="G69" i="24"/>
  <c r="H69" i="24"/>
  <c r="I69" i="24"/>
  <c r="J69" i="24"/>
  <c r="K69" i="24"/>
  <c r="L69" i="24"/>
  <c r="M69" i="24"/>
  <c r="N69" i="24"/>
  <c r="O69" i="24"/>
  <c r="P69" i="24"/>
  <c r="Q69" i="24"/>
  <c r="G70" i="24"/>
  <c r="H70" i="24"/>
  <c r="I70" i="24"/>
  <c r="J70" i="24"/>
  <c r="K70" i="24"/>
  <c r="L70" i="24"/>
  <c r="M70" i="24"/>
  <c r="N70" i="24"/>
  <c r="O70" i="24"/>
  <c r="P70" i="24"/>
  <c r="Q70" i="24"/>
  <c r="G71" i="24"/>
  <c r="H71" i="24"/>
  <c r="I71" i="24"/>
  <c r="J71" i="24"/>
  <c r="K71" i="24"/>
  <c r="L71" i="24"/>
  <c r="M71" i="24"/>
  <c r="N71" i="24"/>
  <c r="O71" i="24"/>
  <c r="P71" i="24"/>
  <c r="Q71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52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F32" i="24"/>
  <c r="G32" i="24"/>
  <c r="H32" i="24"/>
  <c r="I32" i="24"/>
  <c r="J32" i="24"/>
  <c r="K32" i="24"/>
  <c r="L32" i="24"/>
  <c r="M32" i="24"/>
  <c r="N32" i="24"/>
  <c r="O32" i="24"/>
  <c r="P32" i="24"/>
  <c r="Q32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F35" i="24"/>
  <c r="G35" i="24"/>
  <c r="H35" i="24"/>
  <c r="I35" i="24"/>
  <c r="J35" i="24"/>
  <c r="K35" i="24"/>
  <c r="L35" i="24"/>
  <c r="M35" i="24"/>
  <c r="N35" i="24"/>
  <c r="O35" i="24"/>
  <c r="P35" i="24"/>
  <c r="Q35" i="24"/>
  <c r="F36" i="24"/>
  <c r="G36" i="24"/>
  <c r="H36" i="24"/>
  <c r="I36" i="24"/>
  <c r="J36" i="24"/>
  <c r="K36" i="24"/>
  <c r="L36" i="24"/>
  <c r="M36" i="24"/>
  <c r="N36" i="24"/>
  <c r="O36" i="24"/>
  <c r="P36" i="24"/>
  <c r="Q36" i="24"/>
  <c r="F37" i="24"/>
  <c r="G37" i="24"/>
  <c r="H37" i="24"/>
  <c r="I37" i="24"/>
  <c r="J37" i="24"/>
  <c r="K37" i="24"/>
  <c r="L37" i="24"/>
  <c r="M37" i="24"/>
  <c r="N37" i="24"/>
  <c r="O37" i="24"/>
  <c r="P37" i="24"/>
  <c r="Q37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F39" i="24"/>
  <c r="G39" i="24"/>
  <c r="H39" i="24"/>
  <c r="I39" i="24"/>
  <c r="J39" i="24"/>
  <c r="K39" i="24"/>
  <c r="L39" i="24"/>
  <c r="M39" i="24"/>
  <c r="N39" i="24"/>
  <c r="O39" i="24"/>
  <c r="P39" i="24"/>
  <c r="Q39" i="24"/>
  <c r="F40" i="24"/>
  <c r="G40" i="24"/>
  <c r="H40" i="24"/>
  <c r="I40" i="24"/>
  <c r="J40" i="24"/>
  <c r="K40" i="24"/>
  <c r="L40" i="24"/>
  <c r="M40" i="24"/>
  <c r="N40" i="24"/>
  <c r="O40" i="24"/>
  <c r="P40" i="24"/>
  <c r="Q40" i="24"/>
  <c r="F41" i="24"/>
  <c r="G41" i="24"/>
  <c r="H41" i="24"/>
  <c r="I41" i="24"/>
  <c r="J41" i="24"/>
  <c r="K41" i="24"/>
  <c r="L41" i="24"/>
  <c r="M41" i="24"/>
  <c r="N41" i="24"/>
  <c r="O41" i="24"/>
  <c r="P41" i="24"/>
  <c r="Q41" i="24"/>
  <c r="F42" i="24"/>
  <c r="G42" i="24"/>
  <c r="H42" i="24"/>
  <c r="I42" i="24"/>
  <c r="J42" i="24"/>
  <c r="K42" i="24"/>
  <c r="L42" i="24"/>
  <c r="M42" i="24"/>
  <c r="N42" i="24"/>
  <c r="O42" i="24"/>
  <c r="P42" i="24"/>
  <c r="Q42" i="24"/>
  <c r="F43" i="24"/>
  <c r="G43" i="24"/>
  <c r="H43" i="24"/>
  <c r="I43" i="24"/>
  <c r="J43" i="24"/>
  <c r="K43" i="24"/>
  <c r="L43" i="24"/>
  <c r="M43" i="24"/>
  <c r="N43" i="24"/>
  <c r="O43" i="24"/>
  <c r="P43" i="24"/>
  <c r="Q43" i="24"/>
  <c r="F44" i="24"/>
  <c r="G44" i="24"/>
  <c r="H44" i="24"/>
  <c r="I44" i="24"/>
  <c r="J44" i="24"/>
  <c r="K44" i="24"/>
  <c r="L44" i="24"/>
  <c r="M44" i="24"/>
  <c r="N44" i="24"/>
  <c r="O44" i="24"/>
  <c r="P44" i="24"/>
  <c r="Q44" i="24"/>
  <c r="F45" i="24"/>
  <c r="G45" i="24"/>
  <c r="H45" i="24"/>
  <c r="I45" i="24"/>
  <c r="J45" i="24"/>
  <c r="K45" i="24"/>
  <c r="L45" i="24"/>
  <c r="M45" i="24"/>
  <c r="N45" i="24"/>
  <c r="O45" i="24"/>
  <c r="P45" i="24"/>
  <c r="Q45" i="24"/>
  <c r="F46" i="24"/>
  <c r="G46" i="24"/>
  <c r="H46" i="24"/>
  <c r="I46" i="24"/>
  <c r="J46" i="24"/>
  <c r="K46" i="24"/>
  <c r="L46" i="24"/>
  <c r="M46" i="24"/>
  <c r="N46" i="24"/>
  <c r="O46" i="24"/>
  <c r="P46" i="24"/>
  <c r="Q46" i="24"/>
  <c r="F47" i="24"/>
  <c r="G47" i="24"/>
  <c r="H47" i="24"/>
  <c r="I47" i="24"/>
  <c r="J47" i="24"/>
  <c r="K47" i="24"/>
  <c r="L47" i="24"/>
  <c r="M47" i="24"/>
  <c r="N47" i="24"/>
  <c r="O47" i="24"/>
  <c r="P47" i="24"/>
  <c r="Q47" i="24"/>
  <c r="F48" i="24"/>
  <c r="G48" i="24"/>
  <c r="H48" i="24"/>
  <c r="I48" i="24"/>
  <c r="J48" i="24"/>
  <c r="K48" i="24"/>
  <c r="L48" i="24"/>
  <c r="M48" i="24"/>
  <c r="N48" i="24"/>
  <c r="O48" i="24"/>
  <c r="P48" i="24"/>
  <c r="Q48" i="24"/>
  <c r="F49" i="24"/>
  <c r="G49" i="24"/>
  <c r="H49" i="24"/>
  <c r="I49" i="24"/>
  <c r="J49" i="24"/>
  <c r="K49" i="24"/>
  <c r="L49" i="24"/>
  <c r="M49" i="24"/>
  <c r="N49" i="24"/>
  <c r="O49" i="24"/>
  <c r="P49" i="24"/>
  <c r="Q49" i="24"/>
  <c r="G30" i="24"/>
  <c r="H30" i="24"/>
  <c r="I30" i="24"/>
  <c r="J30" i="24"/>
  <c r="K30" i="24"/>
  <c r="L30" i="24"/>
  <c r="M30" i="24"/>
  <c r="N30" i="24"/>
  <c r="O30" i="24"/>
  <c r="P30" i="24"/>
  <c r="Q30" i="24"/>
  <c r="F30" i="24"/>
  <c r="G2" i="24"/>
  <c r="H2" i="24"/>
  <c r="I2" i="24"/>
  <c r="J2" i="24"/>
  <c r="K2" i="24"/>
  <c r="L2" i="24"/>
  <c r="M2" i="24"/>
  <c r="N2" i="24"/>
  <c r="O2" i="24"/>
  <c r="P2" i="24"/>
  <c r="Q2" i="24"/>
  <c r="F2" i="24"/>
  <c r="E1" i="24"/>
  <c r="U25" i="2" l="1"/>
  <c r="U19" i="2"/>
  <c r="U16" i="2"/>
  <c r="U15" i="2"/>
  <c r="U14" i="2"/>
  <c r="R16" i="2"/>
  <c r="R15" i="2"/>
  <c r="R14" i="2"/>
  <c r="Q25" i="2"/>
  <c r="M4" i="2"/>
  <c r="M5" i="2"/>
  <c r="M6" i="2"/>
  <c r="M7" i="2"/>
  <c r="M8" i="2"/>
  <c r="M3" i="2"/>
  <c r="H25" i="2"/>
  <c r="E23" i="2"/>
  <c r="C22" i="2"/>
  <c r="C21" i="2"/>
  <c r="C16" i="2"/>
  <c r="C15" i="2"/>
  <c r="C14" i="2"/>
  <c r="B23" i="2"/>
  <c r="Q115" i="24" l="1"/>
  <c r="P115" i="24"/>
  <c r="O115" i="24"/>
  <c r="N115" i="24"/>
  <c r="M115" i="24"/>
  <c r="L115" i="24"/>
  <c r="K115" i="24"/>
  <c r="J115" i="24"/>
  <c r="I115" i="24"/>
  <c r="H115" i="24"/>
  <c r="G115" i="24"/>
  <c r="F115" i="24"/>
  <c r="Q114" i="24"/>
  <c r="P114" i="24"/>
  <c r="O114" i="24"/>
  <c r="N114" i="24"/>
  <c r="M114" i="24"/>
  <c r="L114" i="24"/>
  <c r="K114" i="24"/>
  <c r="J114" i="24"/>
  <c r="I114" i="24"/>
  <c r="H114" i="24"/>
  <c r="G114" i="24"/>
  <c r="F114" i="24"/>
  <c r="Q113" i="24"/>
  <c r="P113" i="24"/>
  <c r="O113" i="24"/>
  <c r="N113" i="24"/>
  <c r="M113" i="24"/>
  <c r="L113" i="24"/>
  <c r="K113" i="24"/>
  <c r="J113" i="24"/>
  <c r="I113" i="24"/>
  <c r="H113" i="24"/>
  <c r="G113" i="24"/>
  <c r="F113" i="24"/>
  <c r="Q112" i="24"/>
  <c r="P112" i="24"/>
  <c r="O112" i="24"/>
  <c r="N112" i="24"/>
  <c r="M112" i="24"/>
  <c r="L112" i="24"/>
  <c r="K112" i="24"/>
  <c r="J112" i="24"/>
  <c r="I112" i="24"/>
  <c r="H112" i="24"/>
  <c r="G112" i="24"/>
  <c r="F112" i="24"/>
  <c r="Q111" i="24"/>
  <c r="P111" i="24"/>
  <c r="O111" i="24"/>
  <c r="N111" i="24"/>
  <c r="M111" i="24"/>
  <c r="L111" i="24"/>
  <c r="K111" i="24"/>
  <c r="J111" i="24"/>
  <c r="I111" i="24"/>
  <c r="H111" i="24"/>
  <c r="G111" i="24"/>
  <c r="F111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Q104" i="24"/>
  <c r="P104" i="24"/>
  <c r="O104" i="24"/>
  <c r="N104" i="24"/>
  <c r="M104" i="24"/>
  <c r="L104" i="24"/>
  <c r="K104" i="24"/>
  <c r="J104" i="24"/>
  <c r="I104" i="24"/>
  <c r="H104" i="24"/>
  <c r="G104" i="24"/>
  <c r="F104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Q97" i="24"/>
  <c r="P97" i="24"/>
  <c r="O97" i="24"/>
  <c r="N97" i="24"/>
  <c r="M97" i="24"/>
  <c r="L97" i="24"/>
  <c r="K97" i="24"/>
  <c r="J97" i="24"/>
  <c r="I97" i="24"/>
  <c r="H97" i="24"/>
  <c r="G97" i="24"/>
  <c r="F97" i="24"/>
  <c r="Q96" i="24"/>
  <c r="P96" i="24"/>
  <c r="O96" i="24"/>
  <c r="N96" i="24"/>
  <c r="M96" i="24"/>
  <c r="L96" i="24"/>
  <c r="K96" i="24"/>
  <c r="J96" i="24"/>
  <c r="I96" i="24"/>
  <c r="H96" i="24"/>
  <c r="G96" i="24"/>
  <c r="F96" i="24"/>
  <c r="R2" i="24"/>
  <c r="U22" i="2"/>
  <c r="U21" i="2"/>
  <c r="T16" i="2"/>
  <c r="T15" i="2"/>
  <c r="T14" i="2"/>
  <c r="P22" i="2"/>
  <c r="P21" i="2"/>
  <c r="P20" i="2"/>
  <c r="P19" i="2"/>
  <c r="M22" i="2"/>
  <c r="M21" i="2"/>
  <c r="M20" i="2"/>
  <c r="M19" i="2"/>
  <c r="M16" i="2"/>
  <c r="M15" i="2"/>
  <c r="M14" i="2"/>
  <c r="I24" i="2"/>
  <c r="I23" i="2"/>
  <c r="I22" i="2"/>
  <c r="I21" i="2"/>
  <c r="I19" i="2"/>
  <c r="I15" i="2"/>
  <c r="I14" i="2"/>
  <c r="G24" i="2"/>
  <c r="E22" i="2"/>
  <c r="E21" i="2"/>
  <c r="E19" i="2"/>
  <c r="E15" i="2"/>
  <c r="E14" i="2"/>
  <c r="B22" i="2"/>
  <c r="B21" i="2"/>
  <c r="B19" i="2"/>
  <c r="B16" i="2"/>
  <c r="B15" i="2"/>
  <c r="B14" i="2"/>
  <c r="H96" i="23"/>
  <c r="I96" i="23"/>
  <c r="J96" i="23"/>
  <c r="K96" i="23"/>
  <c r="L96" i="23"/>
  <c r="M96" i="23"/>
  <c r="N96" i="23"/>
  <c r="O96" i="23"/>
  <c r="P96" i="23"/>
  <c r="Q96" i="23"/>
  <c r="H97" i="23"/>
  <c r="I97" i="23"/>
  <c r="J97" i="23"/>
  <c r="K97" i="23"/>
  <c r="L97" i="23"/>
  <c r="M97" i="23"/>
  <c r="N97" i="23"/>
  <c r="O97" i="23"/>
  <c r="P97" i="23"/>
  <c r="Q97" i="23"/>
  <c r="H98" i="23"/>
  <c r="I98" i="23"/>
  <c r="J98" i="23"/>
  <c r="K98" i="23"/>
  <c r="L98" i="23"/>
  <c r="M98" i="23"/>
  <c r="N98" i="23"/>
  <c r="O98" i="23"/>
  <c r="P98" i="23"/>
  <c r="Q98" i="23"/>
  <c r="H99" i="23"/>
  <c r="I99" i="23"/>
  <c r="J99" i="23"/>
  <c r="K99" i="23"/>
  <c r="L99" i="23"/>
  <c r="M99" i="23"/>
  <c r="N99" i="23"/>
  <c r="O99" i="23"/>
  <c r="P99" i="23"/>
  <c r="Q99" i="23"/>
  <c r="H100" i="23"/>
  <c r="I100" i="23"/>
  <c r="J100" i="23"/>
  <c r="K100" i="23"/>
  <c r="L100" i="23"/>
  <c r="M100" i="23"/>
  <c r="N100" i="23"/>
  <c r="O100" i="23"/>
  <c r="P100" i="23"/>
  <c r="Q100" i="23"/>
  <c r="H101" i="23"/>
  <c r="I101" i="23"/>
  <c r="J101" i="23"/>
  <c r="K101" i="23"/>
  <c r="L101" i="23"/>
  <c r="M101" i="23"/>
  <c r="N101" i="23"/>
  <c r="O101" i="23"/>
  <c r="P101" i="23"/>
  <c r="Q101" i="23"/>
  <c r="H102" i="23"/>
  <c r="I102" i="23"/>
  <c r="J102" i="23"/>
  <c r="K102" i="23"/>
  <c r="L102" i="23"/>
  <c r="M102" i="23"/>
  <c r="N102" i="23"/>
  <c r="O102" i="23"/>
  <c r="P102" i="23"/>
  <c r="Q102" i="23"/>
  <c r="H103" i="23"/>
  <c r="I103" i="23"/>
  <c r="J103" i="23"/>
  <c r="K103" i="23"/>
  <c r="L103" i="23"/>
  <c r="M103" i="23"/>
  <c r="N103" i="23"/>
  <c r="O103" i="23"/>
  <c r="P103" i="23"/>
  <c r="Q103" i="23"/>
  <c r="H104" i="23"/>
  <c r="I104" i="23"/>
  <c r="J104" i="23"/>
  <c r="K104" i="23"/>
  <c r="L104" i="23"/>
  <c r="M104" i="23"/>
  <c r="N104" i="23"/>
  <c r="O104" i="23"/>
  <c r="P104" i="23"/>
  <c r="Q104" i="23"/>
  <c r="H105" i="23"/>
  <c r="I105" i="23"/>
  <c r="J105" i="23"/>
  <c r="K105" i="23"/>
  <c r="L105" i="23"/>
  <c r="M105" i="23"/>
  <c r="N105" i="23"/>
  <c r="O105" i="23"/>
  <c r="P105" i="23"/>
  <c r="Q105" i="23"/>
  <c r="H106" i="23"/>
  <c r="I106" i="23"/>
  <c r="J106" i="23"/>
  <c r="K106" i="23"/>
  <c r="L106" i="23"/>
  <c r="M106" i="23"/>
  <c r="N106" i="23"/>
  <c r="O106" i="23"/>
  <c r="P106" i="23"/>
  <c r="Q106" i="23"/>
  <c r="H107" i="23"/>
  <c r="I107" i="23"/>
  <c r="J107" i="23"/>
  <c r="K107" i="23"/>
  <c r="L107" i="23"/>
  <c r="M107" i="23"/>
  <c r="N107" i="23"/>
  <c r="O107" i="23"/>
  <c r="P107" i="23"/>
  <c r="Q107" i="23"/>
  <c r="H108" i="23"/>
  <c r="I108" i="23"/>
  <c r="J108" i="23"/>
  <c r="K108" i="23"/>
  <c r="L108" i="23"/>
  <c r="M108" i="23"/>
  <c r="N108" i="23"/>
  <c r="O108" i="23"/>
  <c r="P108" i="23"/>
  <c r="Q108" i="23"/>
  <c r="H109" i="23"/>
  <c r="I109" i="23"/>
  <c r="J109" i="23"/>
  <c r="K109" i="23"/>
  <c r="L109" i="23"/>
  <c r="M109" i="23"/>
  <c r="N109" i="23"/>
  <c r="O109" i="23"/>
  <c r="P109" i="23"/>
  <c r="Q109" i="23"/>
  <c r="H110" i="23"/>
  <c r="I110" i="23"/>
  <c r="J110" i="23"/>
  <c r="K110" i="23"/>
  <c r="L110" i="23"/>
  <c r="M110" i="23"/>
  <c r="N110" i="23"/>
  <c r="O110" i="23"/>
  <c r="P110" i="23"/>
  <c r="Q110" i="23"/>
  <c r="H111" i="23"/>
  <c r="I111" i="23"/>
  <c r="J111" i="23"/>
  <c r="K111" i="23"/>
  <c r="L111" i="23"/>
  <c r="M111" i="23"/>
  <c r="N111" i="23"/>
  <c r="O111" i="23"/>
  <c r="P111" i="23"/>
  <c r="Q111" i="23"/>
  <c r="H112" i="23"/>
  <c r="I112" i="23"/>
  <c r="J112" i="23"/>
  <c r="K112" i="23"/>
  <c r="L112" i="23"/>
  <c r="M112" i="23"/>
  <c r="N112" i="23"/>
  <c r="O112" i="23"/>
  <c r="P112" i="23"/>
  <c r="Q112" i="23"/>
  <c r="H113" i="23"/>
  <c r="I113" i="23"/>
  <c r="J113" i="23"/>
  <c r="K113" i="23"/>
  <c r="L113" i="23"/>
  <c r="M113" i="23"/>
  <c r="N113" i="23"/>
  <c r="O113" i="23"/>
  <c r="P113" i="23"/>
  <c r="Q113" i="23"/>
  <c r="H114" i="23"/>
  <c r="I114" i="23"/>
  <c r="J114" i="23"/>
  <c r="K114" i="23"/>
  <c r="L114" i="23"/>
  <c r="M114" i="23"/>
  <c r="N114" i="23"/>
  <c r="O114" i="23"/>
  <c r="P114" i="23"/>
  <c r="Q114" i="23"/>
  <c r="H115" i="23"/>
  <c r="I115" i="23"/>
  <c r="J115" i="23"/>
  <c r="K115" i="23"/>
  <c r="L115" i="23"/>
  <c r="M115" i="23"/>
  <c r="N115" i="23"/>
  <c r="O115" i="23"/>
  <c r="P115" i="23"/>
  <c r="Q115" i="23"/>
  <c r="G97" i="23"/>
  <c r="G98" i="23"/>
  <c r="G99" i="23"/>
  <c r="G100" i="23"/>
  <c r="G101" i="23"/>
  <c r="G102" i="23"/>
  <c r="G103" i="23"/>
  <c r="G104" i="23"/>
  <c r="G105" i="23"/>
  <c r="G106" i="23"/>
  <c r="G107" i="23"/>
  <c r="G108" i="23"/>
  <c r="G109" i="23"/>
  <c r="G110" i="23"/>
  <c r="G111" i="23"/>
  <c r="G112" i="23"/>
  <c r="G113" i="23"/>
  <c r="G114" i="23"/>
  <c r="G115" i="23"/>
  <c r="F97" i="23"/>
  <c r="F98" i="23"/>
  <c r="F99" i="23"/>
  <c r="F100" i="23"/>
  <c r="F101" i="23"/>
  <c r="F102" i="23"/>
  <c r="F103" i="23"/>
  <c r="F104" i="23"/>
  <c r="F105" i="23"/>
  <c r="F106" i="23"/>
  <c r="F107" i="23"/>
  <c r="F108" i="23"/>
  <c r="F109" i="23"/>
  <c r="F110" i="23"/>
  <c r="F111" i="23"/>
  <c r="F112" i="23"/>
  <c r="F113" i="23"/>
  <c r="F114" i="23"/>
  <c r="F115" i="23"/>
  <c r="G23" i="2"/>
  <c r="G15" i="2"/>
  <c r="G14" i="2"/>
  <c r="R96" i="24" l="1"/>
  <c r="R99" i="24"/>
  <c r="R100" i="24"/>
  <c r="R101" i="24"/>
  <c r="R103" i="24"/>
  <c r="R104" i="24"/>
  <c r="R107" i="24"/>
  <c r="R108" i="24"/>
  <c r="R109" i="24"/>
  <c r="R110" i="24"/>
  <c r="R111" i="24"/>
  <c r="R112" i="24"/>
  <c r="R115" i="24"/>
  <c r="R102" i="24"/>
  <c r="R97" i="24"/>
  <c r="R98" i="24"/>
  <c r="R105" i="24"/>
  <c r="R106" i="24"/>
  <c r="R113" i="24"/>
  <c r="R114" i="24"/>
  <c r="R105" i="23"/>
  <c r="R106" i="23"/>
  <c r="R104" i="23"/>
  <c r="R115" i="23"/>
  <c r="O1" i="2"/>
  <c r="U31" i="2"/>
  <c r="U33" i="2"/>
  <c r="U32" i="2"/>
  <c r="G22" i="2"/>
  <c r="G21" i="2"/>
  <c r="G19" i="2"/>
  <c r="L31" i="2"/>
  <c r="K33" i="2"/>
  <c r="K32" i="2"/>
  <c r="B19" i="23" l="1"/>
  <c r="N128" i="23" s="1"/>
  <c r="N150" i="23" s="1"/>
  <c r="N172" i="23" s="1"/>
  <c r="B19" i="24"/>
  <c r="C18" i="23"/>
  <c r="G18" i="23" s="1"/>
  <c r="C18" i="24"/>
  <c r="D28" i="23"/>
  <c r="P28" i="23" s="1"/>
  <c r="D28" i="24"/>
  <c r="D18" i="23"/>
  <c r="P18" i="23" s="1"/>
  <c r="D18" i="24"/>
  <c r="C28" i="23"/>
  <c r="H28" i="23" s="1"/>
  <c r="C28" i="24"/>
  <c r="B28" i="23"/>
  <c r="N137" i="23" s="1"/>
  <c r="N159" i="23" s="1"/>
  <c r="N181" i="23" s="1"/>
  <c r="B28" i="24"/>
  <c r="J28" i="23"/>
  <c r="I28" i="23"/>
  <c r="L32" i="2"/>
  <c r="L33" i="2"/>
  <c r="K31" i="2"/>
  <c r="Q28" i="23" l="1"/>
  <c r="Q137" i="23" s="1"/>
  <c r="Q159" i="23" s="1"/>
  <c r="Q181" i="23" s="1"/>
  <c r="G28" i="23"/>
  <c r="Q18" i="23"/>
  <c r="I18" i="23"/>
  <c r="O18" i="23"/>
  <c r="F18" i="23"/>
  <c r="M137" i="23"/>
  <c r="M159" i="23" s="1"/>
  <c r="M181" i="23" s="1"/>
  <c r="L137" i="23"/>
  <c r="L159" i="23" s="1"/>
  <c r="L181" i="23" s="1"/>
  <c r="H137" i="23"/>
  <c r="H159" i="23" s="1"/>
  <c r="H181" i="23" s="1"/>
  <c r="P137" i="23"/>
  <c r="P159" i="23" s="1"/>
  <c r="P181" i="23" s="1"/>
  <c r="H18" i="23"/>
  <c r="J18" i="23"/>
  <c r="K18" i="23"/>
  <c r="L128" i="23"/>
  <c r="L150" i="23" s="1"/>
  <c r="L172" i="23" s="1"/>
  <c r="I28" i="24"/>
  <c r="I137" i="24" s="1"/>
  <c r="I159" i="24" s="1"/>
  <c r="I181" i="24" s="1"/>
  <c r="J28" i="24"/>
  <c r="O28" i="24"/>
  <c r="B18" i="23"/>
  <c r="M127" i="23" s="1"/>
  <c r="M149" i="23" s="1"/>
  <c r="M171" i="23" s="1"/>
  <c r="B18" i="24"/>
  <c r="D19" i="23"/>
  <c r="O19" i="23" s="1"/>
  <c r="D19" i="24"/>
  <c r="M128" i="23"/>
  <c r="M150" i="23" s="1"/>
  <c r="M172" i="23" s="1"/>
  <c r="L137" i="24"/>
  <c r="L159" i="24" s="1"/>
  <c r="L181" i="24" s="1"/>
  <c r="M137" i="24"/>
  <c r="M159" i="24" s="1"/>
  <c r="M181" i="24" s="1"/>
  <c r="I18" i="24"/>
  <c r="J18" i="24"/>
  <c r="O18" i="24"/>
  <c r="Q18" i="24"/>
  <c r="F18" i="24"/>
  <c r="G18" i="24"/>
  <c r="Q28" i="24"/>
  <c r="Q137" i="24" s="1"/>
  <c r="Q159" i="24" s="1"/>
  <c r="Q181" i="24" s="1"/>
  <c r="F28" i="24"/>
  <c r="F137" i="24" s="1"/>
  <c r="G28" i="24"/>
  <c r="M128" i="24"/>
  <c r="M150" i="24" s="1"/>
  <c r="M172" i="24" s="1"/>
  <c r="L128" i="24"/>
  <c r="L150" i="24" s="1"/>
  <c r="L172" i="24" s="1"/>
  <c r="K28" i="23"/>
  <c r="K137" i="23" s="1"/>
  <c r="K159" i="23" s="1"/>
  <c r="K181" i="23" s="1"/>
  <c r="C19" i="23"/>
  <c r="Q19" i="23" s="1"/>
  <c r="C19" i="24"/>
  <c r="F28" i="23"/>
  <c r="F137" i="23" s="1"/>
  <c r="F159" i="23" s="1"/>
  <c r="F181" i="23" s="1"/>
  <c r="O28" i="23"/>
  <c r="O137" i="23" s="1"/>
  <c r="O159" i="23" s="1"/>
  <c r="O181" i="23" s="1"/>
  <c r="I137" i="23"/>
  <c r="I159" i="23" s="1"/>
  <c r="I181" i="23" s="1"/>
  <c r="G137" i="23"/>
  <c r="G159" i="23" s="1"/>
  <c r="G181" i="23" s="1"/>
  <c r="J137" i="23"/>
  <c r="J159" i="23" s="1"/>
  <c r="J181" i="23" s="1"/>
  <c r="P19" i="23"/>
  <c r="R2" i="23"/>
  <c r="I19" i="23" l="1"/>
  <c r="F127" i="23"/>
  <c r="F149" i="23" s="1"/>
  <c r="F171" i="23" s="1"/>
  <c r="N127" i="23"/>
  <c r="N149" i="23" s="1"/>
  <c r="N171" i="23" s="1"/>
  <c r="F19" i="23"/>
  <c r="F128" i="23" s="1"/>
  <c r="F150" i="23" s="1"/>
  <c r="F172" i="23" s="1"/>
  <c r="G19" i="23"/>
  <c r="G128" i="23" s="1"/>
  <c r="G150" i="23" s="1"/>
  <c r="G172" i="23" s="1"/>
  <c r="J19" i="23"/>
  <c r="J128" i="23" s="1"/>
  <c r="J150" i="23" s="1"/>
  <c r="J172" i="23" s="1"/>
  <c r="K19" i="23"/>
  <c r="K128" i="23" s="1"/>
  <c r="K150" i="23" s="1"/>
  <c r="K172" i="23" s="1"/>
  <c r="H19" i="23"/>
  <c r="H128" i="23" s="1"/>
  <c r="H150" i="23" s="1"/>
  <c r="H172" i="23" s="1"/>
  <c r="G127" i="23"/>
  <c r="G149" i="23" s="1"/>
  <c r="G171" i="23" s="1"/>
  <c r="L127" i="23"/>
  <c r="L149" i="23" s="1"/>
  <c r="L171" i="23" s="1"/>
  <c r="O127" i="23"/>
  <c r="O149" i="23" s="1"/>
  <c r="O171" i="23" s="1"/>
  <c r="H127" i="23"/>
  <c r="H149" i="23" s="1"/>
  <c r="H171" i="23" s="1"/>
  <c r="I127" i="23"/>
  <c r="I149" i="23" s="1"/>
  <c r="I171" i="23" s="1"/>
  <c r="P127" i="23"/>
  <c r="P149" i="23" s="1"/>
  <c r="P171" i="23" s="1"/>
  <c r="J127" i="23"/>
  <c r="J149" i="23" s="1"/>
  <c r="J171" i="23" s="1"/>
  <c r="K127" i="23"/>
  <c r="K149" i="23" s="1"/>
  <c r="K171" i="23" s="1"/>
  <c r="Q127" i="23"/>
  <c r="Q149" i="23" s="1"/>
  <c r="Q171" i="23" s="1"/>
  <c r="F19" i="24"/>
  <c r="F128" i="24" s="1"/>
  <c r="Q19" i="24"/>
  <c r="Q128" i="24" s="1"/>
  <c r="Q150" i="24" s="1"/>
  <c r="Q172" i="24" s="1"/>
  <c r="G19" i="24"/>
  <c r="G137" i="24"/>
  <c r="G159" i="24" s="1"/>
  <c r="G181" i="24" s="1"/>
  <c r="H28" i="24"/>
  <c r="H137" i="24" s="1"/>
  <c r="H159" i="24" s="1"/>
  <c r="H181" i="24" s="1"/>
  <c r="F127" i="24"/>
  <c r="J127" i="24"/>
  <c r="J149" i="24" s="1"/>
  <c r="J171" i="24" s="1"/>
  <c r="K18" i="24"/>
  <c r="K127" i="24" s="1"/>
  <c r="K149" i="24" s="1"/>
  <c r="K171" i="24" s="1"/>
  <c r="O19" i="24"/>
  <c r="J19" i="24"/>
  <c r="I19" i="24"/>
  <c r="I128" i="24" s="1"/>
  <c r="I150" i="24" s="1"/>
  <c r="I172" i="24" s="1"/>
  <c r="P28" i="24"/>
  <c r="P137" i="24" s="1"/>
  <c r="P159" i="24" s="1"/>
  <c r="P181" i="24" s="1"/>
  <c r="N28" i="24"/>
  <c r="N137" i="24" s="1"/>
  <c r="N159" i="24" s="1"/>
  <c r="N181" i="24" s="1"/>
  <c r="O137" i="24"/>
  <c r="O159" i="24" s="1"/>
  <c r="O181" i="24" s="1"/>
  <c r="F159" i="24"/>
  <c r="F181" i="24" s="1"/>
  <c r="Q127" i="24"/>
  <c r="Q149" i="24" s="1"/>
  <c r="Q171" i="24" s="1"/>
  <c r="I127" i="24"/>
  <c r="I149" i="24" s="1"/>
  <c r="I171" i="24" s="1"/>
  <c r="K28" i="24"/>
  <c r="K137" i="24" s="1"/>
  <c r="K159" i="24" s="1"/>
  <c r="K181" i="24" s="1"/>
  <c r="J137" i="24"/>
  <c r="J159" i="24" s="1"/>
  <c r="J181" i="24" s="1"/>
  <c r="L127" i="24"/>
  <c r="L149" i="24" s="1"/>
  <c r="L171" i="24" s="1"/>
  <c r="M127" i="24"/>
  <c r="M149" i="24" s="1"/>
  <c r="M171" i="24" s="1"/>
  <c r="H18" i="24"/>
  <c r="H127" i="24" s="1"/>
  <c r="H149" i="24" s="1"/>
  <c r="H171" i="24" s="1"/>
  <c r="G127" i="24"/>
  <c r="G149" i="24" s="1"/>
  <c r="G171" i="24" s="1"/>
  <c r="O127" i="24"/>
  <c r="O149" i="24" s="1"/>
  <c r="O171" i="24" s="1"/>
  <c r="P18" i="24"/>
  <c r="P127" i="24" s="1"/>
  <c r="P149" i="24" s="1"/>
  <c r="P171" i="24" s="1"/>
  <c r="N18" i="24"/>
  <c r="N127" i="24" s="1"/>
  <c r="N149" i="24" s="1"/>
  <c r="N171" i="24" s="1"/>
  <c r="R137" i="23"/>
  <c r="R159" i="23" s="1"/>
  <c r="R181" i="23" s="1"/>
  <c r="O128" i="23"/>
  <c r="O150" i="23" s="1"/>
  <c r="O172" i="23" s="1"/>
  <c r="I128" i="23"/>
  <c r="I150" i="23" s="1"/>
  <c r="I172" i="23" s="1"/>
  <c r="Q128" i="23"/>
  <c r="Q150" i="23" s="1"/>
  <c r="Q172" i="23" s="1"/>
  <c r="P128" i="23"/>
  <c r="P150" i="23" s="1"/>
  <c r="P172" i="23" s="1"/>
  <c r="R127" i="23" l="1"/>
  <c r="R149" i="23" s="1"/>
  <c r="R171" i="23" s="1"/>
  <c r="O128" i="24"/>
  <c r="O150" i="24" s="1"/>
  <c r="O172" i="24" s="1"/>
  <c r="P19" i="24"/>
  <c r="P128" i="24" s="1"/>
  <c r="P150" i="24" s="1"/>
  <c r="P172" i="24" s="1"/>
  <c r="N19" i="24"/>
  <c r="N128" i="24" s="1"/>
  <c r="N150" i="24" s="1"/>
  <c r="N172" i="24" s="1"/>
  <c r="F149" i="24"/>
  <c r="F171" i="24" s="1"/>
  <c r="R127" i="24"/>
  <c r="R149" i="24" s="1"/>
  <c r="R171" i="24" s="1"/>
  <c r="R137" i="24"/>
  <c r="R159" i="24" s="1"/>
  <c r="R181" i="24" s="1"/>
  <c r="F150" i="24"/>
  <c r="F172" i="24" s="1"/>
  <c r="J128" i="24"/>
  <c r="J150" i="24" s="1"/>
  <c r="J172" i="24" s="1"/>
  <c r="K19" i="24"/>
  <c r="K128" i="24" s="1"/>
  <c r="K150" i="24" s="1"/>
  <c r="K172" i="24" s="1"/>
  <c r="G128" i="24"/>
  <c r="G150" i="24" s="1"/>
  <c r="G172" i="24" s="1"/>
  <c r="H19" i="24"/>
  <c r="H128" i="24" s="1"/>
  <c r="H150" i="24" s="1"/>
  <c r="H172" i="24" s="1"/>
  <c r="R128" i="23"/>
  <c r="R150" i="23" s="1"/>
  <c r="R172" i="23" s="1"/>
  <c r="F96" i="23"/>
  <c r="R128" i="24" l="1"/>
  <c r="R150" i="24" s="1"/>
  <c r="R172" i="24" s="1"/>
  <c r="G96" i="23"/>
  <c r="R112" i="23"/>
  <c r="R114" i="23"/>
  <c r="R96" i="23" l="1"/>
  <c r="R97" i="23"/>
  <c r="R108" i="23"/>
  <c r="R98" i="23"/>
  <c r="R111" i="23"/>
  <c r="R101" i="23"/>
  <c r="R99" i="23"/>
  <c r="R100" i="23"/>
  <c r="R107" i="23"/>
  <c r="R113" i="23"/>
  <c r="R110" i="23"/>
  <c r="R109" i="23"/>
  <c r="R103" i="23"/>
  <c r="R102" i="23"/>
  <c r="O32" i="2" l="1"/>
  <c r="C22" i="24" s="1"/>
  <c r="I32" i="2"/>
  <c r="I31" i="2"/>
  <c r="G31" i="2"/>
  <c r="J33" i="2"/>
  <c r="J32" i="2"/>
  <c r="T31" i="2"/>
  <c r="S33" i="2"/>
  <c r="S32" i="2"/>
  <c r="S31" i="2"/>
  <c r="R31" i="2"/>
  <c r="Q32" i="2"/>
  <c r="Q31" i="2"/>
  <c r="O31" i="2"/>
  <c r="N33" i="2"/>
  <c r="M31" i="2"/>
  <c r="H33" i="2"/>
  <c r="H31" i="2"/>
  <c r="G32" i="2"/>
  <c r="F32" i="2"/>
  <c r="F31" i="2"/>
  <c r="E33" i="2"/>
  <c r="E32" i="2"/>
  <c r="D31" i="2"/>
  <c r="D33" i="2"/>
  <c r="D32" i="2"/>
  <c r="C11" i="24" s="1"/>
  <c r="C33" i="2"/>
  <c r="C32" i="2"/>
  <c r="B33" i="2"/>
  <c r="B32" i="2"/>
  <c r="C9" i="24" s="1"/>
  <c r="B41" i="20"/>
  <c r="B40" i="20"/>
  <c r="B42" i="20" s="1"/>
  <c r="B32" i="20"/>
  <c r="B31" i="20"/>
  <c r="B33" i="20" s="1"/>
  <c r="B23" i="20"/>
  <c r="B22" i="20"/>
  <c r="B24" i="20" s="1"/>
  <c r="B14" i="20"/>
  <c r="B13" i="20"/>
  <c r="B15" i="20" s="1"/>
  <c r="B5" i="20"/>
  <c r="B4" i="20"/>
  <c r="T32" i="2"/>
  <c r="O33" i="2"/>
  <c r="I33" i="2"/>
  <c r="G33" i="2"/>
  <c r="R32" i="2"/>
  <c r="N32" i="2"/>
  <c r="P31" i="2"/>
  <c r="C31" i="2"/>
  <c r="D16" i="23" l="1"/>
  <c r="I16" i="23" s="1"/>
  <c r="D16" i="24"/>
  <c r="D10" i="23"/>
  <c r="P10" i="23" s="1"/>
  <c r="D10" i="24"/>
  <c r="B10" i="23"/>
  <c r="N119" i="23" s="1"/>
  <c r="N141" i="23" s="1"/>
  <c r="N163" i="23" s="1"/>
  <c r="B10" i="24"/>
  <c r="D14" i="23"/>
  <c r="J14" i="23" s="1"/>
  <c r="D14" i="24"/>
  <c r="B6" i="20"/>
  <c r="C10" i="23"/>
  <c r="F10" i="23" s="1"/>
  <c r="C10" i="24"/>
  <c r="B11" i="23"/>
  <c r="B11" i="24"/>
  <c r="C13" i="23"/>
  <c r="F13" i="23" s="1"/>
  <c r="C13" i="24"/>
  <c r="B20" i="23"/>
  <c r="N129" i="23" s="1"/>
  <c r="N151" i="23" s="1"/>
  <c r="N173" i="23" s="1"/>
  <c r="B20" i="24"/>
  <c r="C24" i="23"/>
  <c r="F24" i="23" s="1"/>
  <c r="C24" i="24"/>
  <c r="D26" i="23"/>
  <c r="K26" i="23" s="1"/>
  <c r="D26" i="24"/>
  <c r="B14" i="23"/>
  <c r="M123" i="23" s="1"/>
  <c r="M145" i="23" s="1"/>
  <c r="M167" i="23" s="1"/>
  <c r="B14" i="24"/>
  <c r="B23" i="23"/>
  <c r="N132" i="23" s="1"/>
  <c r="N154" i="23" s="1"/>
  <c r="N176" i="23" s="1"/>
  <c r="B23" i="24"/>
  <c r="C12" i="23"/>
  <c r="H12" i="23" s="1"/>
  <c r="C12" i="24"/>
  <c r="C14" i="23"/>
  <c r="G14" i="23" s="1"/>
  <c r="C14" i="24"/>
  <c r="D21" i="23"/>
  <c r="I21" i="23" s="1"/>
  <c r="D21" i="24"/>
  <c r="B25" i="23"/>
  <c r="M134" i="23" s="1"/>
  <c r="M156" i="23" s="1"/>
  <c r="M178" i="23" s="1"/>
  <c r="B25" i="24"/>
  <c r="B27" i="23"/>
  <c r="L136" i="23" s="1"/>
  <c r="L158" i="23" s="1"/>
  <c r="L180" i="23" s="1"/>
  <c r="B27" i="24"/>
  <c r="B16" i="23"/>
  <c r="L125" i="23" s="1"/>
  <c r="L147" i="23" s="1"/>
  <c r="L169" i="23" s="1"/>
  <c r="B16" i="24"/>
  <c r="C21" i="23"/>
  <c r="F21" i="23" s="1"/>
  <c r="C21" i="24"/>
  <c r="D22" i="23"/>
  <c r="J22" i="23" s="1"/>
  <c r="D22" i="24"/>
  <c r="F9" i="24"/>
  <c r="Q9" i="24"/>
  <c r="G9" i="24"/>
  <c r="Q11" i="24"/>
  <c r="Q120" i="24" s="1"/>
  <c r="Q142" i="24" s="1"/>
  <c r="Q164" i="24" s="1"/>
  <c r="G11" i="24"/>
  <c r="F11" i="24"/>
  <c r="D12" i="23"/>
  <c r="J12" i="23" s="1"/>
  <c r="D12" i="24"/>
  <c r="B15" i="23"/>
  <c r="M124" i="23" s="1"/>
  <c r="M146" i="23" s="1"/>
  <c r="M168" i="23" s="1"/>
  <c r="B15" i="24"/>
  <c r="B22" i="23"/>
  <c r="L131" i="23" s="1"/>
  <c r="L153" i="23" s="1"/>
  <c r="L175" i="23" s="1"/>
  <c r="B22" i="24"/>
  <c r="B26" i="23"/>
  <c r="L135" i="23" s="1"/>
  <c r="L157" i="23" s="1"/>
  <c r="L179" i="23" s="1"/>
  <c r="B26" i="24"/>
  <c r="C17" i="23"/>
  <c r="F17" i="23" s="1"/>
  <c r="C17" i="24"/>
  <c r="C16" i="23"/>
  <c r="G16" i="23" s="1"/>
  <c r="C16" i="24"/>
  <c r="C25" i="23"/>
  <c r="F25" i="23" s="1"/>
  <c r="F134" i="23" s="1"/>
  <c r="C25" i="24"/>
  <c r="C27" i="23"/>
  <c r="H27" i="23" s="1"/>
  <c r="C27" i="24"/>
  <c r="D9" i="23"/>
  <c r="O9" i="23" s="1"/>
  <c r="D9" i="24"/>
  <c r="D11" i="23"/>
  <c r="O11" i="23" s="1"/>
  <c r="D11" i="24"/>
  <c r="B13" i="23"/>
  <c r="N122" i="23" s="1"/>
  <c r="N144" i="23" s="1"/>
  <c r="N166" i="23" s="1"/>
  <c r="B13" i="24"/>
  <c r="D15" i="23"/>
  <c r="K15" i="23" s="1"/>
  <c r="D15" i="24"/>
  <c r="B24" i="23"/>
  <c r="M133" i="23" s="1"/>
  <c r="M155" i="23" s="1"/>
  <c r="M177" i="23" s="1"/>
  <c r="B24" i="24"/>
  <c r="C26" i="23"/>
  <c r="F26" i="23" s="1"/>
  <c r="F135" i="23" s="1"/>
  <c r="C26" i="24"/>
  <c r="D17" i="23"/>
  <c r="P17" i="23" s="1"/>
  <c r="D17" i="24"/>
  <c r="Q22" i="24"/>
  <c r="Q131" i="24" s="1"/>
  <c r="Q153" i="24" s="1"/>
  <c r="Q175" i="24" s="1"/>
  <c r="F22" i="24"/>
  <c r="G22" i="24"/>
  <c r="M131" i="23"/>
  <c r="M153" i="23" s="1"/>
  <c r="M175" i="23" s="1"/>
  <c r="N131" i="23"/>
  <c r="N153" i="23" s="1"/>
  <c r="N175" i="23" s="1"/>
  <c r="L120" i="23"/>
  <c r="L142" i="23" s="1"/>
  <c r="L164" i="23" s="1"/>
  <c r="N120" i="23"/>
  <c r="N142" i="23" s="1"/>
  <c r="N164" i="23" s="1"/>
  <c r="M120" i="23"/>
  <c r="M142" i="23" s="1"/>
  <c r="M164" i="23" s="1"/>
  <c r="L124" i="23"/>
  <c r="L146" i="23" s="1"/>
  <c r="L168" i="23" s="1"/>
  <c r="L119" i="23"/>
  <c r="L141" i="23" s="1"/>
  <c r="L163" i="23" s="1"/>
  <c r="M32" i="2"/>
  <c r="P32" i="2"/>
  <c r="P11" i="23"/>
  <c r="I11" i="23"/>
  <c r="C22" i="23"/>
  <c r="O16" i="23"/>
  <c r="J16" i="23"/>
  <c r="C9" i="23"/>
  <c r="C11" i="23"/>
  <c r="E31" i="2"/>
  <c r="P33" i="2"/>
  <c r="N31" i="2"/>
  <c r="R33" i="2"/>
  <c r="M33" i="2"/>
  <c r="T33" i="2"/>
  <c r="Q33" i="2"/>
  <c r="B31" i="2"/>
  <c r="H32" i="2"/>
  <c r="C15" i="24" s="1"/>
  <c r="J31" i="2"/>
  <c r="F33" i="2"/>
  <c r="N135" i="23" l="1"/>
  <c r="N157" i="23" s="1"/>
  <c r="N179" i="23" s="1"/>
  <c r="O26" i="23"/>
  <c r="O135" i="23" s="1"/>
  <c r="O157" i="23" s="1"/>
  <c r="O179" i="23" s="1"/>
  <c r="Q25" i="23"/>
  <c r="H24" i="23"/>
  <c r="H133" i="23" s="1"/>
  <c r="H155" i="23" s="1"/>
  <c r="H177" i="23" s="1"/>
  <c r="Q24" i="23"/>
  <c r="Q133" i="23" s="1"/>
  <c r="Q155" i="23" s="1"/>
  <c r="Q177" i="23" s="1"/>
  <c r="L129" i="23"/>
  <c r="L151" i="23" s="1"/>
  <c r="L173" i="23" s="1"/>
  <c r="Q26" i="23"/>
  <c r="Q135" i="23" s="1"/>
  <c r="Q157" i="23" s="1"/>
  <c r="Q179" i="23" s="1"/>
  <c r="F27" i="23"/>
  <c r="F136" i="23" s="1"/>
  <c r="F158" i="23" s="1"/>
  <c r="F180" i="23" s="1"/>
  <c r="N136" i="23"/>
  <c r="N158" i="23" s="1"/>
  <c r="N180" i="23" s="1"/>
  <c r="L132" i="23"/>
  <c r="L154" i="23" s="1"/>
  <c r="L176" i="23" s="1"/>
  <c r="K21" i="23"/>
  <c r="Q21" i="23"/>
  <c r="H10" i="23"/>
  <c r="O17" i="23"/>
  <c r="K16" i="23"/>
  <c r="K125" i="23" s="1"/>
  <c r="K147" i="23" s="1"/>
  <c r="K169" i="23" s="1"/>
  <c r="P16" i="23"/>
  <c r="J15" i="23"/>
  <c r="J124" i="23" s="1"/>
  <c r="J146" i="23" s="1"/>
  <c r="J168" i="23" s="1"/>
  <c r="N123" i="23"/>
  <c r="N145" i="23" s="1"/>
  <c r="N167" i="23" s="1"/>
  <c r="F14" i="23"/>
  <c r="F123" i="23" s="1"/>
  <c r="F145" i="23" s="1"/>
  <c r="F167" i="23" s="1"/>
  <c r="Q14" i="23"/>
  <c r="N125" i="23"/>
  <c r="N147" i="23" s="1"/>
  <c r="N169" i="23" s="1"/>
  <c r="H14" i="23"/>
  <c r="H123" i="23" s="1"/>
  <c r="O12" i="23"/>
  <c r="H16" i="23"/>
  <c r="H125" i="23" s="1"/>
  <c r="H147" i="23" s="1"/>
  <c r="H169" i="23" s="1"/>
  <c r="F12" i="23"/>
  <c r="M122" i="23"/>
  <c r="M144" i="23" s="1"/>
  <c r="M166" i="23" s="1"/>
  <c r="G12" i="23"/>
  <c r="Q10" i="23"/>
  <c r="Q119" i="23" s="1"/>
  <c r="Q141" i="23" s="1"/>
  <c r="Q163" i="23" s="1"/>
  <c r="J9" i="23"/>
  <c r="L134" i="23"/>
  <c r="L156" i="23" s="1"/>
  <c r="L178" i="23" s="1"/>
  <c r="I22" i="23"/>
  <c r="I131" i="23" s="1"/>
  <c r="I153" i="23" s="1"/>
  <c r="I175" i="23" s="1"/>
  <c r="P22" i="23"/>
  <c r="P131" i="23" s="1"/>
  <c r="P153" i="23" s="1"/>
  <c r="P175" i="23" s="1"/>
  <c r="L122" i="23"/>
  <c r="L144" i="23" s="1"/>
  <c r="L166" i="23" s="1"/>
  <c r="F122" i="23"/>
  <c r="F144" i="23" s="1"/>
  <c r="F166" i="23" s="1"/>
  <c r="J26" i="23"/>
  <c r="P26" i="23"/>
  <c r="P135" i="23" s="1"/>
  <c r="P157" i="23" s="1"/>
  <c r="P179" i="23" s="1"/>
  <c r="I26" i="23"/>
  <c r="I135" i="23" s="1"/>
  <c r="I157" i="23" s="1"/>
  <c r="I179" i="23" s="1"/>
  <c r="H25" i="23"/>
  <c r="H134" i="23" s="1"/>
  <c r="H156" i="23" s="1"/>
  <c r="H178" i="23" s="1"/>
  <c r="N134" i="23"/>
  <c r="N156" i="23" s="1"/>
  <c r="N178" i="23" s="1"/>
  <c r="G25" i="23"/>
  <c r="G134" i="23" s="1"/>
  <c r="G156" i="23" s="1"/>
  <c r="G178" i="23" s="1"/>
  <c r="L133" i="23"/>
  <c r="L155" i="23" s="1"/>
  <c r="L177" i="23" s="1"/>
  <c r="F133" i="23"/>
  <c r="F155" i="23" s="1"/>
  <c r="F177" i="23" s="1"/>
  <c r="N133" i="23"/>
  <c r="N155" i="23" s="1"/>
  <c r="N177" i="23" s="1"/>
  <c r="M132" i="23"/>
  <c r="M154" i="23" s="1"/>
  <c r="M176" i="23" s="1"/>
  <c r="K22" i="23"/>
  <c r="K131" i="23" s="1"/>
  <c r="K153" i="23" s="1"/>
  <c r="K175" i="23" s="1"/>
  <c r="O22" i="23"/>
  <c r="O131" i="23" s="1"/>
  <c r="O153" i="23" s="1"/>
  <c r="O175" i="23" s="1"/>
  <c r="O21" i="23"/>
  <c r="P21" i="23"/>
  <c r="G21" i="23"/>
  <c r="M129" i="23"/>
  <c r="M151" i="23" s="1"/>
  <c r="M173" i="23" s="1"/>
  <c r="H17" i="23"/>
  <c r="K17" i="23"/>
  <c r="J17" i="23"/>
  <c r="G17" i="23"/>
  <c r="I17" i="23"/>
  <c r="Q17" i="23"/>
  <c r="M125" i="23"/>
  <c r="M147" i="23" s="1"/>
  <c r="M169" i="23" s="1"/>
  <c r="K14" i="23"/>
  <c r="K123" i="23" s="1"/>
  <c r="K145" i="23" s="1"/>
  <c r="K167" i="23" s="1"/>
  <c r="P14" i="23"/>
  <c r="P123" i="23" s="1"/>
  <c r="P145" i="23" s="1"/>
  <c r="P167" i="23" s="1"/>
  <c r="Q13" i="23"/>
  <c r="Q122" i="23" s="1"/>
  <c r="Q144" i="23" s="1"/>
  <c r="Q166" i="23" s="1"/>
  <c r="G13" i="23"/>
  <c r="P12" i="23"/>
  <c r="I12" i="23"/>
  <c r="K12" i="23"/>
  <c r="M119" i="23"/>
  <c r="M141" i="23" s="1"/>
  <c r="M163" i="23" s="1"/>
  <c r="J10" i="23"/>
  <c r="J119" i="23" s="1"/>
  <c r="J141" i="23" s="1"/>
  <c r="J163" i="23" s="1"/>
  <c r="F119" i="23"/>
  <c r="F141" i="23" s="1"/>
  <c r="F163" i="23" s="1"/>
  <c r="I9" i="23"/>
  <c r="P9" i="23"/>
  <c r="K9" i="23"/>
  <c r="K118" i="23" s="1"/>
  <c r="K140" i="23" s="1"/>
  <c r="K162" i="23" s="1"/>
  <c r="D24" i="23"/>
  <c r="P24" i="23" s="1"/>
  <c r="D24" i="24"/>
  <c r="C23" i="23"/>
  <c r="Q23" i="23" s="1"/>
  <c r="Q132" i="23" s="1"/>
  <c r="Q154" i="23" s="1"/>
  <c r="Q176" i="23" s="1"/>
  <c r="C23" i="24"/>
  <c r="Q21" i="24"/>
  <c r="G21" i="24"/>
  <c r="F21" i="24"/>
  <c r="J21" i="24"/>
  <c r="O21" i="24"/>
  <c r="I21" i="24"/>
  <c r="Q12" i="24"/>
  <c r="F12" i="24"/>
  <c r="G12" i="24"/>
  <c r="M123" i="24"/>
  <c r="M145" i="24" s="1"/>
  <c r="M167" i="24" s="1"/>
  <c r="L123" i="24"/>
  <c r="L145" i="24" s="1"/>
  <c r="L167" i="24" s="1"/>
  <c r="Q24" i="24"/>
  <c r="Q133" i="24" s="1"/>
  <c r="Q155" i="24" s="1"/>
  <c r="Q177" i="24" s="1"/>
  <c r="F24" i="24"/>
  <c r="F133" i="24" s="1"/>
  <c r="G24" i="24"/>
  <c r="F13" i="24"/>
  <c r="F122" i="24" s="1"/>
  <c r="Q13" i="24"/>
  <c r="Q122" i="24" s="1"/>
  <c r="Q144" i="24" s="1"/>
  <c r="Q166" i="24" s="1"/>
  <c r="G13" i="24"/>
  <c r="G10" i="24"/>
  <c r="Q10" i="24"/>
  <c r="Q119" i="24" s="1"/>
  <c r="Q141" i="24" s="1"/>
  <c r="Q163" i="24" s="1"/>
  <c r="F10" i="24"/>
  <c r="F119" i="24" s="1"/>
  <c r="B17" i="23"/>
  <c r="B17" i="24"/>
  <c r="D23" i="23"/>
  <c r="O23" i="23" s="1"/>
  <c r="D23" i="24"/>
  <c r="H26" i="23"/>
  <c r="H135" i="23" s="1"/>
  <c r="H157" i="23" s="1"/>
  <c r="H179" i="23" s="1"/>
  <c r="P15" i="23"/>
  <c r="P124" i="23" s="1"/>
  <c r="P146" i="23" s="1"/>
  <c r="P168" i="23" s="1"/>
  <c r="Q27" i="23"/>
  <c r="Q136" i="23" s="1"/>
  <c r="Q158" i="23" s="1"/>
  <c r="Q180" i="23" s="1"/>
  <c r="O17" i="24"/>
  <c r="I17" i="24"/>
  <c r="J17" i="24"/>
  <c r="L133" i="24"/>
  <c r="L155" i="24" s="1"/>
  <c r="L177" i="24" s="1"/>
  <c r="M133" i="24"/>
  <c r="M155" i="24" s="1"/>
  <c r="M177" i="24" s="1"/>
  <c r="L122" i="24"/>
  <c r="L144" i="24" s="1"/>
  <c r="L166" i="24" s="1"/>
  <c r="M122" i="24"/>
  <c r="M144" i="24" s="1"/>
  <c r="M166" i="24" s="1"/>
  <c r="O9" i="24"/>
  <c r="J9" i="24"/>
  <c r="I9" i="24"/>
  <c r="H9" i="24" s="1"/>
  <c r="F25" i="24"/>
  <c r="F134" i="24" s="1"/>
  <c r="G25" i="24"/>
  <c r="Q25" i="24"/>
  <c r="Q134" i="24" s="1"/>
  <c r="Q156" i="24" s="1"/>
  <c r="Q178" i="24" s="1"/>
  <c r="Q17" i="24"/>
  <c r="G17" i="24"/>
  <c r="F17" i="24"/>
  <c r="M131" i="24"/>
  <c r="M153" i="24" s="1"/>
  <c r="M175" i="24" s="1"/>
  <c r="L131" i="24"/>
  <c r="L153" i="24" s="1"/>
  <c r="L175" i="24" s="1"/>
  <c r="I12" i="24"/>
  <c r="J12" i="24"/>
  <c r="O12" i="24"/>
  <c r="I16" i="24"/>
  <c r="I125" i="24" s="1"/>
  <c r="I147" i="24" s="1"/>
  <c r="I169" i="24" s="1"/>
  <c r="O16" i="24"/>
  <c r="J16" i="24"/>
  <c r="D20" i="23"/>
  <c r="O20" i="23" s="1"/>
  <c r="D20" i="24"/>
  <c r="G10" i="23"/>
  <c r="G119" i="23" s="1"/>
  <c r="G141" i="23" s="1"/>
  <c r="G163" i="23" s="1"/>
  <c r="B9" i="23"/>
  <c r="N118" i="23" s="1"/>
  <c r="N140" i="23" s="1"/>
  <c r="N162" i="23" s="1"/>
  <c r="B9" i="24"/>
  <c r="G118" i="24" s="1"/>
  <c r="G140" i="24" s="1"/>
  <c r="G162" i="24" s="1"/>
  <c r="D25" i="23"/>
  <c r="K25" i="23" s="1"/>
  <c r="D25" i="24"/>
  <c r="G26" i="23"/>
  <c r="G135" i="23" s="1"/>
  <c r="G157" i="23" s="1"/>
  <c r="G179" i="23" s="1"/>
  <c r="G24" i="23"/>
  <c r="G133" i="23" s="1"/>
  <c r="G155" i="23" s="1"/>
  <c r="G177" i="23" s="1"/>
  <c r="J21" i="23"/>
  <c r="O15" i="23"/>
  <c r="O124" i="23" s="1"/>
  <c r="O146" i="23" s="1"/>
  <c r="O168" i="23" s="1"/>
  <c r="H13" i="23"/>
  <c r="H122" i="23" s="1"/>
  <c r="H144" i="23" s="1"/>
  <c r="H166" i="23" s="1"/>
  <c r="G27" i="23"/>
  <c r="G136" i="23" s="1"/>
  <c r="G158" i="23" s="1"/>
  <c r="G180" i="23" s="1"/>
  <c r="Q16" i="23"/>
  <c r="Q125" i="23" s="1"/>
  <c r="Q147" i="23" s="1"/>
  <c r="Q169" i="23" s="1"/>
  <c r="I10" i="23"/>
  <c r="I119" i="23" s="1"/>
  <c r="I141" i="23" s="1"/>
  <c r="I163" i="23" s="1"/>
  <c r="O14" i="23"/>
  <c r="O123" i="23" s="1"/>
  <c r="O145" i="23" s="1"/>
  <c r="O167" i="23" s="1"/>
  <c r="H21" i="23"/>
  <c r="Q12" i="23"/>
  <c r="J11" i="23"/>
  <c r="J120" i="23" s="1"/>
  <c r="J142" i="23" s="1"/>
  <c r="J164" i="23" s="1"/>
  <c r="L123" i="23"/>
  <c r="L145" i="23" s="1"/>
  <c r="L167" i="23" s="1"/>
  <c r="N124" i="23"/>
  <c r="N146" i="23" s="1"/>
  <c r="N168" i="23" s="1"/>
  <c r="M136" i="23"/>
  <c r="M158" i="23" s="1"/>
  <c r="M180" i="23" s="1"/>
  <c r="M135" i="23"/>
  <c r="M157" i="23" s="1"/>
  <c r="M179" i="23" s="1"/>
  <c r="F131" i="24"/>
  <c r="Q26" i="24"/>
  <c r="Q135" i="24" s="1"/>
  <c r="Q157" i="24" s="1"/>
  <c r="Q179" i="24" s="1"/>
  <c r="G26" i="24"/>
  <c r="F26" i="24"/>
  <c r="F135" i="24" s="1"/>
  <c r="O15" i="24"/>
  <c r="I15" i="24"/>
  <c r="I124" i="24" s="1"/>
  <c r="I146" i="24" s="1"/>
  <c r="I168" i="24" s="1"/>
  <c r="J15" i="24"/>
  <c r="I11" i="24"/>
  <c r="I120" i="24" s="1"/>
  <c r="I142" i="24" s="1"/>
  <c r="I164" i="24" s="1"/>
  <c r="O11" i="24"/>
  <c r="J11" i="24"/>
  <c r="Q27" i="24"/>
  <c r="Q136" i="24" s="1"/>
  <c r="Q158" i="24" s="1"/>
  <c r="Q180" i="24" s="1"/>
  <c r="F27" i="24"/>
  <c r="F136" i="24" s="1"/>
  <c r="G27" i="24"/>
  <c r="G16" i="24"/>
  <c r="Q16" i="24"/>
  <c r="Q125" i="24" s="1"/>
  <c r="Q147" i="24" s="1"/>
  <c r="Q169" i="24" s="1"/>
  <c r="F16" i="24"/>
  <c r="F125" i="24" s="1"/>
  <c r="L135" i="24"/>
  <c r="L157" i="24" s="1"/>
  <c r="L179" i="24" s="1"/>
  <c r="M135" i="24"/>
  <c r="M157" i="24" s="1"/>
  <c r="M179" i="24" s="1"/>
  <c r="M124" i="24"/>
  <c r="M146" i="24" s="1"/>
  <c r="M168" i="24" s="1"/>
  <c r="L124" i="24"/>
  <c r="L146" i="24" s="1"/>
  <c r="L168" i="24" s="1"/>
  <c r="F120" i="24"/>
  <c r="I14" i="24"/>
  <c r="I123" i="24" s="1"/>
  <c r="I145" i="24" s="1"/>
  <c r="I167" i="24" s="1"/>
  <c r="O14" i="24"/>
  <c r="J14" i="24"/>
  <c r="O10" i="24"/>
  <c r="I10" i="24"/>
  <c r="I119" i="24" s="1"/>
  <c r="I141" i="24" s="1"/>
  <c r="I163" i="24" s="1"/>
  <c r="J10" i="24"/>
  <c r="D13" i="23"/>
  <c r="K13" i="23" s="1"/>
  <c r="D13" i="24"/>
  <c r="B21" i="23"/>
  <c r="B21" i="24"/>
  <c r="G120" i="24"/>
  <c r="G142" i="24" s="1"/>
  <c r="G164" i="24" s="1"/>
  <c r="L136" i="24"/>
  <c r="L158" i="24" s="1"/>
  <c r="L180" i="24" s="1"/>
  <c r="M136" i="24"/>
  <c r="M158" i="24" s="1"/>
  <c r="M180" i="24" s="1"/>
  <c r="D27" i="23"/>
  <c r="O27" i="23" s="1"/>
  <c r="D27" i="24"/>
  <c r="I15" i="23"/>
  <c r="I124" i="23" s="1"/>
  <c r="I146" i="23" s="1"/>
  <c r="I168" i="23" s="1"/>
  <c r="F16" i="23"/>
  <c r="F125" i="23" s="1"/>
  <c r="F147" i="23" s="1"/>
  <c r="F169" i="23" s="1"/>
  <c r="O10" i="23"/>
  <c r="O119" i="23" s="1"/>
  <c r="O141" i="23" s="1"/>
  <c r="O163" i="23" s="1"/>
  <c r="I14" i="23"/>
  <c r="K11" i="23"/>
  <c r="K120" i="23" s="1"/>
  <c r="K142" i="23" s="1"/>
  <c r="K164" i="23" s="1"/>
  <c r="M119" i="24"/>
  <c r="M141" i="24" s="1"/>
  <c r="M163" i="24" s="1"/>
  <c r="L119" i="24"/>
  <c r="L141" i="24" s="1"/>
  <c r="L163" i="24" s="1"/>
  <c r="G15" i="24"/>
  <c r="Q15" i="24"/>
  <c r="Q124" i="24" s="1"/>
  <c r="Q146" i="24" s="1"/>
  <c r="Q168" i="24" s="1"/>
  <c r="F15" i="24"/>
  <c r="F124" i="24" s="1"/>
  <c r="B12" i="23"/>
  <c r="J121" i="23" s="1"/>
  <c r="J143" i="23" s="1"/>
  <c r="J165" i="23" s="1"/>
  <c r="B12" i="24"/>
  <c r="K10" i="23"/>
  <c r="K119" i="23" s="1"/>
  <c r="K141" i="23" s="1"/>
  <c r="K163" i="23" s="1"/>
  <c r="C20" i="23"/>
  <c r="G20" i="23" s="1"/>
  <c r="C20" i="24"/>
  <c r="G131" i="24"/>
  <c r="G153" i="24" s="1"/>
  <c r="G175" i="24" s="1"/>
  <c r="J22" i="24"/>
  <c r="I22" i="24"/>
  <c r="I131" i="24" s="1"/>
  <c r="I153" i="24" s="1"/>
  <c r="I175" i="24" s="1"/>
  <c r="O22" i="24"/>
  <c r="L125" i="24"/>
  <c r="L147" i="24" s="1"/>
  <c r="L169" i="24" s="1"/>
  <c r="M125" i="24"/>
  <c r="M147" i="24" s="1"/>
  <c r="M169" i="24" s="1"/>
  <c r="L134" i="24"/>
  <c r="L156" i="24" s="1"/>
  <c r="L178" i="24" s="1"/>
  <c r="M134" i="24"/>
  <c r="M156" i="24" s="1"/>
  <c r="M178" i="24" s="1"/>
  <c r="G14" i="24"/>
  <c r="Q14" i="24"/>
  <c r="Q123" i="24" s="1"/>
  <c r="Q145" i="24" s="1"/>
  <c r="Q167" i="24" s="1"/>
  <c r="F14" i="24"/>
  <c r="F123" i="24" s="1"/>
  <c r="M132" i="24"/>
  <c r="M154" i="24" s="1"/>
  <c r="M176" i="24" s="1"/>
  <c r="L132" i="24"/>
  <c r="L154" i="24" s="1"/>
  <c r="L176" i="24" s="1"/>
  <c r="I26" i="24"/>
  <c r="I135" i="24" s="1"/>
  <c r="I157" i="24" s="1"/>
  <c r="I179" i="24" s="1"/>
  <c r="O26" i="24"/>
  <c r="J26" i="24"/>
  <c r="M129" i="24"/>
  <c r="M151" i="24" s="1"/>
  <c r="M173" i="24" s="1"/>
  <c r="L129" i="24"/>
  <c r="L151" i="24" s="1"/>
  <c r="L173" i="24" s="1"/>
  <c r="M120" i="24"/>
  <c r="M142" i="24" s="1"/>
  <c r="M164" i="24" s="1"/>
  <c r="L120" i="24"/>
  <c r="L142" i="24" s="1"/>
  <c r="L164" i="24" s="1"/>
  <c r="K135" i="23"/>
  <c r="K157" i="23" s="1"/>
  <c r="K179" i="23" s="1"/>
  <c r="Q134" i="23"/>
  <c r="Q156" i="23" s="1"/>
  <c r="Q178" i="23" s="1"/>
  <c r="J135" i="23"/>
  <c r="J157" i="23" s="1"/>
  <c r="J179" i="23" s="1"/>
  <c r="H136" i="23"/>
  <c r="H158" i="23" s="1"/>
  <c r="H180" i="23" s="1"/>
  <c r="J131" i="23"/>
  <c r="J153" i="23" s="1"/>
  <c r="J175" i="23" s="1"/>
  <c r="P118" i="23"/>
  <c r="P140" i="23" s="1"/>
  <c r="P162" i="23" s="1"/>
  <c r="I125" i="23"/>
  <c r="I147" i="23" s="1"/>
  <c r="I169" i="23" s="1"/>
  <c r="P125" i="23"/>
  <c r="P147" i="23" s="1"/>
  <c r="P169" i="23" s="1"/>
  <c r="K124" i="23"/>
  <c r="K146" i="23" s="1"/>
  <c r="K168" i="23" s="1"/>
  <c r="G125" i="23"/>
  <c r="G147" i="23" s="1"/>
  <c r="G169" i="23" s="1"/>
  <c r="J123" i="23"/>
  <c r="J145" i="23" s="1"/>
  <c r="J167" i="23" s="1"/>
  <c r="O125" i="23"/>
  <c r="O147" i="23" s="1"/>
  <c r="O169" i="23" s="1"/>
  <c r="I123" i="23"/>
  <c r="I145" i="23" s="1"/>
  <c r="I167" i="23" s="1"/>
  <c r="G123" i="23"/>
  <c r="G145" i="23" s="1"/>
  <c r="G167" i="23" s="1"/>
  <c r="J125" i="23"/>
  <c r="J147" i="23" s="1"/>
  <c r="J169" i="23" s="1"/>
  <c r="G122" i="23"/>
  <c r="G144" i="23" s="1"/>
  <c r="G166" i="23" s="1"/>
  <c r="Q123" i="23"/>
  <c r="Q145" i="23" s="1"/>
  <c r="Q167" i="23" s="1"/>
  <c r="I120" i="23"/>
  <c r="I142" i="23" s="1"/>
  <c r="I164" i="23" s="1"/>
  <c r="P120" i="23"/>
  <c r="P142" i="23" s="1"/>
  <c r="P164" i="23" s="1"/>
  <c r="O120" i="23"/>
  <c r="O142" i="23" s="1"/>
  <c r="O164" i="23" s="1"/>
  <c r="H119" i="23"/>
  <c r="H141" i="23" s="1"/>
  <c r="H163" i="23" s="1"/>
  <c r="P119" i="23"/>
  <c r="P141" i="23" s="1"/>
  <c r="P163" i="23" s="1"/>
  <c r="L118" i="23"/>
  <c r="L140" i="23" s="1"/>
  <c r="L162" i="23" s="1"/>
  <c r="F23" i="23"/>
  <c r="F132" i="23" s="1"/>
  <c r="F154" i="23" s="1"/>
  <c r="F176" i="23" s="1"/>
  <c r="C15" i="23"/>
  <c r="F157" i="23"/>
  <c r="F179" i="23" s="1"/>
  <c r="F156" i="23"/>
  <c r="F178" i="23" s="1"/>
  <c r="J23" i="23"/>
  <c r="F11" i="23"/>
  <c r="F120" i="23" s="1"/>
  <c r="Q11" i="23"/>
  <c r="G11" i="23"/>
  <c r="H11" i="23"/>
  <c r="H9" i="23"/>
  <c r="Q9" i="23"/>
  <c r="G9" i="23"/>
  <c r="F9" i="23"/>
  <c r="F118" i="23" s="1"/>
  <c r="Q22" i="23"/>
  <c r="G22" i="23"/>
  <c r="F22" i="23"/>
  <c r="F131" i="23" s="1"/>
  <c r="H22" i="23"/>
  <c r="P130" i="23" l="1"/>
  <c r="P152" i="23" s="1"/>
  <c r="P174" i="23" s="1"/>
  <c r="I23" i="23"/>
  <c r="I132" i="23" s="1"/>
  <c r="I154" i="23" s="1"/>
  <c r="I176" i="23" s="1"/>
  <c r="K23" i="23"/>
  <c r="K132" i="23" s="1"/>
  <c r="K154" i="23" s="1"/>
  <c r="K176" i="23" s="1"/>
  <c r="K24" i="23"/>
  <c r="K133" i="23" s="1"/>
  <c r="K155" i="23" s="1"/>
  <c r="K177" i="23" s="1"/>
  <c r="P23" i="23"/>
  <c r="J25" i="23"/>
  <c r="J134" i="23" s="1"/>
  <c r="O24" i="23"/>
  <c r="O133" i="23" s="1"/>
  <c r="O155" i="23" s="1"/>
  <c r="O177" i="23" s="1"/>
  <c r="Q130" i="23"/>
  <c r="Q152" i="23" s="1"/>
  <c r="Q174" i="23" s="1"/>
  <c r="J20" i="23"/>
  <c r="I130" i="23"/>
  <c r="I152" i="23" s="1"/>
  <c r="I174" i="23" s="1"/>
  <c r="M130" i="23"/>
  <c r="M152" i="23" s="1"/>
  <c r="M174" i="23" s="1"/>
  <c r="O130" i="23"/>
  <c r="O152" i="23" s="1"/>
  <c r="O174" i="23" s="1"/>
  <c r="F130" i="23"/>
  <c r="F152" i="23" s="1"/>
  <c r="F174" i="23" s="1"/>
  <c r="L130" i="23"/>
  <c r="L152" i="23" s="1"/>
  <c r="L174" i="23" s="1"/>
  <c r="I20" i="23"/>
  <c r="I129" i="23" s="1"/>
  <c r="I151" i="23" s="1"/>
  <c r="I173" i="23" s="1"/>
  <c r="P20" i="23"/>
  <c r="P129" i="23" s="1"/>
  <c r="P151" i="23" s="1"/>
  <c r="P173" i="23" s="1"/>
  <c r="K20" i="23"/>
  <c r="K129" i="23" s="1"/>
  <c r="K151" i="23" s="1"/>
  <c r="K173" i="23" s="1"/>
  <c r="H121" i="23"/>
  <c r="H143" i="23" s="1"/>
  <c r="H165" i="23" s="1"/>
  <c r="F121" i="23"/>
  <c r="F143" i="23" s="1"/>
  <c r="F165" i="23" s="1"/>
  <c r="Q126" i="24"/>
  <c r="Q148" i="24" s="1"/>
  <c r="Q170" i="24" s="1"/>
  <c r="I126" i="24"/>
  <c r="I148" i="24" s="1"/>
  <c r="I170" i="24" s="1"/>
  <c r="Q126" i="23"/>
  <c r="Q148" i="23" s="1"/>
  <c r="Q170" i="23" s="1"/>
  <c r="I121" i="23"/>
  <c r="I143" i="23" s="1"/>
  <c r="I165" i="23" s="1"/>
  <c r="O121" i="23"/>
  <c r="O143" i="23" s="1"/>
  <c r="O165" i="23" s="1"/>
  <c r="M121" i="23"/>
  <c r="M143" i="23" s="1"/>
  <c r="M165" i="23" s="1"/>
  <c r="F126" i="24"/>
  <c r="K126" i="23"/>
  <c r="K148" i="23" s="1"/>
  <c r="K170" i="23" s="1"/>
  <c r="I126" i="23"/>
  <c r="I148" i="23" s="1"/>
  <c r="I170" i="23" s="1"/>
  <c r="H126" i="23"/>
  <c r="H148" i="23" s="1"/>
  <c r="H170" i="23" s="1"/>
  <c r="N121" i="23"/>
  <c r="N143" i="23" s="1"/>
  <c r="N165" i="23" s="1"/>
  <c r="H11" i="24"/>
  <c r="H120" i="24" s="1"/>
  <c r="H142" i="24" s="1"/>
  <c r="H164" i="24" s="1"/>
  <c r="I118" i="23"/>
  <c r="I140" i="23" s="1"/>
  <c r="I162" i="23" s="1"/>
  <c r="P121" i="23"/>
  <c r="P143" i="23" s="1"/>
  <c r="P165" i="23" s="1"/>
  <c r="L121" i="23"/>
  <c r="L143" i="23" s="1"/>
  <c r="L165" i="23" s="1"/>
  <c r="G121" i="23"/>
  <c r="G143" i="23" s="1"/>
  <c r="G165" i="23" s="1"/>
  <c r="K121" i="23"/>
  <c r="K143" i="23" s="1"/>
  <c r="K165" i="23" s="1"/>
  <c r="Q121" i="23"/>
  <c r="Q143" i="23" s="1"/>
  <c r="Q165" i="23" s="1"/>
  <c r="I121" i="24"/>
  <c r="I143" i="24" s="1"/>
  <c r="I165" i="24" s="1"/>
  <c r="O118" i="23"/>
  <c r="O140" i="23" s="1"/>
  <c r="O162" i="23" s="1"/>
  <c r="M118" i="23"/>
  <c r="M140" i="23" s="1"/>
  <c r="M162" i="23" s="1"/>
  <c r="H118" i="24"/>
  <c r="H140" i="24" s="1"/>
  <c r="H162" i="24" s="1"/>
  <c r="I27" i="23"/>
  <c r="I136" i="23" s="1"/>
  <c r="I158" i="23" s="1"/>
  <c r="I180" i="23" s="1"/>
  <c r="J24" i="23"/>
  <c r="J133" i="23" s="1"/>
  <c r="J155" i="23" s="1"/>
  <c r="J177" i="23" s="1"/>
  <c r="I24" i="23"/>
  <c r="I133" i="23" s="1"/>
  <c r="G130" i="23"/>
  <c r="G152" i="23" s="1"/>
  <c r="G174" i="23" s="1"/>
  <c r="N130" i="23"/>
  <c r="N152" i="23" s="1"/>
  <c r="N174" i="23" s="1"/>
  <c r="K130" i="23"/>
  <c r="K152" i="23" s="1"/>
  <c r="K174" i="23" s="1"/>
  <c r="H130" i="23"/>
  <c r="H152" i="23" s="1"/>
  <c r="H174" i="23" s="1"/>
  <c r="J130" i="23"/>
  <c r="J152" i="23" s="1"/>
  <c r="J174" i="23" s="1"/>
  <c r="H20" i="23"/>
  <c r="G126" i="23"/>
  <c r="G148" i="23" s="1"/>
  <c r="G170" i="23" s="1"/>
  <c r="M126" i="23"/>
  <c r="M148" i="23" s="1"/>
  <c r="M170" i="23" s="1"/>
  <c r="J126" i="23"/>
  <c r="J148" i="23" s="1"/>
  <c r="J170" i="23" s="1"/>
  <c r="F126" i="23"/>
  <c r="F148" i="23" s="1"/>
  <c r="F170" i="23" s="1"/>
  <c r="L126" i="23"/>
  <c r="L148" i="23" s="1"/>
  <c r="L170" i="23" s="1"/>
  <c r="P126" i="23"/>
  <c r="P148" i="23" s="1"/>
  <c r="P170" i="23" s="1"/>
  <c r="N126" i="23"/>
  <c r="N148" i="23" s="1"/>
  <c r="N170" i="23" s="1"/>
  <c r="O126" i="23"/>
  <c r="O148" i="23" s="1"/>
  <c r="O170" i="23" s="1"/>
  <c r="J13" i="23"/>
  <c r="J122" i="23" s="1"/>
  <c r="J144" i="23" s="1"/>
  <c r="J166" i="23" s="1"/>
  <c r="J118" i="23"/>
  <c r="J140" i="23" s="1"/>
  <c r="J162" i="23" s="1"/>
  <c r="F146" i="24"/>
  <c r="F168" i="24" s="1"/>
  <c r="F158" i="24"/>
  <c r="F180" i="24" s="1"/>
  <c r="P11" i="24"/>
  <c r="P120" i="24" s="1"/>
  <c r="P142" i="24" s="1"/>
  <c r="P164" i="24" s="1"/>
  <c r="N11" i="24"/>
  <c r="N120" i="24" s="1"/>
  <c r="N142" i="24" s="1"/>
  <c r="N164" i="24" s="1"/>
  <c r="O120" i="24"/>
  <c r="O142" i="24" s="1"/>
  <c r="O164" i="24" s="1"/>
  <c r="F141" i="24"/>
  <c r="F163" i="24" s="1"/>
  <c r="G122" i="24"/>
  <c r="G144" i="24" s="1"/>
  <c r="G166" i="24" s="1"/>
  <c r="G121" i="24"/>
  <c r="G143" i="24" s="1"/>
  <c r="G165" i="24" s="1"/>
  <c r="H12" i="24"/>
  <c r="H121" i="24" s="1"/>
  <c r="H143" i="24" s="1"/>
  <c r="H165" i="24" s="1"/>
  <c r="O130" i="24"/>
  <c r="O152" i="24" s="1"/>
  <c r="O174" i="24" s="1"/>
  <c r="P21" i="24"/>
  <c r="P130" i="24" s="1"/>
  <c r="P152" i="24" s="1"/>
  <c r="P174" i="24" s="1"/>
  <c r="N21" i="24"/>
  <c r="N130" i="24" s="1"/>
  <c r="N152" i="24" s="1"/>
  <c r="N174" i="24" s="1"/>
  <c r="P25" i="23"/>
  <c r="P134" i="23" s="1"/>
  <c r="P156" i="23" s="1"/>
  <c r="P178" i="23" s="1"/>
  <c r="I25" i="23"/>
  <c r="I134" i="23" s="1"/>
  <c r="I156" i="23" s="1"/>
  <c r="I178" i="23" s="1"/>
  <c r="K27" i="23"/>
  <c r="K136" i="23" s="1"/>
  <c r="K158" i="23" s="1"/>
  <c r="K180" i="23" s="1"/>
  <c r="P27" i="23"/>
  <c r="P136" i="23" s="1"/>
  <c r="P158" i="23" s="1"/>
  <c r="P180" i="23" s="1"/>
  <c r="O13" i="23"/>
  <c r="O122" i="23" s="1"/>
  <c r="O144" i="23" s="1"/>
  <c r="O166" i="23" s="1"/>
  <c r="F20" i="23"/>
  <c r="F129" i="23" s="1"/>
  <c r="F151" i="23" s="1"/>
  <c r="F173" i="23" s="1"/>
  <c r="G23" i="23"/>
  <c r="G132" i="23" s="1"/>
  <c r="G154" i="23" s="1"/>
  <c r="G176" i="23" s="1"/>
  <c r="J131" i="24"/>
  <c r="J153" i="24" s="1"/>
  <c r="J175" i="24" s="1"/>
  <c r="K22" i="24"/>
  <c r="K131" i="24" s="1"/>
  <c r="K153" i="24" s="1"/>
  <c r="K175" i="24" s="1"/>
  <c r="G20" i="24"/>
  <c r="F20" i="24"/>
  <c r="F129" i="24" s="1"/>
  <c r="Q20" i="24"/>
  <c r="Q129" i="24" s="1"/>
  <c r="Q151" i="24" s="1"/>
  <c r="Q173" i="24" s="1"/>
  <c r="J27" i="24"/>
  <c r="I27" i="24"/>
  <c r="I136" i="24" s="1"/>
  <c r="I158" i="24" s="1"/>
  <c r="I180" i="24" s="1"/>
  <c r="O27" i="24"/>
  <c r="J13" i="24"/>
  <c r="O13" i="24"/>
  <c r="I13" i="24"/>
  <c r="I122" i="24" s="1"/>
  <c r="I144" i="24" s="1"/>
  <c r="I166" i="24" s="1"/>
  <c r="O119" i="24"/>
  <c r="O141" i="24" s="1"/>
  <c r="O163" i="24" s="1"/>
  <c r="P10" i="24"/>
  <c r="P119" i="24" s="1"/>
  <c r="P141" i="24" s="1"/>
  <c r="P163" i="24" s="1"/>
  <c r="N10" i="24"/>
  <c r="N119" i="24" s="1"/>
  <c r="N141" i="24" s="1"/>
  <c r="N163" i="24" s="1"/>
  <c r="F142" i="24"/>
  <c r="F164" i="24" s="1"/>
  <c r="G136" i="24"/>
  <c r="G158" i="24" s="1"/>
  <c r="G180" i="24" s="1"/>
  <c r="J120" i="24"/>
  <c r="J142" i="24" s="1"/>
  <c r="J164" i="24" s="1"/>
  <c r="K11" i="24"/>
  <c r="K120" i="24" s="1"/>
  <c r="K142" i="24" s="1"/>
  <c r="K164" i="24" s="1"/>
  <c r="J25" i="24"/>
  <c r="O25" i="24"/>
  <c r="I25" i="24"/>
  <c r="I134" i="24" s="1"/>
  <c r="I156" i="24" s="1"/>
  <c r="I178" i="24" s="1"/>
  <c r="P16" i="24"/>
  <c r="P125" i="24" s="1"/>
  <c r="P147" i="24" s="1"/>
  <c r="P169" i="24" s="1"/>
  <c r="N16" i="24"/>
  <c r="N125" i="24" s="1"/>
  <c r="N147" i="24" s="1"/>
  <c r="N169" i="24" s="1"/>
  <c r="O125" i="24"/>
  <c r="O147" i="24" s="1"/>
  <c r="O169" i="24" s="1"/>
  <c r="K12" i="24"/>
  <c r="K121" i="24" s="1"/>
  <c r="K143" i="24" s="1"/>
  <c r="K165" i="24" s="1"/>
  <c r="J121" i="24"/>
  <c r="J143" i="24" s="1"/>
  <c r="J165" i="24" s="1"/>
  <c r="F148" i="24"/>
  <c r="F170" i="24" s="1"/>
  <c r="G134" i="24"/>
  <c r="G156" i="24" s="1"/>
  <c r="G178" i="24" s="1"/>
  <c r="O118" i="24"/>
  <c r="O140" i="24" s="1"/>
  <c r="O162" i="24" s="1"/>
  <c r="P9" i="24"/>
  <c r="P118" i="24" s="1"/>
  <c r="P140" i="24" s="1"/>
  <c r="P162" i="24" s="1"/>
  <c r="N9" i="24"/>
  <c r="N118" i="24" s="1"/>
  <c r="N140" i="24" s="1"/>
  <c r="N162" i="24" s="1"/>
  <c r="O126" i="24"/>
  <c r="O148" i="24" s="1"/>
  <c r="O170" i="24" s="1"/>
  <c r="P17" i="24"/>
  <c r="P126" i="24" s="1"/>
  <c r="P148" i="24" s="1"/>
  <c r="P170" i="24" s="1"/>
  <c r="N17" i="24"/>
  <c r="N126" i="24" s="1"/>
  <c r="N148" i="24" s="1"/>
  <c r="N170" i="24" s="1"/>
  <c r="G133" i="24"/>
  <c r="G155" i="24" s="1"/>
  <c r="G177" i="24" s="1"/>
  <c r="I130" i="24"/>
  <c r="I152" i="24" s="1"/>
  <c r="I174" i="24" s="1"/>
  <c r="F130" i="24"/>
  <c r="Q23" i="24"/>
  <c r="Q132" i="24" s="1"/>
  <c r="Q154" i="24" s="1"/>
  <c r="Q176" i="24" s="1"/>
  <c r="F23" i="24"/>
  <c r="F132" i="24" s="1"/>
  <c r="G23" i="24"/>
  <c r="H17" i="24"/>
  <c r="H126" i="24" s="1"/>
  <c r="H148" i="24" s="1"/>
  <c r="H170" i="24" s="1"/>
  <c r="G126" i="24"/>
  <c r="G148" i="24" s="1"/>
  <c r="G170" i="24" s="1"/>
  <c r="F156" i="24"/>
  <c r="F178" i="24" s="1"/>
  <c r="J23" i="24"/>
  <c r="I23" i="24"/>
  <c r="I132" i="24" s="1"/>
  <c r="I154" i="24" s="1"/>
  <c r="I176" i="24" s="1"/>
  <c r="O23" i="24"/>
  <c r="F155" i="24"/>
  <c r="F177" i="24" s="1"/>
  <c r="O25" i="23"/>
  <c r="O134" i="23" s="1"/>
  <c r="O156" i="23" s="1"/>
  <c r="O178" i="23" s="1"/>
  <c r="J27" i="23"/>
  <c r="J136" i="23" s="1"/>
  <c r="I13" i="23"/>
  <c r="I122" i="23" s="1"/>
  <c r="I144" i="23" s="1"/>
  <c r="I166" i="23" s="1"/>
  <c r="P13" i="23"/>
  <c r="Q20" i="23"/>
  <c r="Q129" i="23" s="1"/>
  <c r="Q151" i="23" s="1"/>
  <c r="Q173" i="23" s="1"/>
  <c r="H23" i="23"/>
  <c r="H132" i="23" s="1"/>
  <c r="O135" i="24"/>
  <c r="O157" i="24" s="1"/>
  <c r="O179" i="24" s="1"/>
  <c r="P26" i="24"/>
  <c r="P135" i="24" s="1"/>
  <c r="P157" i="24" s="1"/>
  <c r="P179" i="24" s="1"/>
  <c r="N26" i="24"/>
  <c r="N135" i="24" s="1"/>
  <c r="N157" i="24" s="1"/>
  <c r="N179" i="24" s="1"/>
  <c r="O131" i="24"/>
  <c r="O153" i="24" s="1"/>
  <c r="O175" i="24" s="1"/>
  <c r="P22" i="24"/>
  <c r="P131" i="24" s="1"/>
  <c r="P153" i="24" s="1"/>
  <c r="P175" i="24" s="1"/>
  <c r="N22" i="24"/>
  <c r="N131" i="24" s="1"/>
  <c r="N153" i="24" s="1"/>
  <c r="N175" i="24" s="1"/>
  <c r="L130" i="24"/>
  <c r="L152" i="24" s="1"/>
  <c r="L174" i="24" s="1"/>
  <c r="M130" i="24"/>
  <c r="M152" i="24" s="1"/>
  <c r="M174" i="24" s="1"/>
  <c r="J119" i="24"/>
  <c r="J141" i="24" s="1"/>
  <c r="J163" i="24" s="1"/>
  <c r="K10" i="24"/>
  <c r="K119" i="24" s="1"/>
  <c r="K141" i="24" s="1"/>
  <c r="K163" i="24" s="1"/>
  <c r="J123" i="24"/>
  <c r="J145" i="24" s="1"/>
  <c r="J167" i="24" s="1"/>
  <c r="K14" i="24"/>
  <c r="K123" i="24" s="1"/>
  <c r="K145" i="24" s="1"/>
  <c r="K167" i="24" s="1"/>
  <c r="F157" i="24"/>
  <c r="F179" i="24" s="1"/>
  <c r="F153" i="24"/>
  <c r="F175" i="24" s="1"/>
  <c r="L118" i="24"/>
  <c r="L140" i="24" s="1"/>
  <c r="L162" i="24" s="1"/>
  <c r="M118" i="24"/>
  <c r="M140" i="24" s="1"/>
  <c r="M162" i="24" s="1"/>
  <c r="F118" i="24"/>
  <c r="I118" i="24"/>
  <c r="I140" i="24" s="1"/>
  <c r="I162" i="24" s="1"/>
  <c r="K17" i="24"/>
  <c r="K126" i="24" s="1"/>
  <c r="K148" i="24" s="1"/>
  <c r="K170" i="24" s="1"/>
  <c r="J126" i="24"/>
  <c r="J148" i="24" s="1"/>
  <c r="J170" i="24" s="1"/>
  <c r="F121" i="24"/>
  <c r="K21" i="24"/>
  <c r="K130" i="24" s="1"/>
  <c r="K152" i="24" s="1"/>
  <c r="K174" i="24" s="1"/>
  <c r="J130" i="24"/>
  <c r="J152" i="24" s="1"/>
  <c r="J174" i="24" s="1"/>
  <c r="Q130" i="24"/>
  <c r="Q152" i="24" s="1"/>
  <c r="Q174" i="24" s="1"/>
  <c r="I24" i="24"/>
  <c r="I133" i="24" s="1"/>
  <c r="I155" i="24" s="1"/>
  <c r="I177" i="24" s="1"/>
  <c r="J24" i="24"/>
  <c r="O24" i="24"/>
  <c r="J135" i="24"/>
  <c r="J157" i="24" s="1"/>
  <c r="J179" i="24" s="1"/>
  <c r="K26" i="24"/>
  <c r="K135" i="24" s="1"/>
  <c r="K157" i="24" s="1"/>
  <c r="K179" i="24" s="1"/>
  <c r="H14" i="24"/>
  <c r="H123" i="24" s="1"/>
  <c r="H145" i="24" s="1"/>
  <c r="H167" i="24" s="1"/>
  <c r="G123" i="24"/>
  <c r="G145" i="24" s="1"/>
  <c r="G167" i="24" s="1"/>
  <c r="F147" i="24"/>
  <c r="F169" i="24" s="1"/>
  <c r="P15" i="24"/>
  <c r="P124" i="24" s="1"/>
  <c r="P146" i="24" s="1"/>
  <c r="P168" i="24" s="1"/>
  <c r="N15" i="24"/>
  <c r="N124" i="24" s="1"/>
  <c r="N146" i="24" s="1"/>
  <c r="N168" i="24" s="1"/>
  <c r="O124" i="24"/>
  <c r="O146" i="24" s="1"/>
  <c r="O168" i="24" s="1"/>
  <c r="I20" i="24"/>
  <c r="I129" i="24" s="1"/>
  <c r="I151" i="24" s="1"/>
  <c r="I173" i="24" s="1"/>
  <c r="O20" i="24"/>
  <c r="J20" i="24"/>
  <c r="H21" i="24"/>
  <c r="H130" i="24" s="1"/>
  <c r="H152" i="24" s="1"/>
  <c r="H174" i="24" s="1"/>
  <c r="G130" i="24"/>
  <c r="G152" i="24" s="1"/>
  <c r="G174" i="24" s="1"/>
  <c r="F145" i="24"/>
  <c r="F167" i="24" s="1"/>
  <c r="H22" i="24"/>
  <c r="H131" i="24" s="1"/>
  <c r="H153" i="24" s="1"/>
  <c r="H175" i="24" s="1"/>
  <c r="L121" i="24"/>
  <c r="L143" i="24" s="1"/>
  <c r="L165" i="24" s="1"/>
  <c r="M121" i="24"/>
  <c r="M143" i="24" s="1"/>
  <c r="M165" i="24" s="1"/>
  <c r="G124" i="24"/>
  <c r="G146" i="24" s="1"/>
  <c r="G168" i="24" s="1"/>
  <c r="H15" i="24"/>
  <c r="H124" i="24" s="1"/>
  <c r="H146" i="24" s="1"/>
  <c r="H168" i="24" s="1"/>
  <c r="O123" i="24"/>
  <c r="O145" i="24" s="1"/>
  <c r="O167" i="24" s="1"/>
  <c r="P14" i="24"/>
  <c r="P123" i="24" s="1"/>
  <c r="P145" i="24" s="1"/>
  <c r="P167" i="24" s="1"/>
  <c r="N14" i="24"/>
  <c r="N123" i="24" s="1"/>
  <c r="N145" i="24" s="1"/>
  <c r="N167" i="24" s="1"/>
  <c r="G125" i="24"/>
  <c r="G147" i="24" s="1"/>
  <c r="G169" i="24" s="1"/>
  <c r="H16" i="24"/>
  <c r="H125" i="24" s="1"/>
  <c r="H147" i="24" s="1"/>
  <c r="H169" i="24" s="1"/>
  <c r="J124" i="24"/>
  <c r="J146" i="24" s="1"/>
  <c r="J168" i="24" s="1"/>
  <c r="K15" i="24"/>
  <c r="K124" i="24" s="1"/>
  <c r="K146" i="24" s="1"/>
  <c r="K168" i="24" s="1"/>
  <c r="H26" i="24"/>
  <c r="H135" i="24" s="1"/>
  <c r="H157" i="24" s="1"/>
  <c r="H179" i="24" s="1"/>
  <c r="G135" i="24"/>
  <c r="G157" i="24" s="1"/>
  <c r="G179" i="24" s="1"/>
  <c r="J125" i="24"/>
  <c r="J147" i="24" s="1"/>
  <c r="J169" i="24" s="1"/>
  <c r="K16" i="24"/>
  <c r="K125" i="24" s="1"/>
  <c r="K147" i="24" s="1"/>
  <c r="K169" i="24" s="1"/>
  <c r="P12" i="24"/>
  <c r="P121" i="24" s="1"/>
  <c r="P143" i="24" s="1"/>
  <c r="P165" i="24" s="1"/>
  <c r="N12" i="24"/>
  <c r="N121" i="24" s="1"/>
  <c r="N143" i="24" s="1"/>
  <c r="N165" i="24" s="1"/>
  <c r="O121" i="24"/>
  <c r="O143" i="24" s="1"/>
  <c r="O165" i="24" s="1"/>
  <c r="K9" i="24"/>
  <c r="K118" i="24" s="1"/>
  <c r="K140" i="24" s="1"/>
  <c r="K162" i="24" s="1"/>
  <c r="J118" i="24"/>
  <c r="J140" i="24" s="1"/>
  <c r="J162" i="24" s="1"/>
  <c r="L126" i="24"/>
  <c r="L148" i="24" s="1"/>
  <c r="L170" i="24" s="1"/>
  <c r="M126" i="24"/>
  <c r="M148" i="24" s="1"/>
  <c r="M170" i="24" s="1"/>
  <c r="H10" i="24"/>
  <c r="H119" i="24" s="1"/>
  <c r="H141" i="24" s="1"/>
  <c r="H163" i="24" s="1"/>
  <c r="G119" i="24"/>
  <c r="G141" i="24" s="1"/>
  <c r="G163" i="24" s="1"/>
  <c r="F144" i="24"/>
  <c r="F166" i="24" s="1"/>
  <c r="Q121" i="24"/>
  <c r="Q143" i="24" s="1"/>
  <c r="Q165" i="24" s="1"/>
  <c r="Q118" i="24"/>
  <c r="Q140" i="24" s="1"/>
  <c r="Q162" i="24" s="1"/>
  <c r="R119" i="23"/>
  <c r="R141" i="23" s="1"/>
  <c r="R163" i="23" s="1"/>
  <c r="R123" i="23"/>
  <c r="R145" i="23" s="1"/>
  <c r="R167" i="23" s="1"/>
  <c r="K134" i="23"/>
  <c r="K156" i="23" s="1"/>
  <c r="K178" i="23" s="1"/>
  <c r="O136" i="23"/>
  <c r="O158" i="23" s="1"/>
  <c r="O180" i="23" s="1"/>
  <c r="H129" i="23"/>
  <c r="H151" i="23" s="1"/>
  <c r="H173" i="23" s="1"/>
  <c r="P133" i="23"/>
  <c r="P155" i="23" s="1"/>
  <c r="P177" i="23" s="1"/>
  <c r="H131" i="23"/>
  <c r="H153" i="23" s="1"/>
  <c r="H175" i="23" s="1"/>
  <c r="Q131" i="23"/>
  <c r="Q153" i="23" s="1"/>
  <c r="Q175" i="23" s="1"/>
  <c r="O132" i="23"/>
  <c r="O154" i="23" s="1"/>
  <c r="O176" i="23" s="1"/>
  <c r="G129" i="23"/>
  <c r="G151" i="23" s="1"/>
  <c r="G173" i="23" s="1"/>
  <c r="G131" i="23"/>
  <c r="G153" i="23" s="1"/>
  <c r="G175" i="23" s="1"/>
  <c r="J132" i="23"/>
  <c r="J154" i="23" s="1"/>
  <c r="J176" i="23" s="1"/>
  <c r="O129" i="23"/>
  <c r="O151" i="23" s="1"/>
  <c r="O173" i="23" s="1"/>
  <c r="R135" i="23"/>
  <c r="R157" i="23" s="1"/>
  <c r="R179" i="23" s="1"/>
  <c r="P132" i="23"/>
  <c r="P154" i="23" s="1"/>
  <c r="P176" i="23" s="1"/>
  <c r="J129" i="23"/>
  <c r="J151" i="23" s="1"/>
  <c r="J173" i="23" s="1"/>
  <c r="H145" i="23"/>
  <c r="H167" i="23" s="1"/>
  <c r="K122" i="23"/>
  <c r="K144" i="23" s="1"/>
  <c r="K166" i="23" s="1"/>
  <c r="P122" i="23"/>
  <c r="P144" i="23" s="1"/>
  <c r="P166" i="23" s="1"/>
  <c r="R125" i="23"/>
  <c r="R147" i="23" s="1"/>
  <c r="R169" i="23" s="1"/>
  <c r="Q120" i="23"/>
  <c r="Q142" i="23" s="1"/>
  <c r="Q164" i="23" s="1"/>
  <c r="G120" i="23"/>
  <c r="G142" i="23" s="1"/>
  <c r="G164" i="23" s="1"/>
  <c r="H120" i="23"/>
  <c r="H142" i="23" s="1"/>
  <c r="H164" i="23" s="1"/>
  <c r="G118" i="23"/>
  <c r="G140" i="23" s="1"/>
  <c r="G162" i="23" s="1"/>
  <c r="H118" i="23"/>
  <c r="H140" i="23" s="1"/>
  <c r="H162" i="23" s="1"/>
  <c r="Q118" i="23"/>
  <c r="Q140" i="23" s="1"/>
  <c r="Q162" i="23" s="1"/>
  <c r="F140" i="23"/>
  <c r="F162" i="23" s="1"/>
  <c r="F153" i="23"/>
  <c r="F175" i="23" s="1"/>
  <c r="F142" i="23"/>
  <c r="F164" i="23" s="1"/>
  <c r="Q15" i="23"/>
  <c r="G15" i="23"/>
  <c r="F15" i="23"/>
  <c r="F124" i="23" s="1"/>
  <c r="H15" i="23"/>
  <c r="R121" i="23" l="1"/>
  <c r="R143" i="23" s="1"/>
  <c r="R165" i="23" s="1"/>
  <c r="H25" i="24"/>
  <c r="H134" i="24" s="1"/>
  <c r="H156" i="24" s="1"/>
  <c r="H178" i="24" s="1"/>
  <c r="R131" i="24"/>
  <c r="R153" i="24" s="1"/>
  <c r="R175" i="24" s="1"/>
  <c r="R130" i="23"/>
  <c r="R152" i="23" s="1"/>
  <c r="R174" i="23" s="1"/>
  <c r="R126" i="23"/>
  <c r="R148" i="23" s="1"/>
  <c r="R170" i="23" s="1"/>
  <c r="P20" i="24"/>
  <c r="P129" i="24" s="1"/>
  <c r="P151" i="24" s="1"/>
  <c r="P173" i="24" s="1"/>
  <c r="N20" i="24"/>
  <c r="N129" i="24" s="1"/>
  <c r="N151" i="24" s="1"/>
  <c r="N173" i="24" s="1"/>
  <c r="O129" i="24"/>
  <c r="O151" i="24" s="1"/>
  <c r="O173" i="24" s="1"/>
  <c r="F154" i="24"/>
  <c r="F176" i="24" s="1"/>
  <c r="R123" i="24"/>
  <c r="R145" i="24" s="1"/>
  <c r="R167" i="24" s="1"/>
  <c r="K20" i="24"/>
  <c r="K129" i="24" s="1"/>
  <c r="K151" i="24" s="1"/>
  <c r="K173" i="24" s="1"/>
  <c r="J129" i="24"/>
  <c r="J151" i="24" s="1"/>
  <c r="J173" i="24" s="1"/>
  <c r="P24" i="24"/>
  <c r="P133" i="24" s="1"/>
  <c r="P155" i="24" s="1"/>
  <c r="P177" i="24" s="1"/>
  <c r="N24" i="24"/>
  <c r="N133" i="24" s="1"/>
  <c r="N155" i="24" s="1"/>
  <c r="N177" i="24" s="1"/>
  <c r="O133" i="24"/>
  <c r="O155" i="24" s="1"/>
  <c r="O177" i="24" s="1"/>
  <c r="G132" i="24"/>
  <c r="G154" i="24" s="1"/>
  <c r="G176" i="24" s="1"/>
  <c r="H23" i="24"/>
  <c r="H132" i="24" s="1"/>
  <c r="H154" i="24" s="1"/>
  <c r="H176" i="24" s="1"/>
  <c r="F152" i="24"/>
  <c r="F174" i="24" s="1"/>
  <c r="R130" i="24"/>
  <c r="R152" i="24" s="1"/>
  <c r="R174" i="24" s="1"/>
  <c r="R126" i="24"/>
  <c r="R148" i="24" s="1"/>
  <c r="R170" i="24" s="1"/>
  <c r="O134" i="24"/>
  <c r="O156" i="24" s="1"/>
  <c r="O178" i="24" s="1"/>
  <c r="P25" i="24"/>
  <c r="P134" i="24" s="1"/>
  <c r="P156" i="24" s="1"/>
  <c r="P178" i="24" s="1"/>
  <c r="N25" i="24"/>
  <c r="N134" i="24" s="1"/>
  <c r="N156" i="24" s="1"/>
  <c r="N178" i="24" s="1"/>
  <c r="R120" i="24"/>
  <c r="R142" i="24" s="1"/>
  <c r="R164" i="24" s="1"/>
  <c r="O136" i="24"/>
  <c r="O158" i="24" s="1"/>
  <c r="O180" i="24" s="1"/>
  <c r="P27" i="24"/>
  <c r="P136" i="24" s="1"/>
  <c r="P158" i="24" s="1"/>
  <c r="P180" i="24" s="1"/>
  <c r="N27" i="24"/>
  <c r="N136" i="24" s="1"/>
  <c r="N158" i="24" s="1"/>
  <c r="N180" i="24" s="1"/>
  <c r="J133" i="24"/>
  <c r="J155" i="24" s="1"/>
  <c r="J177" i="24" s="1"/>
  <c r="K24" i="24"/>
  <c r="K133" i="24" s="1"/>
  <c r="K155" i="24" s="1"/>
  <c r="K177" i="24" s="1"/>
  <c r="P23" i="24"/>
  <c r="P132" i="24" s="1"/>
  <c r="P154" i="24" s="1"/>
  <c r="P176" i="24" s="1"/>
  <c r="N23" i="24"/>
  <c r="N132" i="24" s="1"/>
  <c r="N154" i="24" s="1"/>
  <c r="N176" i="24" s="1"/>
  <c r="O132" i="24"/>
  <c r="O154" i="24" s="1"/>
  <c r="O176" i="24" s="1"/>
  <c r="O122" i="24"/>
  <c r="O144" i="24" s="1"/>
  <c r="O166" i="24" s="1"/>
  <c r="P13" i="24"/>
  <c r="P122" i="24" s="1"/>
  <c r="P144" i="24" s="1"/>
  <c r="P166" i="24" s="1"/>
  <c r="N13" i="24"/>
  <c r="N122" i="24" s="1"/>
  <c r="N144" i="24" s="1"/>
  <c r="N166" i="24" s="1"/>
  <c r="F151" i="24"/>
  <c r="F173" i="24" s="1"/>
  <c r="R125" i="24"/>
  <c r="R147" i="24" s="1"/>
  <c r="R169" i="24" s="1"/>
  <c r="F143" i="24"/>
  <c r="F165" i="24" s="1"/>
  <c r="R121" i="24"/>
  <c r="R143" i="24" s="1"/>
  <c r="R165" i="24" s="1"/>
  <c r="F140" i="24"/>
  <c r="F162" i="24" s="1"/>
  <c r="R118" i="24"/>
  <c r="R140" i="24" s="1"/>
  <c r="R162" i="24" s="1"/>
  <c r="H24" i="24"/>
  <c r="H133" i="24" s="1"/>
  <c r="H27" i="24"/>
  <c r="H136" i="24" s="1"/>
  <c r="H158" i="24" s="1"/>
  <c r="H180" i="24" s="1"/>
  <c r="J122" i="24"/>
  <c r="J144" i="24" s="1"/>
  <c r="J166" i="24" s="1"/>
  <c r="K13" i="24"/>
  <c r="K122" i="24" s="1"/>
  <c r="K144" i="24" s="1"/>
  <c r="K166" i="24" s="1"/>
  <c r="J136" i="24"/>
  <c r="J158" i="24" s="1"/>
  <c r="J180" i="24" s="1"/>
  <c r="K27" i="24"/>
  <c r="K136" i="24" s="1"/>
  <c r="K158" i="24" s="1"/>
  <c r="K180" i="24" s="1"/>
  <c r="G129" i="24"/>
  <c r="G151" i="24" s="1"/>
  <c r="G173" i="24" s="1"/>
  <c r="H20" i="24"/>
  <c r="H129" i="24" s="1"/>
  <c r="H151" i="24" s="1"/>
  <c r="H173" i="24" s="1"/>
  <c r="H13" i="24"/>
  <c r="H122" i="24" s="1"/>
  <c r="R124" i="24"/>
  <c r="R146" i="24" s="1"/>
  <c r="R168" i="24" s="1"/>
  <c r="K25" i="24"/>
  <c r="K134" i="24" s="1"/>
  <c r="K156" i="24" s="1"/>
  <c r="K178" i="24" s="1"/>
  <c r="J134" i="24"/>
  <c r="J156" i="24" s="1"/>
  <c r="J178" i="24" s="1"/>
  <c r="R135" i="24"/>
  <c r="R157" i="24" s="1"/>
  <c r="R179" i="24" s="1"/>
  <c r="J132" i="24"/>
  <c r="J154" i="24" s="1"/>
  <c r="J176" i="24" s="1"/>
  <c r="K23" i="24"/>
  <c r="K132" i="24" s="1"/>
  <c r="K154" i="24" s="1"/>
  <c r="K176" i="24" s="1"/>
  <c r="R119" i="24"/>
  <c r="R141" i="24" s="1"/>
  <c r="R163" i="24" s="1"/>
  <c r="R134" i="23"/>
  <c r="R156" i="23" s="1"/>
  <c r="R178" i="23" s="1"/>
  <c r="J156" i="23"/>
  <c r="J178" i="23" s="1"/>
  <c r="R136" i="23"/>
  <c r="R158" i="23" s="1"/>
  <c r="R180" i="23" s="1"/>
  <c r="R133" i="23"/>
  <c r="R155" i="23" s="1"/>
  <c r="R177" i="23" s="1"/>
  <c r="J158" i="23"/>
  <c r="J180" i="23" s="1"/>
  <c r="R132" i="23"/>
  <c r="R154" i="23" s="1"/>
  <c r="R176" i="23" s="1"/>
  <c r="I155" i="23"/>
  <c r="I177" i="23" s="1"/>
  <c r="R129" i="23"/>
  <c r="R151" i="23" s="1"/>
  <c r="R173" i="23" s="1"/>
  <c r="R131" i="23"/>
  <c r="R153" i="23" s="1"/>
  <c r="R175" i="23" s="1"/>
  <c r="H154" i="23"/>
  <c r="H176" i="23" s="1"/>
  <c r="H124" i="23"/>
  <c r="H146" i="23" s="1"/>
  <c r="H168" i="23" s="1"/>
  <c r="Q124" i="23"/>
  <c r="Q146" i="23" s="1"/>
  <c r="Q168" i="23" s="1"/>
  <c r="G124" i="23"/>
  <c r="G146" i="23" s="1"/>
  <c r="G168" i="23" s="1"/>
  <c r="R120" i="23"/>
  <c r="R142" i="23" s="1"/>
  <c r="R164" i="23" s="1"/>
  <c r="R122" i="23"/>
  <c r="R144" i="23" s="1"/>
  <c r="R166" i="23" s="1"/>
  <c r="R118" i="23"/>
  <c r="R140" i="23" s="1"/>
  <c r="R162" i="23" s="1"/>
  <c r="F146" i="23"/>
  <c r="F168" i="23" s="1"/>
  <c r="R136" i="24" l="1"/>
  <c r="R158" i="24" s="1"/>
  <c r="R180" i="24" s="1"/>
  <c r="R134" i="24"/>
  <c r="R156" i="24" s="1"/>
  <c r="R178" i="24" s="1"/>
  <c r="R129" i="24"/>
  <c r="R151" i="24" s="1"/>
  <c r="R173" i="24" s="1"/>
  <c r="H144" i="24"/>
  <c r="H166" i="24" s="1"/>
  <c r="R122" i="24"/>
  <c r="R144" i="24" s="1"/>
  <c r="R166" i="24" s="1"/>
  <c r="H155" i="24"/>
  <c r="H177" i="24" s="1"/>
  <c r="R133" i="24"/>
  <c r="R155" i="24" s="1"/>
  <c r="R177" i="24" s="1"/>
  <c r="R132" i="24"/>
  <c r="R154" i="24" s="1"/>
  <c r="R176" i="24" s="1"/>
  <c r="R124" i="23"/>
  <c r="R146" i="23" s="1"/>
  <c r="R168" i="23" s="1"/>
</calcChain>
</file>

<file path=xl/comments1.xml><?xml version="1.0" encoding="utf-8"?>
<comments xmlns="http://schemas.openxmlformats.org/spreadsheetml/2006/main">
  <authors>
    <author>gzhkw6</author>
  </authors>
  <commentList>
    <comment ref="Q3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manual customer adjustment</t>
        </r>
      </text>
    </comment>
  </commentList>
</comments>
</file>

<file path=xl/sharedStrings.xml><?xml version="1.0" encoding="utf-8"?>
<sst xmlns="http://schemas.openxmlformats.org/spreadsheetml/2006/main" count="1191" uniqueCount="200">
  <si>
    <t>Dependent Variable: WC111</t>
  </si>
  <si>
    <t>Variable</t>
  </si>
  <si>
    <t>Coefficient</t>
  </si>
  <si>
    <t>Std. Error</t>
  </si>
  <si>
    <t>t-Statistic</t>
  </si>
  <si>
    <t>DDH</t>
  </si>
  <si>
    <t>SHDDH</t>
  </si>
  <si>
    <t>C</t>
  </si>
  <si>
    <t>R-squared</t>
  </si>
  <si>
    <t xml:space="preserve">    Mean dependent var</t>
  </si>
  <si>
    <t>Adjusted R-squared</t>
  </si>
  <si>
    <t xml:space="preserve">    S.D. dependent var</t>
  </si>
  <si>
    <t>S.E. of regression</t>
  </si>
  <si>
    <t xml:space="preserve">    Akaike info criterion</t>
  </si>
  <si>
    <t>Sum squared resid</t>
  </si>
  <si>
    <t xml:space="preserve">    Schwarz criterion</t>
  </si>
  <si>
    <t>Log likelihood</t>
  </si>
  <si>
    <t xml:space="preserve">    Hannan-Quinn criter.</t>
  </si>
  <si>
    <t>F-statistic</t>
  </si>
  <si>
    <t xml:space="preserve">    Durbin-Watson stat</t>
  </si>
  <si>
    <t>Prob(F-statistic)</t>
  </si>
  <si>
    <t>Dependent Variable: WC101</t>
  </si>
  <si>
    <t>Dependent Variable: WR101</t>
  </si>
  <si>
    <t>Method: Least Squares</t>
  </si>
  <si>
    <t xml:space="preserve">Prob.  </t>
  </si>
  <si>
    <t>Durban-Watson Statistic =</t>
  </si>
  <si>
    <r>
      <t>d</t>
    </r>
    <r>
      <rPr>
        <b/>
        <vertAlign val="subscript"/>
        <sz val="10"/>
        <color indexed="10"/>
        <rFont val="Times New Roman"/>
        <family val="1"/>
      </rPr>
      <t xml:space="preserve">l </t>
    </r>
    <r>
      <rPr>
        <b/>
        <sz val="10"/>
        <color indexed="10"/>
        <rFont val="Times New Roman"/>
        <family val="1"/>
      </rPr>
      <t>=</t>
    </r>
  </si>
  <si>
    <r>
      <t>d</t>
    </r>
    <r>
      <rPr>
        <b/>
        <vertAlign val="subscript"/>
        <sz val="10"/>
        <color indexed="10"/>
        <rFont val="Times New Roman"/>
        <family val="1"/>
      </rPr>
      <t xml:space="preserve">u </t>
    </r>
    <r>
      <rPr>
        <b/>
        <sz val="10"/>
        <color indexed="10"/>
        <rFont val="Times New Roman"/>
        <family val="1"/>
      </rPr>
      <t>=</t>
    </r>
  </si>
  <si>
    <r>
      <t>4-d</t>
    </r>
    <r>
      <rPr>
        <b/>
        <vertAlign val="subscript"/>
        <sz val="10"/>
        <color indexed="10"/>
        <rFont val="Times New Roman"/>
        <family val="1"/>
      </rPr>
      <t>u</t>
    </r>
    <r>
      <rPr>
        <b/>
        <sz val="10"/>
        <color indexed="10"/>
        <rFont val="Times New Roman"/>
        <family val="1"/>
      </rPr>
      <t xml:space="preserve"> =</t>
    </r>
  </si>
  <si>
    <r>
      <t>4-d</t>
    </r>
    <r>
      <rPr>
        <b/>
        <vertAlign val="subscript"/>
        <sz val="10"/>
        <color indexed="10"/>
        <rFont val="Times New Roman"/>
        <family val="1"/>
      </rPr>
      <t>l</t>
    </r>
    <r>
      <rPr>
        <b/>
        <sz val="10"/>
        <color indexed="10"/>
        <rFont val="Times New Roman"/>
        <family val="1"/>
      </rPr>
      <t xml:space="preserve"> =</t>
    </r>
  </si>
  <si>
    <t>p - 1 = 5</t>
  </si>
  <si>
    <t>p - 1 = 4</t>
  </si>
  <si>
    <t>p - 1 = 3</t>
  </si>
  <si>
    <t>p - 1 = 2</t>
  </si>
  <si>
    <t>p - 1 = 1</t>
  </si>
  <si>
    <t>Dependent Variable: WI101</t>
  </si>
  <si>
    <t>Durbin-Watson stat</t>
  </si>
  <si>
    <t>Dependent Variable: WT101</t>
  </si>
  <si>
    <t>Dependent Variable: WT111</t>
  </si>
  <si>
    <t>Dependent Variable: IC101</t>
  </si>
  <si>
    <t>Dependent Variable: IC111</t>
  </si>
  <si>
    <t>Dependent Variable: II101</t>
  </si>
  <si>
    <t>Dependent Variable: IR101</t>
  </si>
  <si>
    <t>Dependent Variable: IT101</t>
  </si>
  <si>
    <t>Dependent Variable: IT111</t>
  </si>
  <si>
    <t>Ten years of Data</t>
  </si>
  <si>
    <t>Variables</t>
  </si>
  <si>
    <t>Trend</t>
  </si>
  <si>
    <t>Observation number</t>
  </si>
  <si>
    <t>YearDDH</t>
  </si>
  <si>
    <t>Year times DDH</t>
  </si>
  <si>
    <t>YearSHDDH</t>
  </si>
  <si>
    <t>Year times SHDDH</t>
  </si>
  <si>
    <t>Adjusted R Square</t>
  </si>
  <si>
    <t>Standard Error</t>
  </si>
  <si>
    <t>Durbin Watson</t>
  </si>
  <si>
    <t>t-stats &gt; |2|</t>
  </si>
  <si>
    <t>pass</t>
  </si>
  <si>
    <t>Intercept</t>
  </si>
  <si>
    <t>Baseload</t>
  </si>
  <si>
    <t>Winter DDH</t>
  </si>
  <si>
    <t>Shoulder DDH</t>
  </si>
  <si>
    <t>WA ID Gas</t>
  </si>
  <si>
    <t>WR101</t>
  </si>
  <si>
    <t>Net Factors</t>
  </si>
  <si>
    <t>WC101</t>
  </si>
  <si>
    <t>WI101</t>
  </si>
  <si>
    <t>WT101</t>
  </si>
  <si>
    <t>WC111</t>
  </si>
  <si>
    <t>WT111</t>
  </si>
  <si>
    <t>IR101</t>
  </si>
  <si>
    <t>IC101</t>
  </si>
  <si>
    <t>II101</t>
  </si>
  <si>
    <t>IT101</t>
  </si>
  <si>
    <t>IC111</t>
  </si>
  <si>
    <t>IT111</t>
  </si>
  <si>
    <t>Sch/Class</t>
  </si>
  <si>
    <t>Mar</t>
  </si>
  <si>
    <t>Feb, Mar</t>
  </si>
  <si>
    <t>Dec, Jan,</t>
  </si>
  <si>
    <t>Apr, May, Jun</t>
  </si>
  <si>
    <t>Oct, Nov</t>
  </si>
  <si>
    <t>All</t>
  </si>
  <si>
    <t>Months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</si>
  <si>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</si>
  <si>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</si>
  <si>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</si>
  <si>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</si>
  <si>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</si>
  <si>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</si>
  <si>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</si>
  <si>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</si>
  <si>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</si>
  <si>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</si>
  <si>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</si>
  <si>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</si>
  <si>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Customers</t>
  </si>
  <si>
    <t>Calendar DDH</t>
  </si>
  <si>
    <t>Actual Billed Usage</t>
  </si>
  <si>
    <t>Actual Calendar Usage</t>
  </si>
  <si>
    <t>Predicted Calendar Usage</t>
  </si>
  <si>
    <t>Predicted - Actual Usage</t>
  </si>
  <si>
    <t>Percentage Difference</t>
  </si>
  <si>
    <t>WR111</t>
  </si>
  <si>
    <t>WI111</t>
  </si>
  <si>
    <t>IR111</t>
  </si>
  <si>
    <t>II111</t>
  </si>
  <si>
    <t>AR(1)</t>
  </si>
  <si>
    <t>Included observations: 119 after adjustments</t>
  </si>
  <si>
    <t>@TREND</t>
  </si>
  <si>
    <t>Inverted AR Roots</t>
  </si>
  <si>
    <t>Dependent Variable: WR111</t>
  </si>
  <si>
    <t>AR(2)</t>
  </si>
  <si>
    <t>Dependent Variable: WI111</t>
  </si>
  <si>
    <t>Dependent Variable: WC121</t>
  </si>
  <si>
    <t>Dependent Variable: WT121</t>
  </si>
  <si>
    <t>Dependent Variable: WT131</t>
  </si>
  <si>
    <t>Dependent Variable: IR111</t>
  </si>
  <si>
    <t>Convergence achieved after 9 iterations</t>
  </si>
  <si>
    <t>Dependent Variable: II111</t>
  </si>
  <si>
    <t>Dependent Variable: IT131</t>
  </si>
  <si>
    <t>monthly usage per customer for each group identified by state-class-schedule</t>
  </si>
  <si>
    <t>WC121</t>
  </si>
  <si>
    <t>AR(3)</t>
  </si>
  <si>
    <t>DDH during Dec, Jan, Feb, Mar</t>
  </si>
  <si>
    <t>DDH during Apr, May, Jun, Oct, Nov</t>
  </si>
  <si>
    <t>WT131</t>
  </si>
  <si>
    <t>IT131</t>
  </si>
  <si>
    <t>WT121</t>
  </si>
  <si>
    <t>Method: Stepwise Regression</t>
  </si>
  <si>
    <t>Included observations: 120</t>
  </si>
  <si>
    <t>No always included regressors</t>
  </si>
  <si>
    <t>Number of search regressors: 6</t>
  </si>
  <si>
    <t>Selection method: Stepwise backwards</t>
  </si>
  <si>
    <t>Stopping criterion: t-stat forwards/backwards = 2/2</t>
  </si>
  <si>
    <t xml:space="preserve">Prob.*  </t>
  </si>
  <si>
    <t>Selection Summary</t>
  </si>
  <si>
    <t>Removed @TREND</t>
  </si>
  <si>
    <t>*Note: p-values and subsequent tests do not account for stepwise</t>
  </si>
  <si>
    <t xml:space="preserve">        selection.</t>
  </si>
  <si>
    <t>*Note: p-values and subsequent tests do not account for stepwise selection.</t>
  </si>
  <si>
    <t>Convergence achieved after 7 iterations</t>
  </si>
  <si>
    <t xml:space="preserve">Booked Unbilled Usage </t>
  </si>
  <si>
    <t>Dependent Variable: WI121</t>
  </si>
  <si>
    <t>WADDH*WINTER</t>
  </si>
  <si>
    <t>WADDH*SHOULDER</t>
  </si>
  <si>
    <t>IDDDH*WINTER</t>
  </si>
  <si>
    <t>IDDDH*SHOULDER</t>
  </si>
  <si>
    <t>WADDH*WINTER*YEAR</t>
  </si>
  <si>
    <t>Removed WADDH*SHOULDER*YEAR</t>
  </si>
  <si>
    <t>Sample (adjusted): 2006M02 2015M12</t>
  </si>
  <si>
    <t>WADDH*SHOULDER*YEAR</t>
  </si>
  <si>
    <t>Removed IDDDH*SHOULDER*YEAR</t>
  </si>
  <si>
    <t>Removed IDDDH*WINTER*YEAR</t>
  </si>
  <si>
    <t>IDDDH*WINTER*YEAR</t>
  </si>
  <si>
    <t>IDDDH*SHOULDER*YEAR</t>
  </si>
  <si>
    <t>Date: 11/15/16   Time: 14:54</t>
  </si>
  <si>
    <t>Date: 04/12/18   Time: 16:14</t>
  </si>
  <si>
    <t>Sample: 2007M01 2016M12</t>
  </si>
  <si>
    <t>Date: 04/12/18   Time: 16:17</t>
  </si>
  <si>
    <t>Method: ARMA Maximum Likelihood (OPG - BHHH)</t>
  </si>
  <si>
    <t>Date: 04/12/18   Time: 16:19</t>
  </si>
  <si>
    <t>Convergence achieved after 22 iterations</t>
  </si>
  <si>
    <t>Coefficient covariance computed using outer product of gradients</t>
  </si>
  <si>
    <t>SIGMASQ</t>
  </si>
  <si>
    <t>Date: 04/12/18   Time: 16:20</t>
  </si>
  <si>
    <t>Date: 04/12/18   Time: 16:25</t>
  </si>
  <si>
    <t>Convergence achieved after 26 iterations</t>
  </si>
  <si>
    <t>Date: 04/12/18   Time: 16:26</t>
  </si>
  <si>
    <t>Date: 04/12/18   Time: 16:28</t>
  </si>
  <si>
    <t>Date: 04/12/18   Time: 16:29</t>
  </si>
  <si>
    <t>Date: 04/12/18   Time: 16:31</t>
  </si>
  <si>
    <t>Convergence achieved after 13 iterations</t>
  </si>
  <si>
    <t>Date: 04/12/18   Time: 16:34</t>
  </si>
  <si>
    <t>Convergence achieved after 3 iterations</t>
  </si>
  <si>
    <t>Date: 04/12/18   Time: 16:37</t>
  </si>
  <si>
    <t>Removed WADDH*SHOULDER</t>
  </si>
  <si>
    <t>Removed WADDH*WINTER</t>
  </si>
  <si>
    <t>Removed WADDH*WINTER*YEAR</t>
  </si>
  <si>
    <t>Date: 04/12/18   Time: 16:40</t>
  </si>
  <si>
    <t>Date: 04/13/18   Time: 08:58</t>
  </si>
  <si>
    <t>Date: 04/13/18   Time: 09:09</t>
  </si>
  <si>
    <t>Convergence achieved after 33 iterations</t>
  </si>
  <si>
    <t>Date: 04/13/18   Time: 09:11</t>
  </si>
  <si>
    <t>Date: 04/13/18   Time: 09:15</t>
  </si>
  <si>
    <t>Convergence achieved after 99 iterations</t>
  </si>
  <si>
    <t>Date: 04/13/18   Time: 09:19</t>
  </si>
  <si>
    <t>Convergence achieved after 8 iterations</t>
  </si>
  <si>
    <t>Date: 04/13/18   Time: 09:34</t>
  </si>
  <si>
    <t>Convergence achieved after 4 iterations</t>
  </si>
  <si>
    <t>Date: 04/13/18   Time: 09:41</t>
  </si>
  <si>
    <t>No customers on this schedule since May of 2015</t>
  </si>
  <si>
    <t>2007 - 2016</t>
  </si>
  <si>
    <t>Date: 04/13/18   Time: 10:36</t>
  </si>
  <si>
    <t>Convergence achieved after 12 iterations</t>
  </si>
  <si>
    <t>no customers</t>
  </si>
  <si>
    <t>not updated</t>
  </si>
  <si>
    <t>DW</t>
  </si>
  <si>
    <t>borderline</t>
  </si>
  <si>
    <t>Dec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</si>
</sst>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0.0000"/>
    <numFmt numFmtId="166" formatCode="#,###,###,###,##0"/>
    <numFmt numFmtId="167" formatCode="#,###,###,##0"/>
    <numFmt numFmtId="168" formatCode="_(* #,##0_);_(* \(#,##0\);_(* &quot;-&quot;??_);_(@_)"/>
    <numFmt numFmtId="169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Times New Roman"/>
      <family val="1"/>
    </font>
    <font>
      <b/>
      <sz val="10"/>
      <color indexed="10"/>
      <name val="Times New Roman"/>
      <family val="1"/>
    </font>
    <font>
      <b/>
      <vertAlign val="subscript"/>
      <sz val="10"/>
      <color indexed="10"/>
      <name val="Times New Roman"/>
      <family val="1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3333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2" applyFont="1" applyFill="1" applyBorder="1" applyAlignment="1">
      <alignment horizontal="right"/>
    </xf>
    <xf numFmtId="0" fontId="3" fillId="0" borderId="2" xfId="2" applyFont="1" applyFill="1" applyBorder="1"/>
    <xf numFmtId="0" fontId="4" fillId="0" borderId="0" xfId="2"/>
    <xf numFmtId="0" fontId="5" fillId="0" borderId="0" xfId="2" applyFont="1" applyAlignment="1">
      <alignment horizontal="right"/>
    </xf>
    <xf numFmtId="0" fontId="7" fillId="0" borderId="0" xfId="2" applyFont="1" applyFill="1"/>
    <xf numFmtId="0" fontId="7" fillId="0" borderId="0" xfId="2" applyFont="1"/>
    <xf numFmtId="0" fontId="8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0" fillId="0" borderId="0" xfId="0" applyFill="1" applyBorder="1" applyAlignment="1"/>
    <xf numFmtId="0" fontId="0" fillId="0" borderId="0" xfId="0" applyAlignment="1">
      <alignment horizontal="right"/>
    </xf>
    <xf numFmtId="0" fontId="0" fillId="0" borderId="3" xfId="0" applyFill="1" applyBorder="1" applyAlignment="1"/>
    <xf numFmtId="43" fontId="1" fillId="0" borderId="0" xfId="1"/>
    <xf numFmtId="165" fontId="0" fillId="0" borderId="0" xfId="0" applyNumberFormat="1"/>
    <xf numFmtId="0" fontId="10" fillId="0" borderId="0" xfId="0" applyFont="1"/>
    <xf numFmtId="164" fontId="10" fillId="0" borderId="0" xfId="0" applyNumberFormat="1" applyFont="1" applyFill="1" applyBorder="1" applyAlignment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10" fontId="0" fillId="0" borderId="0" xfId="0" applyNumberFormat="1"/>
    <xf numFmtId="166" fontId="0" fillId="0" borderId="0" xfId="0" applyNumberFormat="1"/>
    <xf numFmtId="168" fontId="0" fillId="0" borderId="0" xfId="0" applyNumberFormat="1"/>
    <xf numFmtId="168" fontId="0" fillId="0" borderId="0" xfId="1" applyNumberFormat="1" applyFont="1"/>
    <xf numFmtId="10" fontId="0" fillId="0" borderId="0" xfId="3" applyNumberFormat="1" applyFont="1"/>
    <xf numFmtId="11" fontId="0" fillId="0" borderId="0" xfId="0" applyNumberFormat="1"/>
    <xf numFmtId="169" fontId="0" fillId="0" borderId="0" xfId="0" applyNumberFormat="1"/>
    <xf numFmtId="17" fontId="0" fillId="0" borderId="0" xfId="0" applyNumberFormat="1"/>
    <xf numFmtId="0" fontId="0" fillId="2" borderId="0" xfId="0" applyFill="1"/>
    <xf numFmtId="0" fontId="0" fillId="0" borderId="0" xfId="0" applyFill="1"/>
    <xf numFmtId="10" fontId="0" fillId="0" borderId="0" xfId="0" applyNumberFormat="1" applyFill="1"/>
    <xf numFmtId="10" fontId="0" fillId="3" borderId="0" xfId="3" applyNumberFormat="1" applyFont="1" applyFill="1"/>
    <xf numFmtId="0" fontId="11" fillId="0" borderId="0" xfId="0" applyFont="1"/>
    <xf numFmtId="0" fontId="1" fillId="0" borderId="0" xfId="4"/>
    <xf numFmtId="10" fontId="0" fillId="0" borderId="0" xfId="3" applyNumberFormat="1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10" fillId="0" borderId="0" xfId="0" applyFont="1" applyFill="1" applyAlignment="1">
      <alignment horizontal="center"/>
    </xf>
    <xf numFmtId="164" fontId="10" fillId="0" borderId="0" xfId="0" applyNumberFormat="1" applyFont="1" applyFill="1"/>
    <xf numFmtId="0" fontId="10" fillId="0" borderId="0" xfId="0" applyFont="1" applyFill="1"/>
    <xf numFmtId="43" fontId="1" fillId="0" borderId="0" xfId="1" applyFill="1"/>
    <xf numFmtId="165" fontId="0" fillId="0" borderId="0" xfId="0" applyNumberFormat="1" applyFill="1"/>
    <xf numFmtId="168" fontId="13" fillId="0" borderId="0" xfId="0" applyNumberFormat="1" applyFont="1" applyFill="1"/>
    <xf numFmtId="166" fontId="14" fillId="0" borderId="0" xfId="0" applyNumberFormat="1" applyFont="1" applyFill="1"/>
    <xf numFmtId="167" fontId="14" fillId="0" borderId="0" xfId="0" applyNumberFormat="1" applyFont="1" applyFill="1"/>
    <xf numFmtId="168" fontId="14" fillId="0" borderId="0" xfId="0" applyNumberFormat="1" applyFont="1" applyFill="1"/>
    <xf numFmtId="0" fontId="14" fillId="0" borderId="0" xfId="0" quotePrefix="1" applyFont="1"/>
    <xf numFmtId="0" fontId="14" fillId="0" borderId="0" xfId="0" applyFont="1"/>
    <xf numFmtId="0" fontId="14" fillId="0" borderId="0" xfId="4" applyFont="1" applyFill="1"/>
    <xf numFmtId="0" fontId="1" fillId="0" borderId="0" xfId="0" applyFont="1" applyFill="1"/>
    <xf numFmtId="0" fontId="1" fillId="4" borderId="0" xfId="0" applyFont="1" applyFill="1"/>
    <xf numFmtId="165" fontId="10" fillId="0" borderId="0" xfId="0" applyNumberFormat="1" applyFont="1" applyFill="1" applyBorder="1" applyAlignment="1"/>
    <xf numFmtId="165" fontId="10" fillId="0" borderId="0" xfId="0" applyNumberFormat="1" applyFont="1"/>
    <xf numFmtId="165" fontId="10" fillId="0" borderId="0" xfId="0" applyNumberFormat="1" applyFont="1" applyFill="1"/>
    <xf numFmtId="165" fontId="0" fillId="0" borderId="0" xfId="0" applyNumberFormat="1" applyFill="1" applyBorder="1" applyAlignment="1"/>
    <xf numFmtId="165" fontId="1" fillId="0" borderId="0" xfId="0" applyNumberFormat="1" applyFont="1"/>
    <xf numFmtId="165" fontId="1" fillId="0" borderId="0" xfId="0" applyNumberFormat="1" applyFont="1" applyFill="1" applyBorder="1" applyAlignment="1"/>
    <xf numFmtId="0" fontId="0" fillId="4" borderId="0" xfId="0" applyFill="1"/>
    <xf numFmtId="166" fontId="14" fillId="5" borderId="0" xfId="0" applyNumberFormat="1" applyFont="1" applyFill="1"/>
    <xf numFmtId="0" fontId="0" fillId="0" borderId="0" xfId="0" applyAlignment="1">
      <alignment horizontal="center" wrapText="1"/>
    </xf>
  </cellXfs>
  <cellStyles count="8">
    <cellStyle name="Comma" xfId="1" builtinId="3"/>
    <cellStyle name="Comma 2" xfId="7"/>
    <cellStyle name="Normal" xfId="0" builtinId="0"/>
    <cellStyle name="Normal 2" xfId="4"/>
    <cellStyle name="Normal 3" xfId="5"/>
    <cellStyle name="Normal_Avista's weather Regressions" xfId="2"/>
    <cellStyle name="Percent" xfId="3" builtinId="5"/>
    <cellStyle name="Percent 2" xfId="6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/>
  </sheetViews>
  <sheetFormatPr defaultRowHeight="12.75" x14ac:dyDescent="0.2"/>
  <cols>
    <col min="1" max="1" width="30" customWidth="1"/>
  </cols>
  <sheetData>
    <row r="1" spans="1:3" ht="16.5" thickBot="1" x14ac:dyDescent="0.3">
      <c r="A1" s="1" t="s">
        <v>25</v>
      </c>
      <c r="B1" s="2">
        <v>2.2999999999999998</v>
      </c>
      <c r="C1" s="3"/>
    </row>
    <row r="2" spans="1:3" ht="15.75" x14ac:dyDescent="0.25">
      <c r="A2" s="4" t="s">
        <v>26</v>
      </c>
      <c r="B2" s="5">
        <v>1.57</v>
      </c>
      <c r="C2" s="3"/>
    </row>
    <row r="3" spans="1:3" ht="15.75" x14ac:dyDescent="0.25">
      <c r="A3" s="4" t="s">
        <v>27</v>
      </c>
      <c r="B3" s="5">
        <v>1.78</v>
      </c>
      <c r="C3" s="3"/>
    </row>
    <row r="4" spans="1:3" ht="15.75" x14ac:dyDescent="0.25">
      <c r="A4" s="4" t="s">
        <v>28</v>
      </c>
      <c r="B4" s="6">
        <f>4-B3</f>
        <v>2.2199999999999998</v>
      </c>
      <c r="C4" s="3"/>
    </row>
    <row r="5" spans="1:3" ht="15.75" x14ac:dyDescent="0.25">
      <c r="A5" s="4" t="s">
        <v>29</v>
      </c>
      <c r="B5" s="7">
        <f>4-B2</f>
        <v>2.4299999999999997</v>
      </c>
      <c r="C5" s="3"/>
    </row>
    <row r="6" spans="1:3" ht="15.75" x14ac:dyDescent="0.25">
      <c r="A6" s="3"/>
      <c r="B6" s="8" t="str">
        <f>IF(AND(B4&gt;B1,B1&gt;B3),"No Autocorrelation",IF(B1&lt;B2,"Positive Autocorrelation",IF(B1&gt;B5,"Negative Autocorrelation","inconclusive")))</f>
        <v>inconclusive</v>
      </c>
      <c r="C6" s="9" t="s">
        <v>30</v>
      </c>
    </row>
    <row r="9" spans="1:3" ht="13.5" thickBot="1" x14ac:dyDescent="0.25"/>
    <row r="10" spans="1:3" ht="16.5" thickBot="1" x14ac:dyDescent="0.3">
      <c r="A10" s="1" t="s">
        <v>25</v>
      </c>
      <c r="B10" s="2">
        <v>2.2999999999999998</v>
      </c>
      <c r="C10" s="3"/>
    </row>
    <row r="11" spans="1:3" ht="15.75" x14ac:dyDescent="0.25">
      <c r="A11" s="4" t="s">
        <v>26</v>
      </c>
      <c r="B11" s="5">
        <v>1.59</v>
      </c>
      <c r="C11" s="3"/>
    </row>
    <row r="12" spans="1:3" ht="15.75" x14ac:dyDescent="0.25">
      <c r="A12" s="4" t="s">
        <v>27</v>
      </c>
      <c r="B12" s="5">
        <v>1.76</v>
      </c>
      <c r="C12" s="3"/>
    </row>
    <row r="13" spans="1:3" ht="15.75" x14ac:dyDescent="0.25">
      <c r="A13" s="4" t="s">
        <v>28</v>
      </c>
      <c r="B13" s="6">
        <f>4-B12</f>
        <v>2.2400000000000002</v>
      </c>
      <c r="C13" s="3"/>
    </row>
    <row r="14" spans="1:3" ht="15.75" x14ac:dyDescent="0.25">
      <c r="A14" s="4" t="s">
        <v>29</v>
      </c>
      <c r="B14" s="7">
        <f>4-B11</f>
        <v>2.41</v>
      </c>
      <c r="C14" s="3"/>
    </row>
    <row r="15" spans="1:3" ht="15.75" x14ac:dyDescent="0.25">
      <c r="A15" s="3"/>
      <c r="B15" s="8" t="str">
        <f>IF(AND(B13&gt;B10,B10&gt;B12),"No Autocorrelation",IF(B10&lt;B11,"Positive Autocorrelation",IF(B10&gt;B14,"Negative Autocorrelation","inconclusive")))</f>
        <v>inconclusive</v>
      </c>
      <c r="C15" s="9" t="s">
        <v>31</v>
      </c>
    </row>
    <row r="18" spans="1:3" ht="13.5" thickBot="1" x14ac:dyDescent="0.25"/>
    <row r="19" spans="1:3" ht="16.5" thickBot="1" x14ac:dyDescent="0.3">
      <c r="A19" s="1" t="s">
        <v>25</v>
      </c>
      <c r="B19" s="2">
        <v>2.2999999999999998</v>
      </c>
      <c r="C19" s="3"/>
    </row>
    <row r="20" spans="1:3" ht="15.75" x14ac:dyDescent="0.25">
      <c r="A20" s="4" t="s">
        <v>26</v>
      </c>
      <c r="B20" s="5">
        <v>1.61</v>
      </c>
      <c r="C20" s="3"/>
    </row>
    <row r="21" spans="1:3" ht="15.75" x14ac:dyDescent="0.25">
      <c r="A21" s="4" t="s">
        <v>27</v>
      </c>
      <c r="B21" s="5">
        <v>1.74</v>
      </c>
      <c r="C21" s="3"/>
    </row>
    <row r="22" spans="1:3" ht="15.75" x14ac:dyDescent="0.25">
      <c r="A22" s="4" t="s">
        <v>28</v>
      </c>
      <c r="B22" s="6">
        <f>4-B21</f>
        <v>2.2599999999999998</v>
      </c>
      <c r="C22" s="3"/>
    </row>
    <row r="23" spans="1:3" ht="15.75" x14ac:dyDescent="0.25">
      <c r="A23" s="4" t="s">
        <v>29</v>
      </c>
      <c r="B23" s="7">
        <f>4-B20</f>
        <v>2.3899999999999997</v>
      </c>
      <c r="C23" s="3"/>
    </row>
    <row r="24" spans="1:3" ht="15.75" x14ac:dyDescent="0.25">
      <c r="A24" s="3"/>
      <c r="B24" s="8" t="str">
        <f>IF(AND(B22&gt;B19,B19&gt;B21),"No Autocorrelation",IF(B19&lt;B20,"Positive Autocorrelation",IF(B19&gt;B23,"Negative Autocorrelation","inconclusive")))</f>
        <v>inconclusive</v>
      </c>
      <c r="C24" s="9" t="s">
        <v>32</v>
      </c>
    </row>
    <row r="27" spans="1:3" ht="13.5" thickBot="1" x14ac:dyDescent="0.25"/>
    <row r="28" spans="1:3" ht="16.5" thickBot="1" x14ac:dyDescent="0.3">
      <c r="A28" s="1" t="s">
        <v>25</v>
      </c>
      <c r="B28" s="2">
        <v>2.2999999999999998</v>
      </c>
      <c r="C28" s="3"/>
    </row>
    <row r="29" spans="1:3" ht="15.75" x14ac:dyDescent="0.25">
      <c r="A29" s="4" t="s">
        <v>26</v>
      </c>
      <c r="B29" s="5">
        <v>1.63</v>
      </c>
      <c r="C29" s="3"/>
    </row>
    <row r="30" spans="1:3" ht="15.75" x14ac:dyDescent="0.25">
      <c r="A30" s="4" t="s">
        <v>27</v>
      </c>
      <c r="B30" s="5">
        <v>1.72</v>
      </c>
      <c r="C30" s="3"/>
    </row>
    <row r="31" spans="1:3" ht="15.75" x14ac:dyDescent="0.25">
      <c r="A31" s="4" t="s">
        <v>28</v>
      </c>
      <c r="B31" s="6">
        <f>4-B30</f>
        <v>2.2800000000000002</v>
      </c>
      <c r="C31" s="3"/>
    </row>
    <row r="32" spans="1:3" ht="15.75" x14ac:dyDescent="0.25">
      <c r="A32" s="4" t="s">
        <v>29</v>
      </c>
      <c r="B32" s="7">
        <f>4-B29</f>
        <v>2.37</v>
      </c>
      <c r="C32" s="3"/>
    </row>
    <row r="33" spans="1:3" ht="15.75" x14ac:dyDescent="0.25">
      <c r="A33" s="3"/>
      <c r="B33" s="8" t="str">
        <f>IF(AND(B31&gt;B28,B28&gt;B30),"No Autocorrelation",IF(B28&lt;B29,"Positive Autocorrelation",IF(B28&gt;B32,"Negative Autocorrelation","inconclusive")))</f>
        <v>inconclusive</v>
      </c>
      <c r="C33" s="9" t="s">
        <v>33</v>
      </c>
    </row>
    <row r="36" spans="1:3" ht="13.5" thickBot="1" x14ac:dyDescent="0.25"/>
    <row r="37" spans="1:3" ht="16.5" thickBot="1" x14ac:dyDescent="0.3">
      <c r="A37" s="1" t="s">
        <v>25</v>
      </c>
      <c r="B37" s="2">
        <v>2.2999999999999998</v>
      </c>
      <c r="C37" s="3"/>
    </row>
    <row r="38" spans="1:3" ht="15.75" x14ac:dyDescent="0.25">
      <c r="A38" s="4" t="s">
        <v>26</v>
      </c>
      <c r="B38" s="5">
        <v>1.65</v>
      </c>
      <c r="C38" s="3"/>
    </row>
    <row r="39" spans="1:3" ht="15.75" x14ac:dyDescent="0.25">
      <c r="A39" s="4" t="s">
        <v>27</v>
      </c>
      <c r="B39" s="5">
        <v>1.69</v>
      </c>
      <c r="C39" s="3"/>
    </row>
    <row r="40" spans="1:3" ht="15.75" x14ac:dyDescent="0.25">
      <c r="A40" s="4" t="s">
        <v>28</v>
      </c>
      <c r="B40" s="6">
        <f>4-B39</f>
        <v>2.31</v>
      </c>
      <c r="C40" s="3"/>
    </row>
    <row r="41" spans="1:3" ht="15.75" x14ac:dyDescent="0.25">
      <c r="A41" s="4" t="s">
        <v>29</v>
      </c>
      <c r="B41" s="7">
        <f>4-B38</f>
        <v>2.35</v>
      </c>
      <c r="C41" s="3"/>
    </row>
    <row r="42" spans="1:3" ht="15.75" x14ac:dyDescent="0.25">
      <c r="A42" s="3"/>
      <c r="B42" s="8" t="str">
        <f>IF(AND(B40&gt;B37,B37&gt;B39),"No Autocorrelation",IF(B37&lt;B38,"Positive Autocorrelation",IF(B37&gt;B41,"Negative Autocorrelation","inconclusive")))</f>
        <v>No Autocorrelation</v>
      </c>
      <c r="C42" s="9" t="s">
        <v>34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opLeftCell="A102" workbookViewId="0">
      <selection activeCell="H27" sqref="H27:I27"/>
    </sheetView>
  </sheetViews>
  <sheetFormatPr defaultRowHeight="12.75" x14ac:dyDescent="0.2"/>
  <cols>
    <col min="1" max="1" width="25.7109375" customWidth="1"/>
    <col min="2" max="2" width="13" customWidth="1"/>
    <col min="3" max="3" width="13.28515625" customWidth="1"/>
    <col min="4" max="4" width="12.28515625" customWidth="1"/>
    <col min="5" max="5" width="13.140625" customWidth="1"/>
    <col min="6" max="6" width="9.28515625" customWidth="1"/>
    <col min="8" max="8" width="22.42578125" customWidth="1"/>
    <col min="9" max="9" width="12.7109375" customWidth="1"/>
    <col min="10" max="10" width="11.7109375" customWidth="1"/>
    <col min="11" max="11" width="10.28515625" customWidth="1"/>
    <col min="12" max="12" width="10.85546875" customWidth="1"/>
  </cols>
  <sheetData>
    <row r="1" spans="1:12" x14ac:dyDescent="0.2">
      <c r="A1" t="s">
        <v>42</v>
      </c>
      <c r="H1" t="s">
        <v>39</v>
      </c>
    </row>
    <row r="2" spans="1:12" x14ac:dyDescent="0.2">
      <c r="A2" t="s">
        <v>129</v>
      </c>
      <c r="H2" t="s">
        <v>160</v>
      </c>
    </row>
    <row r="3" spans="1:12" x14ac:dyDescent="0.2">
      <c r="A3" t="s">
        <v>180</v>
      </c>
      <c r="H3" t="s">
        <v>193</v>
      </c>
    </row>
    <row r="4" spans="1:12" x14ac:dyDescent="0.2">
      <c r="A4" t="s">
        <v>158</v>
      </c>
      <c r="H4" t="s">
        <v>158</v>
      </c>
    </row>
    <row r="5" spans="1:12" x14ac:dyDescent="0.2">
      <c r="A5" t="s">
        <v>130</v>
      </c>
      <c r="H5" t="s">
        <v>130</v>
      </c>
    </row>
    <row r="6" spans="1:12" x14ac:dyDescent="0.2">
      <c r="A6" t="s">
        <v>131</v>
      </c>
      <c r="H6" t="s">
        <v>194</v>
      </c>
    </row>
    <row r="7" spans="1:12" x14ac:dyDescent="0.2">
      <c r="A7" t="s">
        <v>132</v>
      </c>
      <c r="H7" t="s">
        <v>163</v>
      </c>
    </row>
    <row r="8" spans="1:12" x14ac:dyDescent="0.2">
      <c r="A8" t="s">
        <v>133</v>
      </c>
    </row>
    <row r="9" spans="1:12" x14ac:dyDescent="0.2">
      <c r="A9" t="s">
        <v>134</v>
      </c>
      <c r="H9" t="s">
        <v>1</v>
      </c>
      <c r="I9" t="s">
        <v>2</v>
      </c>
      <c r="J9" t="s">
        <v>3</v>
      </c>
      <c r="K9" t="s">
        <v>4</v>
      </c>
      <c r="L9" t="s">
        <v>24</v>
      </c>
    </row>
    <row r="10" spans="1:12" x14ac:dyDescent="0.2">
      <c r="E10" s="26"/>
    </row>
    <row r="11" spans="1:12" x14ac:dyDescent="0.2">
      <c r="A11" t="s">
        <v>1</v>
      </c>
      <c r="B11" t="s">
        <v>2</v>
      </c>
      <c r="C11" t="s">
        <v>3</v>
      </c>
      <c r="D11" t="s">
        <v>4</v>
      </c>
      <c r="E11" t="s">
        <v>135</v>
      </c>
      <c r="H11" t="s">
        <v>146</v>
      </c>
      <c r="I11">
        <v>0.219038376069456</v>
      </c>
      <c r="J11">
        <v>4.8650194319888101E-3</v>
      </c>
      <c r="K11">
        <v>45.023124600329403</v>
      </c>
      <c r="L11" s="26">
        <v>1.91287788546553E-74</v>
      </c>
    </row>
    <row r="12" spans="1:12" x14ac:dyDescent="0.2">
      <c r="E12" s="26"/>
      <c r="H12" t="s">
        <v>147</v>
      </c>
      <c r="I12">
        <v>0.176559684707636</v>
      </c>
      <c r="J12">
        <v>8.78066325962743E-3</v>
      </c>
      <c r="K12">
        <v>20.1077845132086</v>
      </c>
      <c r="L12" s="26">
        <v>2.7338274233987198E-39</v>
      </c>
    </row>
    <row r="13" spans="1:12" x14ac:dyDescent="0.2">
      <c r="A13" t="s">
        <v>146</v>
      </c>
      <c r="B13">
        <v>8.7477325570795197E-2</v>
      </c>
      <c r="C13">
        <v>7.7106811206799103E-4</v>
      </c>
      <c r="D13">
        <v>113.449543823285</v>
      </c>
      <c r="E13" s="26">
        <v>1.06201519641303E-120</v>
      </c>
      <c r="H13" t="s">
        <v>154</v>
      </c>
      <c r="I13">
        <v>-4.4709535464152296E-3</v>
      </c>
      <c r="J13">
        <v>9.26498794844249E-4</v>
      </c>
      <c r="K13">
        <v>-4.8256442116223397</v>
      </c>
      <c r="L13" s="26">
        <v>4.3630464195793099E-6</v>
      </c>
    </row>
    <row r="14" spans="1:12" x14ac:dyDescent="0.2">
      <c r="A14" t="s">
        <v>147</v>
      </c>
      <c r="B14">
        <v>7.3635646728333295E-2</v>
      </c>
      <c r="C14">
        <v>1.51619072344235E-3</v>
      </c>
      <c r="D14">
        <v>48.566216366995697</v>
      </c>
      <c r="E14" s="26">
        <v>6.2159085279310995E-79</v>
      </c>
      <c r="H14" t="s">
        <v>155</v>
      </c>
      <c r="I14">
        <v>-5.0161956381910297E-3</v>
      </c>
      <c r="J14">
        <v>1.78466764536978E-3</v>
      </c>
      <c r="K14">
        <v>-2.8107169708630302</v>
      </c>
      <c r="L14" s="26">
        <v>5.8200998291704203E-3</v>
      </c>
    </row>
    <row r="15" spans="1:12" x14ac:dyDescent="0.2">
      <c r="A15" t="s">
        <v>7</v>
      </c>
      <c r="B15">
        <v>14.615133273438699</v>
      </c>
      <c r="C15">
        <v>0.83693641781764405</v>
      </c>
      <c r="D15">
        <v>17.4626566155987</v>
      </c>
      <c r="E15" s="26">
        <v>2.9574546700941099E-34</v>
      </c>
      <c r="H15" t="s">
        <v>107</v>
      </c>
      <c r="I15">
        <v>0.327406447117081</v>
      </c>
      <c r="J15">
        <v>9.7941066523283701E-2</v>
      </c>
      <c r="K15">
        <v>3.3428924019246402</v>
      </c>
      <c r="L15" s="26">
        <v>1.1221778387227601E-3</v>
      </c>
    </row>
    <row r="16" spans="1:12" x14ac:dyDescent="0.2">
      <c r="A16" t="s">
        <v>109</v>
      </c>
      <c r="B16">
        <v>-2.1469068097554601E-2</v>
      </c>
      <c r="C16">
        <v>9.3710308775947406E-3</v>
      </c>
      <c r="D16">
        <v>-2.2910038797209702</v>
      </c>
      <c r="E16">
        <v>2.3768843636834399E-2</v>
      </c>
      <c r="H16" t="s">
        <v>164</v>
      </c>
      <c r="I16">
        <v>182.92448892866599</v>
      </c>
      <c r="J16">
        <v>30.445259536231401</v>
      </c>
      <c r="K16">
        <v>6.0083077534936598</v>
      </c>
      <c r="L16" s="26">
        <v>2.2949228009733701E-8</v>
      </c>
    </row>
    <row r="17" spans="1:12" x14ac:dyDescent="0.2">
      <c r="L17" s="26"/>
    </row>
    <row r="18" spans="1:12" x14ac:dyDescent="0.2">
      <c r="A18" t="s">
        <v>8</v>
      </c>
      <c r="B18">
        <v>0.99129639267185798</v>
      </c>
      <c r="C18" t="s">
        <v>9</v>
      </c>
      <c r="E18">
        <v>56.408333333333303</v>
      </c>
      <c r="H18" t="s">
        <v>8</v>
      </c>
      <c r="I18">
        <v>0.97323199457528198</v>
      </c>
      <c r="J18" t="s">
        <v>9</v>
      </c>
      <c r="L18">
        <v>95.866666666666603</v>
      </c>
    </row>
    <row r="19" spans="1:12" x14ac:dyDescent="0.2">
      <c r="A19" t="s">
        <v>10</v>
      </c>
      <c r="B19">
        <v>0.99107129937888805</v>
      </c>
      <c r="C19" t="s">
        <v>11</v>
      </c>
      <c r="E19">
        <v>37.313456655998003</v>
      </c>
      <c r="H19" t="s">
        <v>10</v>
      </c>
      <c r="I19">
        <v>0.97205795924963601</v>
      </c>
      <c r="J19" t="s">
        <v>11</v>
      </c>
      <c r="L19">
        <v>83.0127997960073</v>
      </c>
    </row>
    <row r="20" spans="1:12" x14ac:dyDescent="0.2">
      <c r="A20" t="s">
        <v>12</v>
      </c>
      <c r="B20">
        <v>3.5258157535165302</v>
      </c>
      <c r="C20" t="s">
        <v>13</v>
      </c>
      <c r="E20">
        <v>5.3908658392567297</v>
      </c>
      <c r="H20" t="s">
        <v>12</v>
      </c>
      <c r="I20">
        <v>13.8763141218813</v>
      </c>
      <c r="J20" t="s">
        <v>13</v>
      </c>
      <c r="L20">
        <v>8.1478953975111299</v>
      </c>
    </row>
    <row r="21" spans="1:12" x14ac:dyDescent="0.2">
      <c r="A21" t="s">
        <v>14</v>
      </c>
      <c r="B21">
        <v>1442.0397004184599</v>
      </c>
      <c r="C21" t="s">
        <v>15</v>
      </c>
      <c r="E21">
        <v>5.4837822306827899</v>
      </c>
      <c r="H21" t="s">
        <v>14</v>
      </c>
      <c r="I21">
        <v>21950.938671439901</v>
      </c>
      <c r="J21" t="s">
        <v>15</v>
      </c>
      <c r="L21">
        <v>8.28726998465023</v>
      </c>
    </row>
    <row r="22" spans="1:12" x14ac:dyDescent="0.2">
      <c r="A22" t="s">
        <v>16</v>
      </c>
      <c r="B22">
        <v>-319.45195035540303</v>
      </c>
      <c r="C22" t="s">
        <v>17</v>
      </c>
      <c r="E22">
        <v>5.4285996145740603</v>
      </c>
      <c r="H22" t="s">
        <v>16</v>
      </c>
      <c r="I22">
        <v>-482.87372385066698</v>
      </c>
      <c r="J22" t="s">
        <v>17</v>
      </c>
      <c r="L22">
        <v>8.2044960604871306</v>
      </c>
    </row>
    <row r="23" spans="1:12" x14ac:dyDescent="0.2">
      <c r="A23" t="s">
        <v>18</v>
      </c>
      <c r="B23" s="26">
        <v>4403.93571747854</v>
      </c>
      <c r="C23" t="s">
        <v>19</v>
      </c>
      <c r="E23">
        <v>2.3005861697622301</v>
      </c>
      <c r="H23" t="s">
        <v>36</v>
      </c>
      <c r="I23">
        <v>1.9319890343809301</v>
      </c>
    </row>
    <row r="24" spans="1:12" x14ac:dyDescent="0.2">
      <c r="A24" t="s">
        <v>20</v>
      </c>
      <c r="B24" s="26">
        <v>2.7393896243102501E-119</v>
      </c>
    </row>
    <row r="25" spans="1:12" x14ac:dyDescent="0.2">
      <c r="H25" t="s">
        <v>110</v>
      </c>
      <c r="I25" s="26">
        <v>0.33</v>
      </c>
    </row>
    <row r="26" spans="1:12" x14ac:dyDescent="0.2">
      <c r="B26" t="s">
        <v>136</v>
      </c>
    </row>
    <row r="28" spans="1:12" x14ac:dyDescent="0.2">
      <c r="A28" t="s">
        <v>153</v>
      </c>
    </row>
    <row r="29" spans="1:12" x14ac:dyDescent="0.2">
      <c r="A29" t="s">
        <v>152</v>
      </c>
    </row>
    <row r="31" spans="1:12" x14ac:dyDescent="0.2">
      <c r="A31" t="s">
        <v>138</v>
      </c>
    </row>
    <row r="32" spans="1:12" x14ac:dyDescent="0.2">
      <c r="A32" t="s">
        <v>139</v>
      </c>
    </row>
    <row r="34" spans="1:12" x14ac:dyDescent="0.2">
      <c r="A34" t="s">
        <v>41</v>
      </c>
      <c r="H34" t="s">
        <v>43</v>
      </c>
    </row>
    <row r="35" spans="1:12" x14ac:dyDescent="0.2">
      <c r="A35" t="s">
        <v>160</v>
      </c>
      <c r="H35" t="s">
        <v>129</v>
      </c>
    </row>
    <row r="36" spans="1:12" x14ac:dyDescent="0.2">
      <c r="A36" t="s">
        <v>181</v>
      </c>
      <c r="H36" t="s">
        <v>183</v>
      </c>
    </row>
    <row r="37" spans="1:12" x14ac:dyDescent="0.2">
      <c r="A37" t="s">
        <v>158</v>
      </c>
      <c r="H37" t="s">
        <v>158</v>
      </c>
    </row>
    <row r="38" spans="1:12" x14ac:dyDescent="0.2">
      <c r="A38" t="s">
        <v>130</v>
      </c>
      <c r="H38" t="s">
        <v>130</v>
      </c>
    </row>
    <row r="39" spans="1:12" x14ac:dyDescent="0.2">
      <c r="A39" t="s">
        <v>182</v>
      </c>
      <c r="H39" t="s">
        <v>131</v>
      </c>
    </row>
    <row r="40" spans="1:12" x14ac:dyDescent="0.2">
      <c r="A40" t="s">
        <v>163</v>
      </c>
      <c r="H40" t="s">
        <v>132</v>
      </c>
    </row>
    <row r="41" spans="1:12" x14ac:dyDescent="0.2">
      <c r="H41" t="s">
        <v>133</v>
      </c>
    </row>
    <row r="42" spans="1:12" x14ac:dyDescent="0.2">
      <c r="A42" t="s">
        <v>1</v>
      </c>
      <c r="B42" t="s">
        <v>2</v>
      </c>
      <c r="C42" t="s">
        <v>3</v>
      </c>
      <c r="D42" t="s">
        <v>4</v>
      </c>
      <c r="E42" t="s">
        <v>24</v>
      </c>
      <c r="H42" t="s">
        <v>134</v>
      </c>
    </row>
    <row r="43" spans="1:12" x14ac:dyDescent="0.2">
      <c r="E43" s="26"/>
      <c r="L43" s="26"/>
    </row>
    <row r="44" spans="1:12" x14ac:dyDescent="0.2">
      <c r="A44" t="s">
        <v>146</v>
      </c>
      <c r="B44">
        <v>0.43007870031060902</v>
      </c>
      <c r="C44">
        <v>9.8741014884612694E-3</v>
      </c>
      <c r="D44">
        <v>43.556236566252899</v>
      </c>
      <c r="E44" s="26">
        <v>6.7963617935371598E-73</v>
      </c>
      <c r="H44" t="s">
        <v>1</v>
      </c>
      <c r="I44" t="s">
        <v>2</v>
      </c>
      <c r="J44" t="s">
        <v>3</v>
      </c>
      <c r="K44" t="s">
        <v>4</v>
      </c>
      <c r="L44" s="26" t="s">
        <v>135</v>
      </c>
    </row>
    <row r="45" spans="1:12" x14ac:dyDescent="0.2">
      <c r="A45" t="s">
        <v>147</v>
      </c>
      <c r="B45">
        <v>0.31834083498739002</v>
      </c>
      <c r="C45">
        <v>1.57277402391134E-2</v>
      </c>
      <c r="D45">
        <v>20.240723088476901</v>
      </c>
      <c r="E45" s="26">
        <v>1.51809776796173E-39</v>
      </c>
      <c r="L45" s="26"/>
    </row>
    <row r="46" spans="1:12" x14ac:dyDescent="0.2">
      <c r="A46" t="s">
        <v>154</v>
      </c>
      <c r="B46">
        <v>-1.1645851354964E-2</v>
      </c>
      <c r="C46">
        <v>1.7794015808484599E-3</v>
      </c>
      <c r="D46">
        <v>-6.5448134250903802</v>
      </c>
      <c r="E46" s="26">
        <v>1.77130643525887E-9</v>
      </c>
      <c r="H46" t="s">
        <v>146</v>
      </c>
      <c r="I46">
        <v>9.7881433759121103E-2</v>
      </c>
      <c r="J46">
        <v>9.5344938566095704E-4</v>
      </c>
      <c r="K46">
        <v>102.66033544220799</v>
      </c>
      <c r="L46" s="26">
        <v>1.0262025522936001E-115</v>
      </c>
    </row>
    <row r="47" spans="1:12" x14ac:dyDescent="0.2">
      <c r="A47" t="s">
        <v>155</v>
      </c>
      <c r="B47">
        <v>-1.18516255061486E-2</v>
      </c>
      <c r="C47">
        <v>3.3219937864270902E-3</v>
      </c>
      <c r="D47">
        <v>-3.56762422451592</v>
      </c>
      <c r="E47" s="26">
        <v>5.2805386433622196E-4</v>
      </c>
      <c r="H47" t="s">
        <v>147</v>
      </c>
      <c r="I47">
        <v>7.9684823273518696E-2</v>
      </c>
      <c r="J47">
        <v>1.8748163634128899E-3</v>
      </c>
      <c r="K47">
        <v>42.502735109726402</v>
      </c>
      <c r="L47" s="26">
        <v>1.4341611669194101E-72</v>
      </c>
    </row>
    <row r="48" spans="1:12" x14ac:dyDescent="0.2">
      <c r="A48" t="s">
        <v>107</v>
      </c>
      <c r="B48">
        <v>0.186404347648919</v>
      </c>
      <c r="C48">
        <v>8.9394198465457597E-2</v>
      </c>
      <c r="D48">
        <v>2.0851951340102501</v>
      </c>
      <c r="E48" s="26">
        <v>3.9283766911663603E-2</v>
      </c>
      <c r="H48" t="s">
        <v>7</v>
      </c>
      <c r="I48">
        <v>15.6371118829921</v>
      </c>
      <c r="J48">
        <v>1.0348975673048599</v>
      </c>
      <c r="K48">
        <v>15.109816060071701</v>
      </c>
      <c r="L48" s="26">
        <v>3.5634887019057802E-29</v>
      </c>
    </row>
    <row r="49" spans="1:12" x14ac:dyDescent="0.2">
      <c r="A49" t="s">
        <v>164</v>
      </c>
      <c r="B49">
        <v>880.37968861131799</v>
      </c>
      <c r="C49">
        <v>111.319441714151</v>
      </c>
      <c r="D49">
        <v>7.9085887878594798</v>
      </c>
      <c r="E49" s="26">
        <v>1.8365147212193E-12</v>
      </c>
      <c r="H49" t="s">
        <v>109</v>
      </c>
      <c r="I49">
        <v>-4.8421119224813298E-2</v>
      </c>
      <c r="J49">
        <v>1.1587567289340401E-2</v>
      </c>
      <c r="K49">
        <v>-4.1787130996301904</v>
      </c>
      <c r="L49" s="26">
        <v>5.7089432959369598E-5</v>
      </c>
    </row>
    <row r="50" spans="1:12" x14ac:dyDescent="0.2">
      <c r="E50" s="26"/>
    </row>
    <row r="51" spans="1:12" x14ac:dyDescent="0.2">
      <c r="A51" t="s">
        <v>8</v>
      </c>
      <c r="B51">
        <v>0.96747395691617299</v>
      </c>
      <c r="C51" t="s">
        <v>9</v>
      </c>
      <c r="E51">
        <v>169.48333333333301</v>
      </c>
      <c r="H51" t="s">
        <v>8</v>
      </c>
      <c r="I51">
        <v>0.98948228049312503</v>
      </c>
      <c r="J51" t="s">
        <v>9</v>
      </c>
      <c r="L51">
        <v>60.4583333333333</v>
      </c>
    </row>
    <row r="52" spans="1:12" x14ac:dyDescent="0.2">
      <c r="A52" t="s">
        <v>10</v>
      </c>
      <c r="B52">
        <v>0.96604737607916302</v>
      </c>
      <c r="C52" t="s">
        <v>11</v>
      </c>
      <c r="E52">
        <v>165.21007677435099</v>
      </c>
      <c r="H52" t="s">
        <v>10</v>
      </c>
      <c r="I52">
        <v>0.98921027050587895</v>
      </c>
      <c r="J52" t="s">
        <v>11</v>
      </c>
      <c r="L52">
        <v>41.971958592889699</v>
      </c>
    </row>
    <row r="53" spans="1:12" x14ac:dyDescent="0.2">
      <c r="A53" t="s">
        <v>12</v>
      </c>
      <c r="B53">
        <v>30.442001604627201</v>
      </c>
      <c r="C53" t="s">
        <v>13</v>
      </c>
      <c r="E53">
        <v>9.7185250501717704</v>
      </c>
      <c r="H53" t="s">
        <v>12</v>
      </c>
      <c r="I53">
        <v>4.3597793911203002</v>
      </c>
      <c r="J53" t="s">
        <v>13</v>
      </c>
      <c r="L53">
        <v>5.8154850968281204</v>
      </c>
    </row>
    <row r="54" spans="1:12" x14ac:dyDescent="0.2">
      <c r="A54" t="s">
        <v>14</v>
      </c>
      <c r="B54">
        <v>105645.562633358</v>
      </c>
      <c r="C54" t="s">
        <v>15</v>
      </c>
      <c r="E54">
        <v>9.8578996373108705</v>
      </c>
      <c r="H54" t="s">
        <v>14</v>
      </c>
      <c r="I54">
        <v>2204.8904553515199</v>
      </c>
      <c r="J54" t="s">
        <v>15</v>
      </c>
      <c r="L54">
        <v>5.9084014882541904</v>
      </c>
    </row>
    <row r="55" spans="1:12" x14ac:dyDescent="0.2">
      <c r="A55" t="s">
        <v>16</v>
      </c>
      <c r="B55">
        <v>-577.11150301030602</v>
      </c>
      <c r="C55" t="s">
        <v>17</v>
      </c>
      <c r="E55">
        <v>9.7751257131477693</v>
      </c>
      <c r="H55" t="s">
        <v>16</v>
      </c>
      <c r="I55">
        <v>-344.92910580968697</v>
      </c>
      <c r="J55" t="s">
        <v>17</v>
      </c>
      <c r="L55">
        <v>5.8532188721454599</v>
      </c>
    </row>
    <row r="56" spans="1:12" x14ac:dyDescent="0.2">
      <c r="A56" t="s">
        <v>36</v>
      </c>
      <c r="B56">
        <v>1.96319717683121</v>
      </c>
      <c r="H56" t="s">
        <v>18</v>
      </c>
      <c r="I56" s="26">
        <v>3637.6689345437098</v>
      </c>
      <c r="J56" t="s">
        <v>19</v>
      </c>
      <c r="L56">
        <v>2.0693742468037</v>
      </c>
    </row>
    <row r="57" spans="1:12" x14ac:dyDescent="0.2">
      <c r="H57" t="s">
        <v>20</v>
      </c>
      <c r="I57" s="26">
        <v>1.6075185537705601E-114</v>
      </c>
    </row>
    <row r="58" spans="1:12" x14ac:dyDescent="0.2">
      <c r="A58" t="s">
        <v>110</v>
      </c>
      <c r="B58" s="26">
        <v>0.19</v>
      </c>
      <c r="I58" s="26"/>
    </row>
    <row r="59" spans="1:12" x14ac:dyDescent="0.2">
      <c r="I59" t="s">
        <v>136</v>
      </c>
    </row>
    <row r="61" spans="1:12" x14ac:dyDescent="0.2">
      <c r="H61" t="s">
        <v>152</v>
      </c>
    </row>
    <row r="62" spans="1:12" x14ac:dyDescent="0.2">
      <c r="H62" t="s">
        <v>153</v>
      </c>
    </row>
    <row r="64" spans="1:12" x14ac:dyDescent="0.2">
      <c r="H64" t="s">
        <v>138</v>
      </c>
    </row>
    <row r="65" spans="1:12" x14ac:dyDescent="0.2">
      <c r="H65" t="s">
        <v>139</v>
      </c>
    </row>
    <row r="66" spans="1:12" hidden="1" x14ac:dyDescent="0.2"/>
    <row r="67" spans="1:12" hidden="1" x14ac:dyDescent="0.2"/>
    <row r="68" spans="1:12" x14ac:dyDescent="0.2">
      <c r="A68" t="s">
        <v>117</v>
      </c>
      <c r="H68" t="s">
        <v>40</v>
      </c>
    </row>
    <row r="69" spans="1:12" x14ac:dyDescent="0.2">
      <c r="A69" t="s">
        <v>160</v>
      </c>
      <c r="H69" t="s">
        <v>160</v>
      </c>
    </row>
    <row r="70" spans="1:12" x14ac:dyDescent="0.2">
      <c r="A70" t="s">
        <v>184</v>
      </c>
      <c r="H70" t="s">
        <v>186</v>
      </c>
    </row>
    <row r="71" spans="1:12" x14ac:dyDescent="0.2">
      <c r="A71" t="s">
        <v>158</v>
      </c>
      <c r="H71" t="s">
        <v>158</v>
      </c>
    </row>
    <row r="72" spans="1:12" x14ac:dyDescent="0.2">
      <c r="A72" t="s">
        <v>130</v>
      </c>
      <c r="H72" t="s">
        <v>130</v>
      </c>
    </row>
    <row r="73" spans="1:12" x14ac:dyDescent="0.2">
      <c r="A73" t="s">
        <v>185</v>
      </c>
      <c r="H73" t="s">
        <v>187</v>
      </c>
    </row>
    <row r="74" spans="1:12" x14ac:dyDescent="0.2">
      <c r="A74" t="s">
        <v>163</v>
      </c>
      <c r="H74" t="s">
        <v>163</v>
      </c>
    </row>
    <row r="76" spans="1:12" x14ac:dyDescent="0.2">
      <c r="A76" t="s">
        <v>1</v>
      </c>
      <c r="B76" t="s">
        <v>2</v>
      </c>
      <c r="C76" t="s">
        <v>3</v>
      </c>
      <c r="D76" t="s">
        <v>4</v>
      </c>
      <c r="E76" t="s">
        <v>24</v>
      </c>
      <c r="H76" t="s">
        <v>1</v>
      </c>
      <c r="I76" t="s">
        <v>2</v>
      </c>
      <c r="J76" t="s">
        <v>3</v>
      </c>
      <c r="K76" t="s">
        <v>4</v>
      </c>
      <c r="L76" t="s">
        <v>24</v>
      </c>
    </row>
    <row r="77" spans="1:12" x14ac:dyDescent="0.2">
      <c r="E77" s="26"/>
      <c r="L77" s="26"/>
    </row>
    <row r="78" spans="1:12" x14ac:dyDescent="0.2">
      <c r="A78" t="s">
        <v>7</v>
      </c>
      <c r="B78">
        <v>344.23113288822799</v>
      </c>
      <c r="C78">
        <v>53.5834591391313</v>
      </c>
      <c r="D78">
        <v>6.4242051263323603</v>
      </c>
      <c r="E78" s="26">
        <v>3.3267460628250602E-9</v>
      </c>
      <c r="H78" t="s">
        <v>7</v>
      </c>
      <c r="I78">
        <v>661.22232963969202</v>
      </c>
      <c r="J78">
        <v>20.179548767918401</v>
      </c>
      <c r="K78">
        <v>32.766953178403398</v>
      </c>
      <c r="L78" s="26">
        <v>1.5667348513677401E-59</v>
      </c>
    </row>
    <row r="79" spans="1:12" x14ac:dyDescent="0.2">
      <c r="A79" t="s">
        <v>146</v>
      </c>
      <c r="B79">
        <v>1.31333268651435</v>
      </c>
      <c r="C79">
        <v>5.3537936308488299E-2</v>
      </c>
      <c r="D79">
        <v>24.530879915633399</v>
      </c>
      <c r="E79" s="26">
        <v>7.4108277735794695E-47</v>
      </c>
      <c r="H79" t="s">
        <v>146</v>
      </c>
      <c r="I79">
        <v>1.82469567591435</v>
      </c>
      <c r="J79">
        <v>3.6977544038721701E-2</v>
      </c>
      <c r="K79">
        <v>49.3460483477105</v>
      </c>
      <c r="L79" s="26">
        <v>2.7068663180771902E-78</v>
      </c>
    </row>
    <row r="80" spans="1:12" x14ac:dyDescent="0.2">
      <c r="A80" t="s">
        <v>147</v>
      </c>
      <c r="B80">
        <v>1.0975356172805499</v>
      </c>
      <c r="C80">
        <v>9.62145466425606E-2</v>
      </c>
      <c r="D80">
        <v>11.407169243939</v>
      </c>
      <c r="E80" s="26">
        <v>1.81184575265274E-20</v>
      </c>
      <c r="H80" t="s">
        <v>147</v>
      </c>
      <c r="I80">
        <v>1.54118970638611</v>
      </c>
      <c r="J80">
        <v>6.4293967012125697E-2</v>
      </c>
      <c r="K80">
        <v>23.9709848063263</v>
      </c>
      <c r="L80" s="26">
        <v>3.9980762564275399E-46</v>
      </c>
    </row>
    <row r="81" spans="1:12" x14ac:dyDescent="0.2">
      <c r="A81" t="s">
        <v>154</v>
      </c>
      <c r="B81">
        <v>-6.9494776453178295E-2</v>
      </c>
      <c r="C81">
        <v>1.11693433668724E-2</v>
      </c>
      <c r="D81">
        <v>-6.22192139417034</v>
      </c>
      <c r="E81" s="26">
        <v>8.7294133839558504E-9</v>
      </c>
      <c r="H81" t="s">
        <v>154</v>
      </c>
      <c r="I81">
        <v>-6.1861214314358003E-2</v>
      </c>
      <c r="J81">
        <v>6.0238612749995996E-3</v>
      </c>
      <c r="K81">
        <v>-10.269362372452999</v>
      </c>
      <c r="L81" s="26">
        <v>7.1295878095894099E-18</v>
      </c>
    </row>
    <row r="82" spans="1:12" x14ac:dyDescent="0.2">
      <c r="A82" t="s">
        <v>155</v>
      </c>
      <c r="B82">
        <v>-6.0070514312286098E-2</v>
      </c>
      <c r="C82">
        <v>2.41833694084688E-2</v>
      </c>
      <c r="D82">
        <v>-2.4839596707003899</v>
      </c>
      <c r="E82" s="26">
        <v>1.44734009610406E-2</v>
      </c>
      <c r="H82" t="s">
        <v>155</v>
      </c>
      <c r="I82">
        <v>-6.9563810436946802E-2</v>
      </c>
      <c r="J82">
        <v>1.26777846126264E-2</v>
      </c>
      <c r="K82">
        <v>-5.4870635968735897</v>
      </c>
      <c r="L82" s="26">
        <v>2.5333172274923299E-7</v>
      </c>
    </row>
    <row r="83" spans="1:12" x14ac:dyDescent="0.2">
      <c r="A83" t="s">
        <v>107</v>
      </c>
      <c r="B83">
        <v>0.52601319826755899</v>
      </c>
      <c r="C83">
        <v>6.1490630277639E-2</v>
      </c>
      <c r="D83">
        <v>8.5543634191507607</v>
      </c>
      <c r="E83" s="26">
        <v>6.9764522793935506E-14</v>
      </c>
      <c r="H83" t="s">
        <v>107</v>
      </c>
      <c r="I83">
        <v>0.12861810642192301</v>
      </c>
      <c r="J83">
        <v>9.7470545942592607E-2</v>
      </c>
      <c r="K83">
        <v>1.31955869517418</v>
      </c>
      <c r="L83" s="26">
        <v>0.189649695260597</v>
      </c>
    </row>
    <row r="84" spans="1:12" x14ac:dyDescent="0.2">
      <c r="A84" t="s">
        <v>112</v>
      </c>
      <c r="B84">
        <v>0.26928343825975898</v>
      </c>
      <c r="C84">
        <v>7.3707808171038697E-2</v>
      </c>
      <c r="D84">
        <v>3.6533909356643401</v>
      </c>
      <c r="E84">
        <v>3.9528654022962499E-4</v>
      </c>
      <c r="H84" t="s">
        <v>164</v>
      </c>
      <c r="I84">
        <v>10656.6537039088</v>
      </c>
      <c r="J84">
        <v>1643.9292702487</v>
      </c>
      <c r="K84">
        <v>6.48242834820784</v>
      </c>
      <c r="L84" s="26">
        <v>2.4546922208910802E-9</v>
      </c>
    </row>
    <row r="85" spans="1:12" x14ac:dyDescent="0.2">
      <c r="A85" t="s">
        <v>164</v>
      </c>
      <c r="B85">
        <v>9689.3798343286999</v>
      </c>
      <c r="C85">
        <v>940.09879484001601</v>
      </c>
      <c r="D85">
        <v>10.306767637094501</v>
      </c>
      <c r="E85" s="26">
        <v>6.3947960208647898E-18</v>
      </c>
    </row>
    <row r="86" spans="1:12" x14ac:dyDescent="0.2">
      <c r="H86" t="s">
        <v>8</v>
      </c>
      <c r="I86">
        <v>0.97538590749313803</v>
      </c>
      <c r="J86" t="s">
        <v>9</v>
      </c>
      <c r="L86">
        <v>1381.0166666666601</v>
      </c>
    </row>
    <row r="87" spans="1:12" x14ac:dyDescent="0.2">
      <c r="A87" t="s">
        <v>8</v>
      </c>
      <c r="B87">
        <v>0.95568019536813498</v>
      </c>
      <c r="C87" t="s">
        <v>9</v>
      </c>
      <c r="E87">
        <v>785.19166666666604</v>
      </c>
      <c r="H87" t="s">
        <v>10</v>
      </c>
      <c r="I87">
        <v>0.974078964528172</v>
      </c>
      <c r="J87" t="s">
        <v>11</v>
      </c>
      <c r="L87">
        <v>660.74769188013795</v>
      </c>
    </row>
    <row r="88" spans="1:12" x14ac:dyDescent="0.2">
      <c r="A88" t="s">
        <v>10</v>
      </c>
      <c r="B88">
        <v>0.95291020757864298</v>
      </c>
      <c r="C88" t="s">
        <v>11</v>
      </c>
      <c r="E88">
        <v>469.53310075337703</v>
      </c>
      <c r="H88" t="s">
        <v>12</v>
      </c>
      <c r="I88">
        <v>106.380451181274</v>
      </c>
      <c r="J88" t="s">
        <v>13</v>
      </c>
      <c r="L88">
        <v>12.228622478181901</v>
      </c>
    </row>
    <row r="89" spans="1:12" x14ac:dyDescent="0.2">
      <c r="A89" t="s">
        <v>12</v>
      </c>
      <c r="B89" s="26">
        <v>101.88954015954501</v>
      </c>
      <c r="C89" t="s">
        <v>13</v>
      </c>
      <c r="E89">
        <v>12.157335896977299</v>
      </c>
      <c r="H89" t="s">
        <v>14</v>
      </c>
      <c r="I89">
        <v>1278798.44446905</v>
      </c>
      <c r="J89" t="s">
        <v>15</v>
      </c>
      <c r="L89">
        <v>12.3912261631775</v>
      </c>
    </row>
    <row r="90" spans="1:12" x14ac:dyDescent="0.2">
      <c r="A90" t="s">
        <v>14</v>
      </c>
      <c r="B90" s="26">
        <v>1162725.5801194401</v>
      </c>
      <c r="C90" t="s">
        <v>15</v>
      </c>
      <c r="E90">
        <v>12.3431686798295</v>
      </c>
      <c r="H90" t="s">
        <v>16</v>
      </c>
      <c r="I90">
        <v>-726.71734869091404</v>
      </c>
      <c r="J90" t="s">
        <v>17</v>
      </c>
      <c r="L90">
        <v>12.2946565849872</v>
      </c>
    </row>
    <row r="91" spans="1:12" x14ac:dyDescent="0.2">
      <c r="A91" t="s">
        <v>16</v>
      </c>
      <c r="B91" s="26">
        <v>-721.44015381864301</v>
      </c>
      <c r="C91" t="s">
        <v>17</v>
      </c>
      <c r="E91">
        <v>12.232803447612</v>
      </c>
      <c r="H91" t="s">
        <v>18</v>
      </c>
      <c r="I91" s="26">
        <v>746.31099721971202</v>
      </c>
      <c r="J91" t="s">
        <v>19</v>
      </c>
      <c r="L91">
        <v>2.02507081334269</v>
      </c>
    </row>
    <row r="92" spans="1:12" x14ac:dyDescent="0.2">
      <c r="A92" t="s">
        <v>18</v>
      </c>
      <c r="B92">
        <v>345.01242171307899</v>
      </c>
      <c r="C92" t="s">
        <v>19</v>
      </c>
      <c r="E92">
        <v>2.0452078120531101</v>
      </c>
      <c r="H92" t="s">
        <v>20</v>
      </c>
      <c r="I92" s="26">
        <v>2.02494939614325E-88</v>
      </c>
    </row>
    <row r="93" spans="1:12" x14ac:dyDescent="0.2">
      <c r="A93" t="s">
        <v>20</v>
      </c>
      <c r="B93" s="26">
        <v>1.10503595852199E-72</v>
      </c>
      <c r="I93" s="26"/>
    </row>
    <row r="94" spans="1:12" x14ac:dyDescent="0.2">
      <c r="H94" t="s">
        <v>110</v>
      </c>
      <c r="I94">
        <v>0.13</v>
      </c>
    </row>
    <row r="95" spans="1:12" x14ac:dyDescent="0.2">
      <c r="A95" t="s">
        <v>110</v>
      </c>
      <c r="B95">
        <v>0.84</v>
      </c>
      <c r="C95">
        <v>-0.32</v>
      </c>
    </row>
    <row r="101" spans="1:12" x14ac:dyDescent="0.2">
      <c r="A101" t="s">
        <v>119</v>
      </c>
      <c r="H101" t="s">
        <v>44</v>
      </c>
    </row>
    <row r="102" spans="1:12" x14ac:dyDescent="0.2">
      <c r="A102" t="s">
        <v>160</v>
      </c>
      <c r="H102" t="s">
        <v>160</v>
      </c>
    </row>
    <row r="103" spans="1:12" x14ac:dyDescent="0.2">
      <c r="A103" t="s">
        <v>188</v>
      </c>
      <c r="H103" t="s">
        <v>190</v>
      </c>
    </row>
    <row r="104" spans="1:12" x14ac:dyDescent="0.2">
      <c r="A104" t="s">
        <v>158</v>
      </c>
      <c r="H104" t="s">
        <v>158</v>
      </c>
    </row>
    <row r="105" spans="1:12" x14ac:dyDescent="0.2">
      <c r="A105" t="s">
        <v>130</v>
      </c>
      <c r="H105" t="s">
        <v>130</v>
      </c>
    </row>
    <row r="106" spans="1:12" x14ac:dyDescent="0.2">
      <c r="A106" t="s">
        <v>189</v>
      </c>
      <c r="H106" t="s">
        <v>141</v>
      </c>
    </row>
    <row r="107" spans="1:12" x14ac:dyDescent="0.2">
      <c r="A107" t="s">
        <v>163</v>
      </c>
      <c r="H107" t="s">
        <v>163</v>
      </c>
    </row>
    <row r="109" spans="1:12" x14ac:dyDescent="0.2">
      <c r="A109" t="s">
        <v>1</v>
      </c>
      <c r="B109" t="s">
        <v>2</v>
      </c>
      <c r="C109" t="s">
        <v>3</v>
      </c>
      <c r="D109" t="s">
        <v>4</v>
      </c>
      <c r="E109" t="s">
        <v>24</v>
      </c>
      <c r="H109" t="s">
        <v>1</v>
      </c>
      <c r="I109" t="s">
        <v>2</v>
      </c>
      <c r="J109" t="s">
        <v>3</v>
      </c>
      <c r="K109" t="s">
        <v>4</v>
      </c>
      <c r="L109" t="s">
        <v>24</v>
      </c>
    </row>
    <row r="110" spans="1:12" x14ac:dyDescent="0.2">
      <c r="E110" s="26"/>
    </row>
    <row r="111" spans="1:12" x14ac:dyDescent="0.2">
      <c r="A111" t="s">
        <v>7</v>
      </c>
      <c r="B111">
        <v>2138.5249877914798</v>
      </c>
      <c r="C111">
        <v>472.78846235867502</v>
      </c>
      <c r="D111">
        <v>4.5232173753197804</v>
      </c>
      <c r="E111" s="26">
        <v>1.52293178106979E-5</v>
      </c>
      <c r="H111" t="s">
        <v>7</v>
      </c>
      <c r="I111">
        <v>713.57288827470597</v>
      </c>
      <c r="J111">
        <v>22.720672873800599</v>
      </c>
      <c r="K111">
        <v>31.406327279045101</v>
      </c>
      <c r="L111" s="26">
        <v>1.18071439391842E-57</v>
      </c>
    </row>
    <row r="112" spans="1:12" x14ac:dyDescent="0.2">
      <c r="A112" t="s">
        <v>109</v>
      </c>
      <c r="B112">
        <v>18.152799962218602</v>
      </c>
      <c r="C112">
        <v>5.7442595943819104</v>
      </c>
      <c r="D112">
        <v>3.1601635796496201</v>
      </c>
      <c r="E112" s="26">
        <v>2.0281250099976498E-3</v>
      </c>
      <c r="H112" t="s">
        <v>146</v>
      </c>
      <c r="I112">
        <v>1.8873727046220401</v>
      </c>
      <c r="J112">
        <v>3.6266052917490799E-2</v>
      </c>
      <c r="K112">
        <v>52.042407507539203</v>
      </c>
      <c r="L112" s="26">
        <v>8.5257230907081305E-81</v>
      </c>
    </row>
    <row r="113" spans="1:12" x14ac:dyDescent="0.2">
      <c r="A113" t="s">
        <v>146</v>
      </c>
      <c r="B113">
        <v>4.87739011956503</v>
      </c>
      <c r="C113">
        <v>0.51444543658354303</v>
      </c>
      <c r="D113">
        <v>9.48086963693566</v>
      </c>
      <c r="E113" s="26">
        <v>5.2191092707225503E-16</v>
      </c>
      <c r="H113" t="s">
        <v>147</v>
      </c>
      <c r="I113">
        <v>1.54315091539392</v>
      </c>
      <c r="J113">
        <v>7.5758481312477199E-2</v>
      </c>
      <c r="K113">
        <v>20.369348601761899</v>
      </c>
      <c r="L113" s="26">
        <v>1.25893078811768E-39</v>
      </c>
    </row>
    <row r="114" spans="1:12" x14ac:dyDescent="0.2">
      <c r="A114" t="s">
        <v>147</v>
      </c>
      <c r="B114">
        <v>4.9861537821838597</v>
      </c>
      <c r="C114">
        <v>0.92822643312473396</v>
      </c>
      <c r="D114">
        <v>5.3716998398749798</v>
      </c>
      <c r="E114" s="26">
        <v>4.2840397926748499E-7</v>
      </c>
      <c r="H114" t="s">
        <v>154</v>
      </c>
      <c r="I114">
        <v>-7.10877192731387E-2</v>
      </c>
      <c r="J114">
        <v>5.4992433746127002E-3</v>
      </c>
      <c r="K114">
        <v>-12.926818187628401</v>
      </c>
      <c r="L114" s="26">
        <v>5.1238940191923901E-24</v>
      </c>
    </row>
    <row r="115" spans="1:12" x14ac:dyDescent="0.2">
      <c r="A115" t="s">
        <v>154</v>
      </c>
      <c r="B115">
        <v>-0.31961186709703898</v>
      </c>
      <c r="C115">
        <v>7.5897418539692396E-2</v>
      </c>
      <c r="D115">
        <v>-4.2111032660470604</v>
      </c>
      <c r="E115" s="26">
        <v>5.1566628469387101E-5</v>
      </c>
      <c r="H115" t="s">
        <v>155</v>
      </c>
      <c r="I115">
        <v>-7.3104498424149594E-2</v>
      </c>
      <c r="J115">
        <v>1.4865338965454999E-2</v>
      </c>
      <c r="K115">
        <v>-4.9177821369585901</v>
      </c>
      <c r="L115" s="26">
        <v>2.9946592985173798E-6</v>
      </c>
    </row>
    <row r="116" spans="1:12" x14ac:dyDescent="0.2">
      <c r="A116" t="s">
        <v>155</v>
      </c>
      <c r="B116">
        <v>-0.42697988760089201</v>
      </c>
      <c r="C116">
        <v>0.15692402072509501</v>
      </c>
      <c r="D116">
        <v>-2.7209338992714698</v>
      </c>
      <c r="E116" s="26">
        <v>7.5496741010458298E-3</v>
      </c>
      <c r="H116" t="s">
        <v>112</v>
      </c>
      <c r="I116">
        <v>0.22246779453082299</v>
      </c>
      <c r="J116">
        <v>9.9688459849297903E-2</v>
      </c>
      <c r="K116">
        <v>2.23163036992581</v>
      </c>
      <c r="L116" s="26">
        <v>2.7612292237048201E-2</v>
      </c>
    </row>
    <row r="117" spans="1:12" x14ac:dyDescent="0.2">
      <c r="A117" t="s">
        <v>107</v>
      </c>
      <c r="B117">
        <v>0.48330578608026298</v>
      </c>
      <c r="C117">
        <v>8.9748429291911305E-2</v>
      </c>
      <c r="D117">
        <v>5.38511693066277</v>
      </c>
      <c r="E117" s="26">
        <v>4.0378412545138599E-7</v>
      </c>
      <c r="H117" t="s">
        <v>164</v>
      </c>
      <c r="I117">
        <v>11117.5291789277</v>
      </c>
      <c r="J117">
        <v>1466.4167963160501</v>
      </c>
      <c r="K117">
        <v>7.5814251492872202</v>
      </c>
      <c r="L117" s="26">
        <v>1.03052074407809E-11</v>
      </c>
    </row>
    <row r="118" spans="1:12" x14ac:dyDescent="0.2">
      <c r="A118" t="s">
        <v>164</v>
      </c>
      <c r="B118">
        <v>553994.45138701797</v>
      </c>
      <c r="C118">
        <v>81412.374225600506</v>
      </c>
      <c r="D118">
        <v>6.8047941932248897</v>
      </c>
      <c r="E118" s="26">
        <v>5.2359035468276205E-10</v>
      </c>
    </row>
    <row r="119" spans="1:12" x14ac:dyDescent="0.2">
      <c r="H119" t="s">
        <v>8</v>
      </c>
      <c r="I119">
        <v>0.97496193591830205</v>
      </c>
      <c r="J119" t="s">
        <v>9</v>
      </c>
      <c r="L119">
        <v>1433.85</v>
      </c>
    </row>
    <row r="120" spans="1:12" x14ac:dyDescent="0.2">
      <c r="A120" t="s">
        <v>8</v>
      </c>
      <c r="B120" s="26">
        <v>0.78779166254394095</v>
      </c>
      <c r="C120" t="s">
        <v>9</v>
      </c>
      <c r="E120">
        <v>4770.2</v>
      </c>
      <c r="H120" t="s">
        <v>10</v>
      </c>
      <c r="I120">
        <v>0.97363248118830104</v>
      </c>
      <c r="J120" t="s">
        <v>11</v>
      </c>
      <c r="L120">
        <v>669.14603360231695</v>
      </c>
    </row>
    <row r="121" spans="1:12" x14ac:dyDescent="0.2">
      <c r="A121" t="s">
        <v>10</v>
      </c>
      <c r="B121">
        <v>0.77452864145293698</v>
      </c>
      <c r="C121" t="s">
        <v>11</v>
      </c>
      <c r="E121">
        <v>1622.5146558362301</v>
      </c>
      <c r="H121" t="s">
        <v>12</v>
      </c>
      <c r="I121">
        <v>108.65645713319201</v>
      </c>
      <c r="J121" t="s">
        <v>13</v>
      </c>
      <c r="L121">
        <v>12.271668056983099</v>
      </c>
    </row>
    <row r="122" spans="1:12" x14ac:dyDescent="0.2">
      <c r="A122" t="s">
        <v>12</v>
      </c>
      <c r="B122">
        <v>770.43201103598199</v>
      </c>
      <c r="C122" t="s">
        <v>13</v>
      </c>
      <c r="E122">
        <v>16.1983372732562</v>
      </c>
      <c r="H122" t="s">
        <v>14</v>
      </c>
      <c r="I122">
        <v>1334103.5014713199</v>
      </c>
      <c r="J122" t="s">
        <v>15</v>
      </c>
      <c r="L122">
        <v>12.4342717419787</v>
      </c>
    </row>
    <row r="123" spans="1:12" x14ac:dyDescent="0.2">
      <c r="A123" t="s">
        <v>14</v>
      </c>
      <c r="B123">
        <v>66479334.166442201</v>
      </c>
      <c r="C123" t="s">
        <v>15</v>
      </c>
      <c r="E123">
        <v>16.384170056108299</v>
      </c>
      <c r="H123" t="s">
        <v>16</v>
      </c>
      <c r="I123">
        <v>-729.30008341898895</v>
      </c>
      <c r="J123" t="s">
        <v>17</v>
      </c>
      <c r="L123">
        <v>12.337702163788499</v>
      </c>
    </row>
    <row r="124" spans="1:12" x14ac:dyDescent="0.2">
      <c r="A124" t="s">
        <v>16</v>
      </c>
      <c r="B124" s="26">
        <v>-963.90023639537196</v>
      </c>
      <c r="C124" t="s">
        <v>17</v>
      </c>
      <c r="E124">
        <v>16.273804823890799</v>
      </c>
      <c r="H124" t="s">
        <v>18</v>
      </c>
      <c r="I124">
        <v>733.35474605977197</v>
      </c>
      <c r="J124" t="s">
        <v>19</v>
      </c>
      <c r="L124">
        <v>1.78657887443167</v>
      </c>
    </row>
    <row r="125" spans="1:12" x14ac:dyDescent="0.2">
      <c r="A125" t="s">
        <v>18</v>
      </c>
      <c r="B125">
        <v>59.397603090467904</v>
      </c>
      <c r="C125" t="s">
        <v>19</v>
      </c>
      <c r="E125">
        <v>2.08990012161432</v>
      </c>
      <c r="H125" t="s">
        <v>20</v>
      </c>
      <c r="I125" s="26">
        <v>5.3100566268776096E-88</v>
      </c>
    </row>
    <row r="126" spans="1:12" x14ac:dyDescent="0.2">
      <c r="A126" t="s">
        <v>20</v>
      </c>
      <c r="B126" s="26">
        <v>8.4546203553113899E-35</v>
      </c>
      <c r="I126" s="26"/>
    </row>
    <row r="127" spans="1:12" x14ac:dyDescent="0.2">
      <c r="H127" t="s">
        <v>110</v>
      </c>
      <c r="I127">
        <v>0.47</v>
      </c>
      <c r="J127">
        <v>-0.47</v>
      </c>
    </row>
    <row r="128" spans="1:12" x14ac:dyDescent="0.2">
      <c r="A128" t="s">
        <v>110</v>
      </c>
      <c r="B128">
        <v>0.48</v>
      </c>
    </row>
    <row r="132" spans="1:5" x14ac:dyDescent="0.2">
      <c r="A132" t="s">
        <v>120</v>
      </c>
      <c r="C132" s="60" t="s">
        <v>191</v>
      </c>
      <c r="D132" s="60"/>
      <c r="E132" s="60"/>
    </row>
    <row r="133" spans="1:5" x14ac:dyDescent="0.2">
      <c r="A133" t="s">
        <v>23</v>
      </c>
      <c r="C133" s="60"/>
      <c r="D133" s="60"/>
      <c r="E133" s="60"/>
    </row>
    <row r="134" spans="1:5" x14ac:dyDescent="0.2">
      <c r="A134" t="s">
        <v>156</v>
      </c>
    </row>
    <row r="135" spans="1:5" x14ac:dyDescent="0.2">
      <c r="A135" t="s">
        <v>150</v>
      </c>
    </row>
    <row r="136" spans="1:5" x14ac:dyDescent="0.2">
      <c r="A136" t="s">
        <v>108</v>
      </c>
    </row>
    <row r="137" spans="1:5" x14ac:dyDescent="0.2">
      <c r="A137" t="s">
        <v>141</v>
      </c>
    </row>
    <row r="139" spans="1:5" x14ac:dyDescent="0.2">
      <c r="A139" t="s">
        <v>1</v>
      </c>
      <c r="B139" t="s">
        <v>2</v>
      </c>
      <c r="C139" t="s">
        <v>3</v>
      </c>
      <c r="D139" t="s">
        <v>4</v>
      </c>
      <c r="E139" t="s">
        <v>24</v>
      </c>
    </row>
    <row r="141" spans="1:5" x14ac:dyDescent="0.2">
      <c r="A141" t="s">
        <v>146</v>
      </c>
      <c r="B141">
        <v>15.939382993362701</v>
      </c>
      <c r="C141">
        <v>1.7458639056618701</v>
      </c>
      <c r="D141">
        <v>9.1297969685214095</v>
      </c>
      <c r="E141" s="26">
        <v>2.7624639526161101E-15</v>
      </c>
    </row>
    <row r="142" spans="1:5" x14ac:dyDescent="0.2">
      <c r="A142" t="s">
        <v>147</v>
      </c>
      <c r="B142">
        <v>15.9073156831722</v>
      </c>
      <c r="C142">
        <v>2.2169053518087298</v>
      </c>
      <c r="D142">
        <v>7.17546000337531</v>
      </c>
      <c r="E142" s="26">
        <v>7.5557300510636998E-11</v>
      </c>
    </row>
    <row r="143" spans="1:5" x14ac:dyDescent="0.2">
      <c r="A143" t="s">
        <v>7</v>
      </c>
      <c r="B143">
        <v>18061.807385345499</v>
      </c>
      <c r="C143">
        <v>6726.4777916521198</v>
      </c>
      <c r="D143">
        <v>2.6851805573135299</v>
      </c>
      <c r="E143" s="26">
        <v>8.3212186071550103E-3</v>
      </c>
    </row>
    <row r="144" spans="1:5" x14ac:dyDescent="0.2">
      <c r="A144" t="s">
        <v>107</v>
      </c>
      <c r="B144">
        <v>0.93470823234079703</v>
      </c>
      <c r="C144">
        <v>4.9693685525183003E-2</v>
      </c>
      <c r="D144">
        <v>18.809396454749098</v>
      </c>
      <c r="E144" s="26">
        <v>6.9064512627668396E-37</v>
      </c>
    </row>
    <row r="145" spans="1:5" x14ac:dyDescent="0.2">
      <c r="E145" s="26"/>
    </row>
    <row r="146" spans="1:5" x14ac:dyDescent="0.2">
      <c r="A146" t="s">
        <v>8</v>
      </c>
      <c r="B146">
        <v>0.86155001562128797</v>
      </c>
      <c r="C146" t="s">
        <v>9</v>
      </c>
      <c r="E146" s="26">
        <v>29285.151260504201</v>
      </c>
    </row>
    <row r="147" spans="1:5" x14ac:dyDescent="0.2">
      <c r="A147" t="s">
        <v>10</v>
      </c>
      <c r="B147">
        <v>0.85793827689836499</v>
      </c>
      <c r="C147" t="s">
        <v>11</v>
      </c>
      <c r="E147">
        <v>11691.561552515001</v>
      </c>
    </row>
    <row r="148" spans="1:5" x14ac:dyDescent="0.2">
      <c r="A148" t="s">
        <v>12</v>
      </c>
      <c r="B148">
        <v>4406.6753828824103</v>
      </c>
      <c r="C148" t="s">
        <v>13</v>
      </c>
      <c r="E148">
        <v>19.652664197810999</v>
      </c>
    </row>
    <row r="149" spans="1:5" x14ac:dyDescent="0.2">
      <c r="A149" t="s">
        <v>14</v>
      </c>
      <c r="B149" s="26">
        <v>2233160611.96171</v>
      </c>
      <c r="C149" t="s">
        <v>15</v>
      </c>
      <c r="E149">
        <v>19.746080113545801</v>
      </c>
    </row>
    <row r="150" spans="1:5" x14ac:dyDescent="0.2">
      <c r="A150" t="s">
        <v>16</v>
      </c>
      <c r="B150">
        <v>-1165.33351976975</v>
      </c>
      <c r="C150" t="s">
        <v>17</v>
      </c>
      <c r="E150">
        <v>19.690597452267902</v>
      </c>
    </row>
    <row r="151" spans="1:5" x14ac:dyDescent="0.2">
      <c r="A151" t="s">
        <v>18</v>
      </c>
      <c r="B151">
        <v>238.54162266866501</v>
      </c>
      <c r="C151" t="s">
        <v>19</v>
      </c>
      <c r="E151">
        <v>2.1647722078851599</v>
      </c>
    </row>
    <row r="152" spans="1:5" x14ac:dyDescent="0.2">
      <c r="A152" t="s">
        <v>20</v>
      </c>
      <c r="B152" s="26">
        <v>3.3704116594483201E-49</v>
      </c>
    </row>
    <row r="153" spans="1:5" x14ac:dyDescent="0.2">
      <c r="B153" s="26"/>
    </row>
    <row r="154" spans="1:5" x14ac:dyDescent="0.2">
      <c r="A154" t="s">
        <v>110</v>
      </c>
      <c r="B154" s="26">
        <v>0.93</v>
      </c>
    </row>
  </sheetData>
  <mergeCells count="1">
    <mergeCell ref="C132:E133"/>
  </mergeCells>
  <printOptions horizontalCentered="1" verticalCentered="1" headings="1" gridLines="1"/>
  <pageMargins left="0.7" right="0.7" top="0.5" bottom="0.5" header="0.3" footer="0.3"/>
  <pageSetup scale="65" orientation="landscape" r:id="rId1"/>
  <headerFooter>
    <oddFooter>&amp;L&amp;F / &amp;A</oddFooter>
  </headerFooter>
  <rowBreaks count="2" manualBreakCount="2">
    <brk id="67" max="11" man="1"/>
    <brk id="13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4"/>
  <sheetViews>
    <sheetView tabSelected="1" workbookViewId="0"/>
  </sheetViews>
  <sheetFormatPr defaultRowHeight="12.75" x14ac:dyDescent="0.2"/>
  <cols>
    <col min="1" max="1" width="28.85546875" customWidth="1"/>
    <col min="2" max="2" width="15.7109375" customWidth="1"/>
    <col min="3" max="3" width="12.5703125" customWidth="1"/>
    <col min="4" max="4" width="12" customWidth="1"/>
    <col min="5" max="5" width="11.5703125" customWidth="1"/>
    <col min="6" max="6" width="7.7109375" customWidth="1"/>
    <col min="7" max="7" width="6.85546875" customWidth="1"/>
    <col min="8" max="8" width="27.85546875" customWidth="1"/>
    <col min="9" max="9" width="11.28515625" customWidth="1"/>
    <col min="10" max="10" width="10.5703125" customWidth="1"/>
    <col min="11" max="11" width="9.85546875" customWidth="1"/>
    <col min="12" max="12" width="10.140625" customWidth="1"/>
  </cols>
  <sheetData>
    <row r="1" spans="1:12" x14ac:dyDescent="0.2">
      <c r="A1" t="s">
        <v>22</v>
      </c>
      <c r="H1" t="s">
        <v>21</v>
      </c>
    </row>
    <row r="2" spans="1:12" x14ac:dyDescent="0.2">
      <c r="A2" t="s">
        <v>129</v>
      </c>
      <c r="H2" t="s">
        <v>129</v>
      </c>
    </row>
    <row r="3" spans="1:12" x14ac:dyDescent="0.2">
      <c r="A3" t="s">
        <v>157</v>
      </c>
      <c r="H3" t="s">
        <v>159</v>
      </c>
    </row>
    <row r="4" spans="1:12" x14ac:dyDescent="0.2">
      <c r="A4" t="s">
        <v>158</v>
      </c>
      <c r="H4" t="s">
        <v>158</v>
      </c>
    </row>
    <row r="5" spans="1:12" x14ac:dyDescent="0.2">
      <c r="A5" t="s">
        <v>130</v>
      </c>
      <c r="H5" t="s">
        <v>130</v>
      </c>
    </row>
    <row r="6" spans="1:12" x14ac:dyDescent="0.2">
      <c r="A6" t="s">
        <v>131</v>
      </c>
      <c r="H6" t="s">
        <v>131</v>
      </c>
    </row>
    <row r="7" spans="1:12" x14ac:dyDescent="0.2">
      <c r="A7" t="s">
        <v>132</v>
      </c>
      <c r="H7" t="s">
        <v>132</v>
      </c>
    </row>
    <row r="8" spans="1:12" x14ac:dyDescent="0.2">
      <c r="A8" t="s">
        <v>133</v>
      </c>
      <c r="H8" t="s">
        <v>133</v>
      </c>
    </row>
    <row r="9" spans="1:12" x14ac:dyDescent="0.2">
      <c r="A9" t="s">
        <v>134</v>
      </c>
      <c r="E9" s="26"/>
      <c r="H9" t="s">
        <v>134</v>
      </c>
    </row>
    <row r="10" spans="1:12" x14ac:dyDescent="0.2">
      <c r="E10" s="26"/>
      <c r="L10" s="26"/>
    </row>
    <row r="11" spans="1:12" x14ac:dyDescent="0.2">
      <c r="A11" t="s">
        <v>1</v>
      </c>
      <c r="B11" t="s">
        <v>2</v>
      </c>
      <c r="C11" t="s">
        <v>3</v>
      </c>
      <c r="D11" t="s">
        <v>4</v>
      </c>
      <c r="E11" s="26" t="s">
        <v>135</v>
      </c>
      <c r="H11" t="s">
        <v>1</v>
      </c>
      <c r="I11" t="s">
        <v>2</v>
      </c>
      <c r="J11" t="s">
        <v>3</v>
      </c>
      <c r="K11" t="s">
        <v>4</v>
      </c>
      <c r="L11" s="26" t="s">
        <v>135</v>
      </c>
    </row>
    <row r="12" spans="1:12" x14ac:dyDescent="0.2">
      <c r="L12" s="26"/>
    </row>
    <row r="13" spans="1:12" x14ac:dyDescent="0.2">
      <c r="A13" t="s">
        <v>144</v>
      </c>
      <c r="B13">
        <v>0.103804353211832</v>
      </c>
      <c r="C13">
        <v>1.8227410747851201E-3</v>
      </c>
      <c r="D13">
        <v>56.949587984716899</v>
      </c>
      <c r="E13" s="26">
        <v>1.23805857970399E-86</v>
      </c>
      <c r="H13" t="s">
        <v>144</v>
      </c>
      <c r="I13">
        <v>0.25613662572329798</v>
      </c>
      <c r="J13">
        <v>5.5858078012406796E-3</v>
      </c>
      <c r="K13">
        <v>45.8548941956806</v>
      </c>
      <c r="L13" s="26">
        <v>3.5107847695293098E-76</v>
      </c>
    </row>
    <row r="14" spans="1:12" x14ac:dyDescent="0.2">
      <c r="A14" t="s">
        <v>145</v>
      </c>
      <c r="B14">
        <v>7.9684416769690194E-2</v>
      </c>
      <c r="C14">
        <v>2.1577784492242901E-3</v>
      </c>
      <c r="D14">
        <v>36.928914920962399</v>
      </c>
      <c r="E14" s="26">
        <v>5.6743725666697597E-66</v>
      </c>
      <c r="H14" t="s">
        <v>145</v>
      </c>
      <c r="I14">
        <v>0.16017176456413601</v>
      </c>
      <c r="J14">
        <v>6.6125331028966698E-3</v>
      </c>
      <c r="K14">
        <v>24.2224518307472</v>
      </c>
      <c r="L14" s="26">
        <v>3.4053184791248798E-47</v>
      </c>
    </row>
    <row r="15" spans="1:12" x14ac:dyDescent="0.2">
      <c r="A15" t="s">
        <v>7</v>
      </c>
      <c r="B15">
        <v>12.797358322345801</v>
      </c>
      <c r="C15">
        <v>0.81353295979420304</v>
      </c>
      <c r="D15">
        <v>15.730595998941601</v>
      </c>
      <c r="E15" s="26">
        <v>1.5247630171209E-30</v>
      </c>
      <c r="H15" t="s">
        <v>7</v>
      </c>
      <c r="I15">
        <v>8.7687408573799797</v>
      </c>
      <c r="J15">
        <v>2.4930796898405299</v>
      </c>
      <c r="K15">
        <v>3.5172324788145302</v>
      </c>
      <c r="L15">
        <v>6.2346349417443801E-4</v>
      </c>
    </row>
    <row r="16" spans="1:12" x14ac:dyDescent="0.2">
      <c r="A16" t="s">
        <v>148</v>
      </c>
      <c r="B16">
        <v>-7.7791418817180495E-4</v>
      </c>
      <c r="C16">
        <v>2.7516396495581602E-4</v>
      </c>
      <c r="D16">
        <v>-2.8270932507340398</v>
      </c>
      <c r="E16">
        <v>5.5340763506748899E-3</v>
      </c>
      <c r="H16" t="s">
        <v>148</v>
      </c>
      <c r="I16">
        <v>-2.8631840912431601E-3</v>
      </c>
      <c r="J16">
        <v>8.4324265433679798E-4</v>
      </c>
      <c r="K16">
        <v>-3.3954450436274799</v>
      </c>
      <c r="L16">
        <v>9.3878846385940203E-4</v>
      </c>
    </row>
    <row r="18" spans="1:12" x14ac:dyDescent="0.2">
      <c r="A18" t="s">
        <v>8</v>
      </c>
      <c r="B18">
        <v>0.98601807681357101</v>
      </c>
      <c r="C18" t="s">
        <v>9</v>
      </c>
      <c r="E18">
        <v>61</v>
      </c>
      <c r="H18" t="s">
        <v>8</v>
      </c>
      <c r="I18">
        <v>0.97826980892328497</v>
      </c>
      <c r="J18" t="s">
        <v>9</v>
      </c>
      <c r="L18">
        <v>119.325</v>
      </c>
    </row>
    <row r="19" spans="1:12" x14ac:dyDescent="0.2">
      <c r="A19" t="s">
        <v>10</v>
      </c>
      <c r="B19" s="26">
        <v>0.98565647535185297</v>
      </c>
      <c r="C19" t="s">
        <v>11</v>
      </c>
      <c r="E19">
        <v>42.3911359055327</v>
      </c>
      <c r="H19" t="s">
        <v>10</v>
      </c>
      <c r="I19">
        <v>0.97770782122302502</v>
      </c>
      <c r="J19" t="s">
        <v>11</v>
      </c>
      <c r="L19">
        <v>104.204805007037</v>
      </c>
    </row>
    <row r="20" spans="1:12" x14ac:dyDescent="0.2">
      <c r="A20" t="s">
        <v>12</v>
      </c>
      <c r="B20">
        <v>5.0769512826636598</v>
      </c>
      <c r="C20" t="s">
        <v>13</v>
      </c>
      <c r="E20">
        <v>6.1200640618515898</v>
      </c>
      <c r="H20" t="s">
        <v>12</v>
      </c>
      <c r="I20">
        <v>15.558366722253499</v>
      </c>
      <c r="J20" t="s">
        <v>13</v>
      </c>
      <c r="L20">
        <v>8.3598392750098007</v>
      </c>
    </row>
    <row r="21" spans="1:12" x14ac:dyDescent="0.2">
      <c r="A21" t="s">
        <v>14</v>
      </c>
      <c r="B21">
        <v>2989.9503818786602</v>
      </c>
      <c r="C21" t="s">
        <v>15</v>
      </c>
      <c r="E21">
        <v>6.2129804532776598</v>
      </c>
      <c r="H21" t="s">
        <v>14</v>
      </c>
      <c r="I21">
        <v>28079.281907438799</v>
      </c>
      <c r="J21" t="s">
        <v>15</v>
      </c>
      <c r="L21">
        <v>8.4527556664358698</v>
      </c>
    </row>
    <row r="22" spans="1:12" x14ac:dyDescent="0.2">
      <c r="A22" t="s">
        <v>16</v>
      </c>
      <c r="B22">
        <v>-363.20384371109498</v>
      </c>
      <c r="C22" t="s">
        <v>17</v>
      </c>
      <c r="E22">
        <v>6.1577978371689204</v>
      </c>
      <c r="H22" t="s">
        <v>16</v>
      </c>
      <c r="I22" s="26">
        <v>-497.59035650058797</v>
      </c>
      <c r="J22" t="s">
        <v>17</v>
      </c>
      <c r="L22">
        <v>8.3975730503271393</v>
      </c>
    </row>
    <row r="23" spans="1:12" x14ac:dyDescent="0.2">
      <c r="A23" t="s">
        <v>18</v>
      </c>
      <c r="B23">
        <v>2726.80887994466</v>
      </c>
      <c r="C23" t="s">
        <v>19</v>
      </c>
      <c r="E23">
        <v>2.2226787617751298</v>
      </c>
      <c r="H23" t="s">
        <v>18</v>
      </c>
      <c r="I23">
        <v>1740.7317072436699</v>
      </c>
      <c r="J23" t="s">
        <v>19</v>
      </c>
      <c r="L23">
        <v>2.1393743971322401</v>
      </c>
    </row>
    <row r="24" spans="1:12" x14ac:dyDescent="0.2">
      <c r="A24" t="s">
        <v>20</v>
      </c>
      <c r="B24" s="26">
        <v>2.3814225886309099E-107</v>
      </c>
      <c r="H24" t="s">
        <v>20</v>
      </c>
      <c r="I24" s="26">
        <v>3.0335952503190901E-96</v>
      </c>
    </row>
    <row r="26" spans="1:12" x14ac:dyDescent="0.2">
      <c r="B26" t="s">
        <v>136</v>
      </c>
      <c r="I26" t="s">
        <v>136</v>
      </c>
    </row>
    <row r="28" spans="1:12" x14ac:dyDescent="0.2">
      <c r="A28" t="s">
        <v>149</v>
      </c>
      <c r="H28" t="s">
        <v>149</v>
      </c>
    </row>
    <row r="29" spans="1:12" x14ac:dyDescent="0.2">
      <c r="A29" t="s">
        <v>137</v>
      </c>
      <c r="H29" t="s">
        <v>137</v>
      </c>
    </row>
    <row r="31" spans="1:12" x14ac:dyDescent="0.2">
      <c r="A31" t="s">
        <v>138</v>
      </c>
      <c r="H31" t="s">
        <v>138</v>
      </c>
    </row>
    <row r="32" spans="1:12" x14ac:dyDescent="0.2">
      <c r="A32" t="s">
        <v>139</v>
      </c>
      <c r="H32" t="s">
        <v>139</v>
      </c>
    </row>
    <row r="35" spans="1:12" x14ac:dyDescent="0.2">
      <c r="A35" t="s">
        <v>35</v>
      </c>
      <c r="H35" t="s">
        <v>37</v>
      </c>
    </row>
    <row r="36" spans="1:12" x14ac:dyDescent="0.2">
      <c r="A36" t="s">
        <v>160</v>
      </c>
      <c r="H36" t="s">
        <v>129</v>
      </c>
    </row>
    <row r="37" spans="1:12" x14ac:dyDescent="0.2">
      <c r="A37" t="s">
        <v>161</v>
      </c>
      <c r="H37" t="s">
        <v>165</v>
      </c>
    </row>
    <row r="38" spans="1:12" x14ac:dyDescent="0.2">
      <c r="A38" t="s">
        <v>158</v>
      </c>
      <c r="H38" t="s">
        <v>158</v>
      </c>
    </row>
    <row r="39" spans="1:12" x14ac:dyDescent="0.2">
      <c r="A39" t="s">
        <v>130</v>
      </c>
      <c r="H39" t="s">
        <v>130</v>
      </c>
    </row>
    <row r="40" spans="1:12" x14ac:dyDescent="0.2">
      <c r="A40" t="s">
        <v>162</v>
      </c>
      <c r="H40" t="s">
        <v>131</v>
      </c>
    </row>
    <row r="41" spans="1:12" x14ac:dyDescent="0.2">
      <c r="A41" t="s">
        <v>163</v>
      </c>
      <c r="H41" t="s">
        <v>132</v>
      </c>
    </row>
    <row r="42" spans="1:12" x14ac:dyDescent="0.2">
      <c r="H42" t="s">
        <v>133</v>
      </c>
    </row>
    <row r="43" spans="1:12" x14ac:dyDescent="0.2">
      <c r="A43" t="s">
        <v>1</v>
      </c>
      <c r="B43" t="s">
        <v>2</v>
      </c>
      <c r="C43" t="s">
        <v>3</v>
      </c>
      <c r="D43" t="s">
        <v>4</v>
      </c>
      <c r="E43" t="s">
        <v>24</v>
      </c>
      <c r="H43" t="s">
        <v>134</v>
      </c>
    </row>
    <row r="44" spans="1:12" x14ac:dyDescent="0.2">
      <c r="E44" s="26"/>
      <c r="L44" s="26"/>
    </row>
    <row r="45" spans="1:12" x14ac:dyDescent="0.2">
      <c r="A45" t="s">
        <v>144</v>
      </c>
      <c r="B45">
        <v>0.41563609751104202</v>
      </c>
      <c r="C45">
        <v>6.5452188708441999E-3</v>
      </c>
      <c r="D45">
        <v>63.502245793872603</v>
      </c>
      <c r="E45" s="26">
        <v>5.96339585922052E-92</v>
      </c>
      <c r="H45" t="s">
        <v>1</v>
      </c>
      <c r="I45" t="s">
        <v>2</v>
      </c>
      <c r="J45" t="s">
        <v>3</v>
      </c>
      <c r="K45" t="s">
        <v>4</v>
      </c>
      <c r="L45" s="26" t="s">
        <v>135</v>
      </c>
    </row>
    <row r="46" spans="1:12" x14ac:dyDescent="0.2">
      <c r="A46" t="s">
        <v>145</v>
      </c>
      <c r="B46">
        <v>0.26096931518126798</v>
      </c>
      <c r="C46">
        <v>1.2957488004345499E-2</v>
      </c>
      <c r="D46">
        <v>20.1404249877559</v>
      </c>
      <c r="E46" s="26">
        <v>1.1312397170254199E-39</v>
      </c>
      <c r="L46" s="26"/>
    </row>
    <row r="47" spans="1:12" x14ac:dyDescent="0.2">
      <c r="A47" t="s">
        <v>107</v>
      </c>
      <c r="B47">
        <v>0.24709330014113401</v>
      </c>
      <c r="C47">
        <v>8.5503774019713402E-2</v>
      </c>
      <c r="D47">
        <v>2.8898525588375201</v>
      </c>
      <c r="E47" s="26">
        <v>4.60129501716975E-3</v>
      </c>
      <c r="H47" t="s">
        <v>144</v>
      </c>
      <c r="I47">
        <v>0.116574553042447</v>
      </c>
      <c r="J47">
        <v>2.11920087005779E-3</v>
      </c>
      <c r="K47">
        <v>55.008732154431499</v>
      </c>
      <c r="L47" s="26">
        <v>5.9940934504839297E-85</v>
      </c>
    </row>
    <row r="48" spans="1:12" x14ac:dyDescent="0.2">
      <c r="A48" t="s">
        <v>164</v>
      </c>
      <c r="B48">
        <v>1346.0307948995301</v>
      </c>
      <c r="C48">
        <v>106.38768373888399</v>
      </c>
      <c r="D48">
        <v>12.6521299044652</v>
      </c>
      <c r="E48" s="26">
        <v>1.39111743492333E-23</v>
      </c>
      <c r="H48" t="s">
        <v>145</v>
      </c>
      <c r="I48">
        <v>8.6035622759532193E-2</v>
      </c>
      <c r="J48">
        <v>2.5087304117109199E-3</v>
      </c>
      <c r="K48">
        <v>34.294487107069003</v>
      </c>
      <c r="L48" s="26">
        <v>1.4859208771040601E-62</v>
      </c>
    </row>
    <row r="49" spans="1:12" x14ac:dyDescent="0.2">
      <c r="E49" s="26"/>
      <c r="H49" t="s">
        <v>7</v>
      </c>
      <c r="I49">
        <v>12.5654611536246</v>
      </c>
      <c r="J49">
        <v>0.94585006069488597</v>
      </c>
      <c r="K49">
        <v>13.2848341146092</v>
      </c>
      <c r="L49" s="26">
        <v>4.7916309903431904E-25</v>
      </c>
    </row>
    <row r="50" spans="1:12" x14ac:dyDescent="0.2">
      <c r="A50" t="s">
        <v>8</v>
      </c>
      <c r="B50">
        <v>0.96036015875837899</v>
      </c>
      <c r="C50" t="s">
        <v>9</v>
      </c>
      <c r="E50">
        <v>186.35833333333301</v>
      </c>
      <c r="H50" t="s">
        <v>148</v>
      </c>
      <c r="I50">
        <v>-9.9714775891419894E-4</v>
      </c>
      <c r="J50">
        <v>3.1991801908104901E-4</v>
      </c>
      <c r="K50">
        <v>-3.1168852626009098</v>
      </c>
      <c r="L50">
        <v>2.3044845442564601E-3</v>
      </c>
    </row>
    <row r="51" spans="1:12" x14ac:dyDescent="0.2">
      <c r="A51" t="s">
        <v>10</v>
      </c>
      <c r="B51">
        <v>0.95933499045040604</v>
      </c>
      <c r="C51" t="s">
        <v>11</v>
      </c>
      <c r="E51">
        <v>185.04556767144101</v>
      </c>
    </row>
    <row r="52" spans="1:12" x14ac:dyDescent="0.2">
      <c r="A52" t="s">
        <v>12</v>
      </c>
      <c r="B52">
        <v>37.315488069916299</v>
      </c>
      <c r="C52" t="s">
        <v>13</v>
      </c>
      <c r="E52">
        <v>10.1099841091768</v>
      </c>
      <c r="H52" t="s">
        <v>8</v>
      </c>
      <c r="I52">
        <v>0.98491686724072003</v>
      </c>
      <c r="J52" t="s">
        <v>9</v>
      </c>
      <c r="L52">
        <v>65.841666666666598</v>
      </c>
    </row>
    <row r="53" spans="1:12" x14ac:dyDescent="0.2">
      <c r="A53" t="s">
        <v>14</v>
      </c>
      <c r="B53">
        <v>161523.695387944</v>
      </c>
      <c r="C53" t="s">
        <v>15</v>
      </c>
      <c r="E53">
        <v>10.202900500602899</v>
      </c>
      <c r="H53" t="s">
        <v>10</v>
      </c>
      <c r="I53">
        <v>0.98452678622108403</v>
      </c>
      <c r="J53" t="s">
        <v>11</v>
      </c>
      <c r="L53">
        <v>47.452585062688101</v>
      </c>
    </row>
    <row r="54" spans="1:12" x14ac:dyDescent="0.2">
      <c r="A54" t="s">
        <v>16</v>
      </c>
      <c r="B54">
        <v>-602.59904655061098</v>
      </c>
      <c r="C54" t="s">
        <v>17</v>
      </c>
      <c r="E54">
        <v>10.147717884494099</v>
      </c>
      <c r="H54" t="s">
        <v>12</v>
      </c>
      <c r="I54">
        <v>5.9026922278197</v>
      </c>
      <c r="J54" t="s">
        <v>13</v>
      </c>
      <c r="L54">
        <v>6.42145929466826</v>
      </c>
    </row>
    <row r="55" spans="1:12" x14ac:dyDescent="0.2">
      <c r="A55" t="s">
        <v>36</v>
      </c>
      <c r="B55">
        <v>1.9944344511715499</v>
      </c>
      <c r="H55" t="s">
        <v>14</v>
      </c>
      <c r="I55">
        <v>4041.6459622181201</v>
      </c>
      <c r="J55" t="s">
        <v>15</v>
      </c>
      <c r="L55">
        <v>6.51437568609433</v>
      </c>
    </row>
    <row r="56" spans="1:12" x14ac:dyDescent="0.2">
      <c r="H56" t="s">
        <v>16</v>
      </c>
      <c r="I56" s="26">
        <v>-381.28755768009597</v>
      </c>
      <c r="J56" t="s">
        <v>17</v>
      </c>
      <c r="L56">
        <v>6.4591930699856004</v>
      </c>
    </row>
    <row r="57" spans="1:12" x14ac:dyDescent="0.2">
      <c r="A57" t="s">
        <v>110</v>
      </c>
      <c r="B57">
        <v>0.25</v>
      </c>
      <c r="H57" t="s">
        <v>18</v>
      </c>
      <c r="I57">
        <v>2524.90333459047</v>
      </c>
      <c r="J57" t="s">
        <v>19</v>
      </c>
      <c r="L57">
        <v>2.2143564708279602</v>
      </c>
    </row>
    <row r="58" spans="1:12" x14ac:dyDescent="0.2">
      <c r="B58" s="26"/>
      <c r="H58" t="s">
        <v>20</v>
      </c>
      <c r="I58" s="26">
        <v>1.9329793403778701E-105</v>
      </c>
    </row>
    <row r="60" spans="1:12" x14ac:dyDescent="0.2">
      <c r="I60" t="s">
        <v>136</v>
      </c>
    </row>
    <row r="62" spans="1:12" x14ac:dyDescent="0.2">
      <c r="H62" t="s">
        <v>149</v>
      </c>
    </row>
    <row r="63" spans="1:12" x14ac:dyDescent="0.2">
      <c r="H63" t="s">
        <v>137</v>
      </c>
    </row>
    <row r="65" spans="1:12" x14ac:dyDescent="0.2">
      <c r="H65" s="37" t="s">
        <v>138</v>
      </c>
    </row>
    <row r="66" spans="1:12" x14ac:dyDescent="0.2">
      <c r="H66" t="s">
        <v>139</v>
      </c>
    </row>
    <row r="67" spans="1:12" x14ac:dyDescent="0.2">
      <c r="A67" t="s">
        <v>111</v>
      </c>
      <c r="H67" t="s">
        <v>0</v>
      </c>
    </row>
    <row r="68" spans="1:12" x14ac:dyDescent="0.2">
      <c r="A68" t="s">
        <v>160</v>
      </c>
      <c r="H68" t="s">
        <v>129</v>
      </c>
    </row>
    <row r="69" spans="1:12" x14ac:dyDescent="0.2">
      <c r="A69" t="s">
        <v>166</v>
      </c>
      <c r="H69" t="s">
        <v>168</v>
      </c>
    </row>
    <row r="70" spans="1:12" x14ac:dyDescent="0.2">
      <c r="A70" t="s">
        <v>158</v>
      </c>
      <c r="H70" t="s">
        <v>158</v>
      </c>
    </row>
    <row r="71" spans="1:12" x14ac:dyDescent="0.2">
      <c r="A71" t="s">
        <v>130</v>
      </c>
      <c r="H71" t="s">
        <v>130</v>
      </c>
    </row>
    <row r="72" spans="1:12" x14ac:dyDescent="0.2">
      <c r="A72" t="s">
        <v>167</v>
      </c>
      <c r="H72" t="s">
        <v>131</v>
      </c>
    </row>
    <row r="73" spans="1:12" x14ac:dyDescent="0.2">
      <c r="A73" t="s">
        <v>163</v>
      </c>
      <c r="H73" t="s">
        <v>132</v>
      </c>
    </row>
    <row r="74" spans="1:12" x14ac:dyDescent="0.2">
      <c r="H74" t="s">
        <v>133</v>
      </c>
    </row>
    <row r="75" spans="1:12" x14ac:dyDescent="0.2">
      <c r="A75" t="s">
        <v>1</v>
      </c>
      <c r="B75" t="s">
        <v>2</v>
      </c>
      <c r="C75" t="s">
        <v>3</v>
      </c>
      <c r="D75" t="s">
        <v>4</v>
      </c>
      <c r="E75" t="s">
        <v>24</v>
      </c>
      <c r="H75" t="s">
        <v>134</v>
      </c>
    </row>
    <row r="76" spans="1:12" x14ac:dyDescent="0.2">
      <c r="E76" s="26"/>
    </row>
    <row r="77" spans="1:12" x14ac:dyDescent="0.2">
      <c r="A77" t="s">
        <v>7</v>
      </c>
      <c r="B77">
        <v>444.95590269427697</v>
      </c>
      <c r="C77">
        <v>90.303959346884</v>
      </c>
      <c r="D77">
        <v>4.9273133305824404</v>
      </c>
      <c r="E77" s="26">
        <v>2.87696334726899E-6</v>
      </c>
      <c r="H77" t="s">
        <v>1</v>
      </c>
      <c r="I77" t="s">
        <v>2</v>
      </c>
      <c r="J77" t="s">
        <v>3</v>
      </c>
      <c r="K77" t="s">
        <v>4</v>
      </c>
      <c r="L77" t="s">
        <v>135</v>
      </c>
    </row>
    <row r="78" spans="1:12" x14ac:dyDescent="0.2">
      <c r="A78" t="s">
        <v>144</v>
      </c>
      <c r="B78">
        <v>2.29189225328766</v>
      </c>
      <c r="C78">
        <v>0.102140610795435</v>
      </c>
      <c r="D78">
        <v>22.438599450690699</v>
      </c>
      <c r="E78" s="26">
        <v>1.9303912649167701E-43</v>
      </c>
      <c r="L78" s="26"/>
    </row>
    <row r="79" spans="1:12" x14ac:dyDescent="0.2">
      <c r="A79" t="s">
        <v>145</v>
      </c>
      <c r="B79">
        <v>2.0815901282337501</v>
      </c>
      <c r="C79">
        <v>0.16523182599737399</v>
      </c>
      <c r="D79">
        <v>12.597997484254799</v>
      </c>
      <c r="E79" s="26">
        <v>2.8876703708801898E-23</v>
      </c>
      <c r="H79" t="s">
        <v>144</v>
      </c>
      <c r="I79">
        <v>2.6480965438647202</v>
      </c>
      <c r="J79">
        <v>3.9816510503827202E-2</v>
      </c>
      <c r="K79">
        <v>66.507499285006006</v>
      </c>
      <c r="L79" s="26">
        <v>1.2450302435094599E-93</v>
      </c>
    </row>
    <row r="80" spans="1:12" x14ac:dyDescent="0.2">
      <c r="A80" t="s">
        <v>148</v>
      </c>
      <c r="B80">
        <v>-0.14476935483794801</v>
      </c>
      <c r="C80">
        <v>1.86161272905285E-2</v>
      </c>
      <c r="D80">
        <v>-7.7765559172773298</v>
      </c>
      <c r="E80" s="26">
        <v>3.7892061544476197E-12</v>
      </c>
      <c r="H80" t="s">
        <v>145</v>
      </c>
      <c r="I80">
        <v>2.14965992872719</v>
      </c>
      <c r="J80">
        <v>7.5498998413637899E-2</v>
      </c>
      <c r="K80">
        <v>28.472694656819201</v>
      </c>
      <c r="L80" s="26">
        <v>6.5639548996881896E-54</v>
      </c>
    </row>
    <row r="81" spans="1:12" x14ac:dyDescent="0.2">
      <c r="A81" t="s">
        <v>151</v>
      </c>
      <c r="B81">
        <v>-0.12646802399187501</v>
      </c>
      <c r="C81">
        <v>3.6991517570287201E-2</v>
      </c>
      <c r="D81">
        <v>-3.4188384878120899</v>
      </c>
      <c r="E81" s="26">
        <v>8.7549464325588301E-4</v>
      </c>
      <c r="H81" t="s">
        <v>7</v>
      </c>
      <c r="I81">
        <v>499.87623225623503</v>
      </c>
      <c r="J81">
        <v>17.8195273782672</v>
      </c>
      <c r="K81">
        <v>28.052159950430902</v>
      </c>
      <c r="L81" s="26">
        <v>2.9348627871075401E-53</v>
      </c>
    </row>
    <row r="82" spans="1:12" x14ac:dyDescent="0.2">
      <c r="A82" t="s">
        <v>107</v>
      </c>
      <c r="B82">
        <v>0.67806246506329804</v>
      </c>
      <c r="C82">
        <v>7.7011514706890799E-2</v>
      </c>
      <c r="D82">
        <v>8.8046893720248605</v>
      </c>
      <c r="E82" s="26">
        <v>1.7632603622975499E-14</v>
      </c>
      <c r="H82" t="s">
        <v>148</v>
      </c>
      <c r="I82">
        <v>-7.1946546130556704E-2</v>
      </c>
      <c r="J82">
        <v>6.0074871187887104E-3</v>
      </c>
      <c r="K82">
        <v>-11.976146549784501</v>
      </c>
      <c r="L82" s="26">
        <v>5.9726134788853E-22</v>
      </c>
    </row>
    <row r="83" spans="1:12" x14ac:dyDescent="0.2">
      <c r="A83" t="s">
        <v>164</v>
      </c>
      <c r="B83">
        <v>26129.566381800701</v>
      </c>
      <c r="C83">
        <v>2344.7384643436799</v>
      </c>
      <c r="D83">
        <v>11.143915101471499</v>
      </c>
      <c r="E83" s="26">
        <v>6.5748950217352698E-20</v>
      </c>
      <c r="H83" t="s">
        <v>151</v>
      </c>
      <c r="I83">
        <v>-5.8487323490392401E-2</v>
      </c>
      <c r="J83">
        <v>1.2340936424426701E-2</v>
      </c>
      <c r="K83">
        <v>-4.7392938006411596</v>
      </c>
      <c r="L83" s="26">
        <v>6.1879363100673496E-6</v>
      </c>
    </row>
    <row r="85" spans="1:12" x14ac:dyDescent="0.2">
      <c r="A85" t="s">
        <v>8</v>
      </c>
      <c r="B85">
        <v>0.95645987144052802</v>
      </c>
      <c r="C85" t="s">
        <v>9</v>
      </c>
      <c r="E85">
        <v>1208.0416666666599</v>
      </c>
      <c r="H85" t="s">
        <v>8</v>
      </c>
      <c r="I85">
        <v>0.98748512038598202</v>
      </c>
      <c r="J85" t="s">
        <v>9</v>
      </c>
      <c r="L85">
        <v>1599.925</v>
      </c>
    </row>
    <row r="86" spans="1:12" x14ac:dyDescent="0.2">
      <c r="A86" t="s">
        <v>10</v>
      </c>
      <c r="B86">
        <v>0.95414800620728102</v>
      </c>
      <c r="C86" t="s">
        <v>11</v>
      </c>
      <c r="E86">
        <v>777.92618512928595</v>
      </c>
      <c r="H86" t="s">
        <v>10</v>
      </c>
      <c r="I86">
        <v>0.98704982022549503</v>
      </c>
      <c r="J86" t="s">
        <v>11</v>
      </c>
      <c r="L86">
        <v>974.01413344101798</v>
      </c>
    </row>
    <row r="87" spans="1:12" x14ac:dyDescent="0.2">
      <c r="A87" t="s">
        <v>12</v>
      </c>
      <c r="B87">
        <v>166.577945979856</v>
      </c>
      <c r="C87" t="s">
        <v>13</v>
      </c>
      <c r="E87">
        <v>13.130497812718801</v>
      </c>
      <c r="H87" t="s">
        <v>12</v>
      </c>
      <c r="I87">
        <v>110.841694745062</v>
      </c>
      <c r="J87" t="s">
        <v>13</v>
      </c>
      <c r="L87">
        <v>12.294856805106001</v>
      </c>
    </row>
    <row r="88" spans="1:12" x14ac:dyDescent="0.2">
      <c r="A88" t="s">
        <v>14</v>
      </c>
      <c r="B88">
        <v>3135547.9658160801</v>
      </c>
      <c r="C88" t="s">
        <v>15</v>
      </c>
      <c r="E88">
        <v>13.2931014977144</v>
      </c>
      <c r="H88" t="s">
        <v>14</v>
      </c>
      <c r="I88">
        <v>1412876.34880512</v>
      </c>
      <c r="J88" t="s">
        <v>15</v>
      </c>
      <c r="L88">
        <v>12.4110022943886</v>
      </c>
    </row>
    <row r="89" spans="1:12" x14ac:dyDescent="0.2">
      <c r="A89" t="s">
        <v>16</v>
      </c>
      <c r="B89" s="26">
        <v>-780.829868763131</v>
      </c>
      <c r="C89" t="s">
        <v>17</v>
      </c>
      <c r="E89">
        <v>13.196531919524199</v>
      </c>
      <c r="H89" t="s">
        <v>16</v>
      </c>
      <c r="I89">
        <v>-732.69140830636195</v>
      </c>
      <c r="J89" t="s">
        <v>17</v>
      </c>
      <c r="L89">
        <v>12.3420240242527</v>
      </c>
    </row>
    <row r="90" spans="1:12" x14ac:dyDescent="0.2">
      <c r="A90" t="s">
        <v>18</v>
      </c>
      <c r="B90">
        <v>413.71783168237698</v>
      </c>
      <c r="C90" t="s">
        <v>19</v>
      </c>
      <c r="E90">
        <v>2.0954169666530902</v>
      </c>
      <c r="H90" t="s">
        <v>18</v>
      </c>
      <c r="I90">
        <v>2268.5154061968701</v>
      </c>
      <c r="J90" t="s">
        <v>19</v>
      </c>
      <c r="L90">
        <v>2.1489792079902301</v>
      </c>
    </row>
    <row r="91" spans="1:12" x14ac:dyDescent="0.2">
      <c r="A91" t="s">
        <v>20</v>
      </c>
      <c r="B91" s="26">
        <v>1.92789471872129E-74</v>
      </c>
      <c r="H91" t="s">
        <v>20</v>
      </c>
      <c r="I91" s="26">
        <v>2.3110768610929498E-108</v>
      </c>
    </row>
    <row r="93" spans="1:12" x14ac:dyDescent="0.2">
      <c r="A93" t="s">
        <v>110</v>
      </c>
      <c r="B93">
        <v>0.68</v>
      </c>
      <c r="I93" t="s">
        <v>136</v>
      </c>
    </row>
    <row r="95" spans="1:12" x14ac:dyDescent="0.2">
      <c r="H95" t="s">
        <v>137</v>
      </c>
    </row>
    <row r="97" spans="1:12" x14ac:dyDescent="0.2">
      <c r="H97" t="s">
        <v>140</v>
      </c>
    </row>
    <row r="100" spans="1:12" x14ac:dyDescent="0.2">
      <c r="A100" s="37" t="s">
        <v>113</v>
      </c>
      <c r="H100" t="s">
        <v>38</v>
      </c>
    </row>
    <row r="101" spans="1:12" x14ac:dyDescent="0.2">
      <c r="A101" t="s">
        <v>160</v>
      </c>
      <c r="H101" t="s">
        <v>129</v>
      </c>
    </row>
    <row r="102" spans="1:12" x14ac:dyDescent="0.2">
      <c r="A102" t="s">
        <v>169</v>
      </c>
      <c r="H102" t="s">
        <v>170</v>
      </c>
    </row>
    <row r="103" spans="1:12" x14ac:dyDescent="0.2">
      <c r="A103" t="s">
        <v>158</v>
      </c>
      <c r="H103" t="s">
        <v>158</v>
      </c>
    </row>
    <row r="104" spans="1:12" x14ac:dyDescent="0.2">
      <c r="A104" t="s">
        <v>130</v>
      </c>
      <c r="H104" t="s">
        <v>130</v>
      </c>
    </row>
    <row r="105" spans="1:12" x14ac:dyDescent="0.2">
      <c r="A105" t="s">
        <v>141</v>
      </c>
      <c r="H105" t="s">
        <v>131</v>
      </c>
    </row>
    <row r="106" spans="1:12" x14ac:dyDescent="0.2">
      <c r="A106" t="s">
        <v>163</v>
      </c>
      <c r="H106" t="s">
        <v>132</v>
      </c>
    </row>
    <row r="107" spans="1:12" x14ac:dyDescent="0.2">
      <c r="H107" t="s">
        <v>133</v>
      </c>
    </row>
    <row r="108" spans="1:12" x14ac:dyDescent="0.2">
      <c r="A108" t="s">
        <v>1</v>
      </c>
      <c r="B108" t="s">
        <v>2</v>
      </c>
      <c r="C108" t="s">
        <v>3</v>
      </c>
      <c r="D108" t="s">
        <v>4</v>
      </c>
      <c r="E108" t="s">
        <v>24</v>
      </c>
      <c r="H108" t="s">
        <v>134</v>
      </c>
      <c r="L108" s="26"/>
    </row>
    <row r="109" spans="1:12" x14ac:dyDescent="0.2">
      <c r="E109" s="26"/>
      <c r="L109" s="26"/>
    </row>
    <row r="110" spans="1:12" x14ac:dyDescent="0.2">
      <c r="A110" t="s">
        <v>7</v>
      </c>
      <c r="B110">
        <v>2111.8378761604499</v>
      </c>
      <c r="C110">
        <v>136.411621633181</v>
      </c>
      <c r="D110">
        <v>15.4813633243017</v>
      </c>
      <c r="E110" s="26">
        <v>8.4831793951463301E-30</v>
      </c>
      <c r="H110" t="s">
        <v>1</v>
      </c>
      <c r="I110" t="s">
        <v>2</v>
      </c>
      <c r="J110" t="s">
        <v>3</v>
      </c>
      <c r="K110" t="s">
        <v>4</v>
      </c>
      <c r="L110" s="26" t="s">
        <v>135</v>
      </c>
    </row>
    <row r="111" spans="1:12" x14ac:dyDescent="0.2">
      <c r="A111" t="s">
        <v>144</v>
      </c>
      <c r="B111">
        <v>3.4942672227132601</v>
      </c>
      <c r="C111">
        <v>0.234452229242853</v>
      </c>
      <c r="D111">
        <v>14.9039624575025</v>
      </c>
      <c r="E111" s="26">
        <v>1.5609422545554299E-28</v>
      </c>
      <c r="L111" s="26"/>
    </row>
    <row r="112" spans="1:12" x14ac:dyDescent="0.2">
      <c r="A112" t="s">
        <v>145</v>
      </c>
      <c r="B112">
        <v>2.4275510980541699</v>
      </c>
      <c r="C112">
        <v>0.25798599605001798</v>
      </c>
      <c r="D112">
        <v>9.4096235269433901</v>
      </c>
      <c r="E112" s="26">
        <v>6.6048082675615701E-16</v>
      </c>
      <c r="H112" t="s">
        <v>144</v>
      </c>
      <c r="I112">
        <v>2.67802567233191</v>
      </c>
      <c r="J112">
        <v>3.98270954219095E-2</v>
      </c>
      <c r="K112">
        <v>67.241300023568598</v>
      </c>
      <c r="L112" s="26">
        <v>3.63723765645533E-94</v>
      </c>
    </row>
    <row r="113" spans="1:12" x14ac:dyDescent="0.2">
      <c r="A113" t="s">
        <v>148</v>
      </c>
      <c r="B113">
        <v>-0.108273410378663</v>
      </c>
      <c r="C113">
        <v>4.3935683531737997E-2</v>
      </c>
      <c r="D113">
        <v>-2.46436157754207</v>
      </c>
      <c r="E113" s="26">
        <v>1.52179647390601E-2</v>
      </c>
      <c r="H113" t="s">
        <v>145</v>
      </c>
      <c r="I113">
        <v>2.18911517358098</v>
      </c>
      <c r="J113">
        <v>7.5519069251172202E-2</v>
      </c>
      <c r="K113">
        <v>28.987581484884402</v>
      </c>
      <c r="L113" s="26">
        <v>1.07302130950807E-54</v>
      </c>
    </row>
    <row r="114" spans="1:12" x14ac:dyDescent="0.2">
      <c r="A114" t="s">
        <v>107</v>
      </c>
      <c r="B114">
        <v>0.42305884767640001</v>
      </c>
      <c r="C114">
        <v>9.3789276851385994E-2</v>
      </c>
      <c r="D114">
        <v>4.5107379209966396</v>
      </c>
      <c r="E114" s="26">
        <v>1.5779647472846099E-5</v>
      </c>
      <c r="H114" t="s">
        <v>7</v>
      </c>
      <c r="I114">
        <v>521.85132805886599</v>
      </c>
      <c r="J114">
        <v>17.824264564805599</v>
      </c>
      <c r="K114">
        <v>29.277579793629901</v>
      </c>
      <c r="L114" s="26">
        <v>3.9107923345722403E-55</v>
      </c>
    </row>
    <row r="115" spans="1:12" x14ac:dyDescent="0.2">
      <c r="A115" t="s">
        <v>164</v>
      </c>
      <c r="B115">
        <v>248015.88359201699</v>
      </c>
      <c r="C115">
        <v>26500.523395168198</v>
      </c>
      <c r="D115">
        <v>9.3589051013700608</v>
      </c>
      <c r="E115" s="26">
        <v>8.6646793577241901E-16</v>
      </c>
      <c r="H115" t="s">
        <v>148</v>
      </c>
      <c r="I115">
        <v>-8.6577121432991802E-2</v>
      </c>
      <c r="J115">
        <v>6.0090841637890904E-3</v>
      </c>
      <c r="K115">
        <v>-14.407706577769</v>
      </c>
      <c r="L115" s="26">
        <v>1.61308345645866E-27</v>
      </c>
    </row>
    <row r="116" spans="1:12" x14ac:dyDescent="0.2">
      <c r="H116" t="s">
        <v>151</v>
      </c>
      <c r="I116">
        <v>-7.1390870341887097E-2</v>
      </c>
      <c r="J116">
        <v>1.2344217169008799E-2</v>
      </c>
      <c r="K116">
        <v>-5.7833452996209296</v>
      </c>
      <c r="L116" s="26">
        <v>6.4129384035428207E-8</v>
      </c>
    </row>
    <row r="117" spans="1:12" x14ac:dyDescent="0.2">
      <c r="A117" t="s">
        <v>8</v>
      </c>
      <c r="B117">
        <v>0.87077051142147099</v>
      </c>
      <c r="C117" t="s">
        <v>9</v>
      </c>
      <c r="E117">
        <v>3529.6416666666601</v>
      </c>
    </row>
    <row r="118" spans="1:12" x14ac:dyDescent="0.2">
      <c r="A118" t="s">
        <v>10</v>
      </c>
      <c r="B118">
        <v>0.86510255139609704</v>
      </c>
      <c r="C118" t="s">
        <v>11</v>
      </c>
      <c r="E118">
        <v>1391.1567811882001</v>
      </c>
      <c r="H118" t="s">
        <v>8</v>
      </c>
      <c r="I118">
        <v>0.98707787700735405</v>
      </c>
      <c r="J118" t="s">
        <v>9</v>
      </c>
      <c r="L118">
        <v>1600.175</v>
      </c>
    </row>
    <row r="119" spans="1:12" x14ac:dyDescent="0.2">
      <c r="A119" t="s">
        <v>12</v>
      </c>
      <c r="B119">
        <v>510.94946046501599</v>
      </c>
      <c r="C119" t="s">
        <v>13</v>
      </c>
      <c r="E119">
        <v>15.3607685223626</v>
      </c>
      <c r="H119" t="s">
        <v>10</v>
      </c>
      <c r="I119">
        <v>0.986628411859784</v>
      </c>
      <c r="J119" t="s">
        <v>11</v>
      </c>
      <c r="L119">
        <v>958.79795772597197</v>
      </c>
    </row>
    <row r="120" spans="1:12" x14ac:dyDescent="0.2">
      <c r="A120" t="s">
        <v>14</v>
      </c>
      <c r="B120">
        <v>29761906.031041998</v>
      </c>
      <c r="C120" t="s">
        <v>15</v>
      </c>
      <c r="E120">
        <v>15.5001431095017</v>
      </c>
      <c r="H120" t="s">
        <v>12</v>
      </c>
      <c r="I120">
        <v>110.87116117102801</v>
      </c>
      <c r="J120" t="s">
        <v>13</v>
      </c>
      <c r="L120">
        <v>12.2953884193152</v>
      </c>
    </row>
    <row r="121" spans="1:12" x14ac:dyDescent="0.2">
      <c r="A121" t="s">
        <v>16</v>
      </c>
      <c r="B121">
        <v>-915.64611134175698</v>
      </c>
      <c r="C121" t="s">
        <v>17</v>
      </c>
      <c r="E121">
        <v>15.4173691853386</v>
      </c>
      <c r="H121" t="s">
        <v>14</v>
      </c>
      <c r="I121">
        <v>1413627.6536323901</v>
      </c>
      <c r="J121" t="s">
        <v>15</v>
      </c>
      <c r="L121">
        <v>12.411533908597701</v>
      </c>
    </row>
    <row r="122" spans="1:12" x14ac:dyDescent="0.2">
      <c r="A122" t="s">
        <v>18</v>
      </c>
      <c r="B122" s="26">
        <v>153.63031981934299</v>
      </c>
      <c r="C122" t="s">
        <v>19</v>
      </c>
      <c r="E122">
        <v>2.10248630227693</v>
      </c>
      <c r="H122" t="s">
        <v>16</v>
      </c>
      <c r="I122" s="26">
        <v>-732.72330515891201</v>
      </c>
      <c r="J122" t="s">
        <v>17</v>
      </c>
      <c r="L122">
        <v>12.3425556384618</v>
      </c>
    </row>
    <row r="123" spans="1:12" x14ac:dyDescent="0.2">
      <c r="A123" t="s">
        <v>20</v>
      </c>
      <c r="B123" s="26">
        <v>6.0733974834065701E-49</v>
      </c>
      <c r="H123" t="s">
        <v>18</v>
      </c>
      <c r="I123">
        <v>2196.11661180697</v>
      </c>
      <c r="J123" t="s">
        <v>19</v>
      </c>
      <c r="L123">
        <v>2.1625532762445001</v>
      </c>
    </row>
    <row r="124" spans="1:12" x14ac:dyDescent="0.2">
      <c r="H124" t="s">
        <v>20</v>
      </c>
      <c r="I124" s="26">
        <v>1.45647154883138E-107</v>
      </c>
    </row>
    <row r="125" spans="1:12" x14ac:dyDescent="0.2">
      <c r="A125" t="s">
        <v>110</v>
      </c>
      <c r="B125">
        <v>0.42</v>
      </c>
    </row>
    <row r="126" spans="1:12" x14ac:dyDescent="0.2">
      <c r="I126" t="s">
        <v>136</v>
      </c>
    </row>
    <row r="128" spans="1:12" x14ac:dyDescent="0.2">
      <c r="H128" t="s">
        <v>137</v>
      </c>
    </row>
    <row r="130" spans="1:18" x14ac:dyDescent="0.2">
      <c r="H130" t="s">
        <v>140</v>
      </c>
    </row>
    <row r="133" spans="1:18" x14ac:dyDescent="0.2">
      <c r="A133" t="s">
        <v>114</v>
      </c>
      <c r="H133" t="s">
        <v>115</v>
      </c>
    </row>
    <row r="134" spans="1:18" x14ac:dyDescent="0.2">
      <c r="A134" t="s">
        <v>160</v>
      </c>
      <c r="H134" t="s">
        <v>160</v>
      </c>
    </row>
    <row r="135" spans="1:18" x14ac:dyDescent="0.2">
      <c r="A135" t="s">
        <v>171</v>
      </c>
      <c r="H135" t="s">
        <v>173</v>
      </c>
    </row>
    <row r="136" spans="1:18" x14ac:dyDescent="0.2">
      <c r="A136" t="s">
        <v>158</v>
      </c>
      <c r="H136" t="s">
        <v>158</v>
      </c>
    </row>
    <row r="137" spans="1:18" x14ac:dyDescent="0.2">
      <c r="A137" t="s">
        <v>130</v>
      </c>
      <c r="H137" t="s">
        <v>130</v>
      </c>
    </row>
    <row r="138" spans="1:18" x14ac:dyDescent="0.2">
      <c r="A138" t="s">
        <v>172</v>
      </c>
      <c r="H138" t="s">
        <v>174</v>
      </c>
    </row>
    <row r="139" spans="1:18" x14ac:dyDescent="0.2">
      <c r="A139" t="s">
        <v>163</v>
      </c>
      <c r="H139" t="s">
        <v>163</v>
      </c>
    </row>
    <row r="141" spans="1:18" x14ac:dyDescent="0.2">
      <c r="A141" t="s">
        <v>1</v>
      </c>
      <c r="B141" t="s">
        <v>2</v>
      </c>
      <c r="C141" t="s">
        <v>3</v>
      </c>
      <c r="D141" t="s">
        <v>4</v>
      </c>
      <c r="E141" t="s">
        <v>24</v>
      </c>
      <c r="H141" t="s">
        <v>1</v>
      </c>
      <c r="I141" t="s">
        <v>2</v>
      </c>
      <c r="J141" t="s">
        <v>3</v>
      </c>
      <c r="K141" t="s">
        <v>4</v>
      </c>
      <c r="L141" t="s">
        <v>24</v>
      </c>
    </row>
    <row r="143" spans="1:18" x14ac:dyDescent="0.2">
      <c r="A143" t="s">
        <v>7</v>
      </c>
      <c r="B143">
        <v>11280.5832901059</v>
      </c>
      <c r="C143">
        <v>759.25381363953704</v>
      </c>
      <c r="D143">
        <v>14.8574601634619</v>
      </c>
      <c r="E143" s="26">
        <v>2.44541112701636E-28</v>
      </c>
      <c r="H143" t="s">
        <v>7</v>
      </c>
      <c r="I143">
        <v>13559.1247453411</v>
      </c>
      <c r="J143">
        <v>564.978118450853</v>
      </c>
      <c r="K143">
        <v>23.999380334445</v>
      </c>
      <c r="L143" s="26">
        <v>2.19410762198966E-46</v>
      </c>
      <c r="R143" s="26"/>
    </row>
    <row r="144" spans="1:18" x14ac:dyDescent="0.2">
      <c r="A144" t="s">
        <v>144</v>
      </c>
      <c r="B144">
        <v>13.5072546472844</v>
      </c>
      <c r="C144">
        <v>0.73908682420503502</v>
      </c>
      <c r="D144">
        <v>18.275599300275498</v>
      </c>
      <c r="E144" s="26">
        <v>1.56007313387822E-35</v>
      </c>
      <c r="H144" t="s">
        <v>144</v>
      </c>
      <c r="I144">
        <v>10.0304277878653</v>
      </c>
      <c r="J144">
        <v>0.48464421829190601</v>
      </c>
      <c r="K144">
        <v>20.696476733420699</v>
      </c>
      <c r="L144" s="26">
        <v>2.0544202167158198E-40</v>
      </c>
      <c r="R144" s="26"/>
    </row>
    <row r="145" spans="1:18" x14ac:dyDescent="0.2">
      <c r="A145" t="s">
        <v>145</v>
      </c>
      <c r="B145">
        <v>9.8731963754812497</v>
      </c>
      <c r="C145">
        <v>0.82853999278804003</v>
      </c>
      <c r="D145">
        <v>11.916378764358599</v>
      </c>
      <c r="E145" s="26">
        <v>1.06663020319159E-21</v>
      </c>
      <c r="H145" t="s">
        <v>145</v>
      </c>
      <c r="I145">
        <v>8.7346673762426192</v>
      </c>
      <c r="J145">
        <v>0.85294880045104304</v>
      </c>
      <c r="K145">
        <v>10.240552975306001</v>
      </c>
      <c r="L145" s="26">
        <v>7.6103741088500795E-18</v>
      </c>
      <c r="R145" s="26"/>
    </row>
    <row r="146" spans="1:18" x14ac:dyDescent="0.2">
      <c r="A146" t="s">
        <v>148</v>
      </c>
      <c r="B146">
        <v>-0.35308441092016202</v>
      </c>
      <c r="C146">
        <v>8.7529584701428298E-2</v>
      </c>
      <c r="D146">
        <v>-4.0338865096249004</v>
      </c>
      <c r="E146" s="26">
        <v>1.0004594169312101E-4</v>
      </c>
      <c r="H146" t="s">
        <v>109</v>
      </c>
      <c r="I146">
        <v>-24.143206724008099</v>
      </c>
      <c r="J146">
        <v>7.3872536540079397</v>
      </c>
      <c r="K146">
        <v>-3.2682249527074601</v>
      </c>
      <c r="L146">
        <v>1.4307262897892501E-3</v>
      </c>
    </row>
    <row r="147" spans="1:18" x14ac:dyDescent="0.2">
      <c r="A147" t="s">
        <v>107</v>
      </c>
      <c r="B147">
        <v>0.46050264664183899</v>
      </c>
      <c r="C147">
        <v>7.6661950394560599E-2</v>
      </c>
      <c r="D147">
        <v>6.0069257861526104</v>
      </c>
      <c r="E147" s="26">
        <v>2.35285185572051E-8</v>
      </c>
      <c r="H147" t="s">
        <v>107</v>
      </c>
      <c r="I147">
        <v>0.47219173465991698</v>
      </c>
      <c r="J147">
        <v>9.2046297408345801E-2</v>
      </c>
      <c r="K147">
        <v>5.1299373028024</v>
      </c>
      <c r="L147" s="26">
        <v>1.20074565921856E-6</v>
      </c>
      <c r="R147" s="26"/>
    </row>
    <row r="148" spans="1:18" x14ac:dyDescent="0.2">
      <c r="A148" t="s">
        <v>112</v>
      </c>
      <c r="B148">
        <v>0.31768293537550002</v>
      </c>
      <c r="C148">
        <v>9.0806385290701896E-2</v>
      </c>
      <c r="D148">
        <v>3.4984647209388302</v>
      </c>
      <c r="E148" s="26">
        <v>6.7030015454034295E-4</v>
      </c>
      <c r="H148" t="s">
        <v>164</v>
      </c>
      <c r="I148">
        <v>1962002.3409967599</v>
      </c>
      <c r="J148">
        <v>159752.500572499</v>
      </c>
      <c r="K148">
        <v>12.281512552013901</v>
      </c>
      <c r="L148" s="26">
        <v>1.3363312892741201E-22</v>
      </c>
    </row>
    <row r="149" spans="1:18" x14ac:dyDescent="0.2">
      <c r="A149" t="s">
        <v>164</v>
      </c>
      <c r="B149">
        <v>1831159.85305456</v>
      </c>
      <c r="C149">
        <v>173847.414809485</v>
      </c>
      <c r="D149">
        <v>10.5331439933189</v>
      </c>
      <c r="E149" s="26">
        <v>1.73340712333099E-18</v>
      </c>
      <c r="L149" s="26"/>
      <c r="R149" s="26"/>
    </row>
    <row r="150" spans="1:18" x14ac:dyDescent="0.2">
      <c r="E150" s="26"/>
      <c r="H150" t="s">
        <v>8</v>
      </c>
      <c r="I150">
        <v>0.91144610779282498</v>
      </c>
      <c r="J150" t="s">
        <v>9</v>
      </c>
      <c r="L150">
        <v>17139.633333333299</v>
      </c>
    </row>
    <row r="151" spans="1:18" x14ac:dyDescent="0.2">
      <c r="A151" t="s">
        <v>8</v>
      </c>
      <c r="B151">
        <v>0.93602829611805904</v>
      </c>
      <c r="C151" t="s">
        <v>9</v>
      </c>
      <c r="E151">
        <v>17056.416666666599</v>
      </c>
      <c r="H151" t="s">
        <v>10</v>
      </c>
      <c r="I151">
        <v>0.90756216515215904</v>
      </c>
      <c r="J151" t="s">
        <v>11</v>
      </c>
      <c r="L151">
        <v>4726.7548196336502</v>
      </c>
    </row>
    <row r="152" spans="1:18" x14ac:dyDescent="0.2">
      <c r="A152" t="s">
        <v>10</v>
      </c>
      <c r="B152">
        <v>0.93263156847830997</v>
      </c>
      <c r="C152" t="s">
        <v>11</v>
      </c>
      <c r="E152">
        <v>5372.6223235634798</v>
      </c>
      <c r="H152" t="s">
        <v>12</v>
      </c>
      <c r="I152">
        <v>1437.10320509762</v>
      </c>
      <c r="J152" t="s">
        <v>13</v>
      </c>
      <c r="L152">
        <v>17.429455428090499</v>
      </c>
    </row>
    <row r="153" spans="1:18" x14ac:dyDescent="0.2">
      <c r="A153" t="s">
        <v>12</v>
      </c>
      <c r="B153">
        <v>1394.4871939954201</v>
      </c>
      <c r="C153" t="s">
        <v>13</v>
      </c>
      <c r="E153">
        <v>17.381842738927102</v>
      </c>
      <c r="H153" t="s">
        <v>14</v>
      </c>
      <c r="I153">
        <v>235440280.91961199</v>
      </c>
      <c r="J153" t="s">
        <v>15</v>
      </c>
      <c r="L153">
        <v>17.568830015229601</v>
      </c>
    </row>
    <row r="154" spans="1:18" x14ac:dyDescent="0.2">
      <c r="A154" t="s">
        <v>14</v>
      </c>
      <c r="B154">
        <v>219739182.36654699</v>
      </c>
      <c r="C154" t="s">
        <v>15</v>
      </c>
      <c r="E154">
        <v>17.5444464239228</v>
      </c>
      <c r="H154" t="s">
        <v>16</v>
      </c>
      <c r="I154">
        <v>-1039.76732568543</v>
      </c>
      <c r="J154" t="s">
        <v>17</v>
      </c>
      <c r="L154">
        <v>17.486056091066501</v>
      </c>
    </row>
    <row r="155" spans="1:18" x14ac:dyDescent="0.2">
      <c r="A155" t="s">
        <v>16</v>
      </c>
      <c r="B155" s="26">
        <v>-1035.9105643356299</v>
      </c>
      <c r="C155" t="s">
        <v>17</v>
      </c>
      <c r="E155">
        <v>17.447876845732502</v>
      </c>
      <c r="H155" t="s">
        <v>18</v>
      </c>
      <c r="I155">
        <v>234.670331701046</v>
      </c>
      <c r="J155" t="s">
        <v>19</v>
      </c>
      <c r="L155">
        <v>2.1581416980620398</v>
      </c>
    </row>
    <row r="156" spans="1:18" x14ac:dyDescent="0.2">
      <c r="A156" t="s">
        <v>18</v>
      </c>
      <c r="B156">
        <v>275.56766258339297</v>
      </c>
      <c r="C156" t="s">
        <v>19</v>
      </c>
      <c r="E156">
        <v>1.97198057856361</v>
      </c>
      <c r="H156" t="s">
        <v>20</v>
      </c>
      <c r="I156" s="26">
        <v>2.85641476588096E-58</v>
      </c>
    </row>
    <row r="157" spans="1:18" x14ac:dyDescent="0.2">
      <c r="A157" t="s">
        <v>20</v>
      </c>
      <c r="B157" s="26">
        <v>5.1017764518774301E-65</v>
      </c>
      <c r="I157" s="26"/>
      <c r="O157" s="26"/>
    </row>
    <row r="158" spans="1:18" x14ac:dyDescent="0.2">
      <c r="B158" s="26"/>
      <c r="H158" t="s">
        <v>110</v>
      </c>
      <c r="I158">
        <v>0.47</v>
      </c>
    </row>
    <row r="159" spans="1:18" x14ac:dyDescent="0.2">
      <c r="A159" t="s">
        <v>110</v>
      </c>
      <c r="B159" s="26">
        <v>0.84</v>
      </c>
      <c r="C159">
        <v>-0.38</v>
      </c>
    </row>
    <row r="163" spans="1:12" x14ac:dyDescent="0.2">
      <c r="A163" s="37" t="s">
        <v>143</v>
      </c>
      <c r="H163" t="s">
        <v>116</v>
      </c>
    </row>
    <row r="164" spans="1:12" x14ac:dyDescent="0.2">
      <c r="A164" t="s">
        <v>129</v>
      </c>
      <c r="H164" t="s">
        <v>160</v>
      </c>
    </row>
    <row r="165" spans="1:12" x14ac:dyDescent="0.2">
      <c r="A165" t="s">
        <v>175</v>
      </c>
      <c r="H165" t="s">
        <v>179</v>
      </c>
    </row>
    <row r="166" spans="1:12" x14ac:dyDescent="0.2">
      <c r="A166" t="s">
        <v>158</v>
      </c>
      <c r="H166" t="s">
        <v>158</v>
      </c>
    </row>
    <row r="167" spans="1:12" x14ac:dyDescent="0.2">
      <c r="A167" t="s">
        <v>130</v>
      </c>
      <c r="H167" t="s">
        <v>130</v>
      </c>
    </row>
    <row r="168" spans="1:12" x14ac:dyDescent="0.2">
      <c r="A168" t="s">
        <v>131</v>
      </c>
      <c r="H168" t="s">
        <v>118</v>
      </c>
    </row>
    <row r="169" spans="1:12" x14ac:dyDescent="0.2">
      <c r="A169" t="s">
        <v>132</v>
      </c>
      <c r="H169" t="s">
        <v>163</v>
      </c>
    </row>
    <row r="170" spans="1:12" x14ac:dyDescent="0.2">
      <c r="A170" t="s">
        <v>133</v>
      </c>
    </row>
    <row r="171" spans="1:12" x14ac:dyDescent="0.2">
      <c r="A171" t="s">
        <v>134</v>
      </c>
      <c r="H171" t="s">
        <v>1</v>
      </c>
      <c r="I171" t="s">
        <v>2</v>
      </c>
      <c r="J171" t="s">
        <v>3</v>
      </c>
      <c r="K171" t="s">
        <v>4</v>
      </c>
      <c r="L171" s="26" t="s">
        <v>24</v>
      </c>
    </row>
    <row r="172" spans="1:12" x14ac:dyDescent="0.2">
      <c r="E172" s="26"/>
      <c r="L172" s="26"/>
    </row>
    <row r="173" spans="1:12" x14ac:dyDescent="0.2">
      <c r="A173" t="s">
        <v>1</v>
      </c>
      <c r="B173" t="s">
        <v>2</v>
      </c>
      <c r="C173" t="s">
        <v>3</v>
      </c>
      <c r="D173" t="s">
        <v>4</v>
      </c>
      <c r="E173" s="26" t="s">
        <v>135</v>
      </c>
      <c r="H173" t="s">
        <v>7</v>
      </c>
      <c r="I173">
        <v>30630.929888278701</v>
      </c>
      <c r="J173">
        <v>2594.8306103878199</v>
      </c>
      <c r="K173">
        <v>11.8045970961089</v>
      </c>
      <c r="L173" s="26">
        <v>1.9331597155291499E-21</v>
      </c>
    </row>
    <row r="174" spans="1:12" x14ac:dyDescent="0.2">
      <c r="E174" s="26"/>
      <c r="H174" t="s">
        <v>144</v>
      </c>
      <c r="I174">
        <v>50.949005987744798</v>
      </c>
      <c r="J174">
        <v>3.3334735625153402</v>
      </c>
      <c r="K174">
        <v>15.284058815003799</v>
      </c>
      <c r="L174" s="26">
        <v>2.8625533707077099E-29</v>
      </c>
    </row>
    <row r="175" spans="1:12" x14ac:dyDescent="0.2">
      <c r="A175" s="29" t="s">
        <v>7</v>
      </c>
      <c r="B175">
        <v>20346.3034435261</v>
      </c>
      <c r="C175">
        <v>981.43380192127199</v>
      </c>
      <c r="D175">
        <v>20.7312030660609</v>
      </c>
      <c r="E175" s="26">
        <v>3.8011475537565399E-41</v>
      </c>
      <c r="H175" t="s">
        <v>145</v>
      </c>
      <c r="I175">
        <v>45.975738642773798</v>
      </c>
      <c r="J175">
        <v>3.1758081911155398</v>
      </c>
      <c r="K175">
        <v>14.4768625420744</v>
      </c>
      <c r="L175" s="26">
        <v>1.68663774961965E-27</v>
      </c>
    </row>
    <row r="176" spans="1:12" x14ac:dyDescent="0.2">
      <c r="A176" s="29" t="s">
        <v>109</v>
      </c>
      <c r="B176">
        <v>-57.2493575942772</v>
      </c>
      <c r="C176">
        <v>14.2549010042624</v>
      </c>
      <c r="D176">
        <v>-4.0161175147522004</v>
      </c>
      <c r="E176" s="26">
        <v>1.0443490810500901E-4</v>
      </c>
      <c r="H176" t="s">
        <v>109</v>
      </c>
      <c r="I176">
        <v>-85.781353757528706</v>
      </c>
      <c r="J176">
        <v>31.127296461594199</v>
      </c>
      <c r="K176">
        <v>-2.7558241000264201</v>
      </c>
      <c r="L176">
        <v>6.8268492590250899E-3</v>
      </c>
    </row>
    <row r="177" spans="1:12" x14ac:dyDescent="0.2">
      <c r="H177" t="s">
        <v>148</v>
      </c>
      <c r="I177">
        <v>-0.98533497693346295</v>
      </c>
      <c r="J177">
        <v>0.53023844201700499</v>
      </c>
      <c r="K177">
        <v>-1.85828657233015</v>
      </c>
      <c r="L177">
        <v>6.5730923089364401E-2</v>
      </c>
    </row>
    <row r="178" spans="1:12" x14ac:dyDescent="0.2">
      <c r="A178" t="s">
        <v>8</v>
      </c>
      <c r="B178" s="29">
        <v>0.12025121975864</v>
      </c>
      <c r="C178" t="s">
        <v>9</v>
      </c>
      <c r="E178">
        <v>16939.966666666602</v>
      </c>
      <c r="H178" t="s">
        <v>107</v>
      </c>
      <c r="I178">
        <v>0.235581406612039</v>
      </c>
      <c r="J178">
        <v>8.8899677741757901E-2</v>
      </c>
      <c r="K178">
        <v>2.6499691854493901</v>
      </c>
      <c r="L178">
        <v>9.2037892633827691E-3</v>
      </c>
    </row>
    <row r="179" spans="1:12" x14ac:dyDescent="0.2">
      <c r="A179" t="s">
        <v>10</v>
      </c>
      <c r="B179" s="29">
        <v>0.112795721621001</v>
      </c>
      <c r="C179" t="s">
        <v>11</v>
      </c>
      <c r="E179">
        <v>5742.7321125511799</v>
      </c>
      <c r="H179" t="s">
        <v>164</v>
      </c>
      <c r="I179">
        <v>46216503.478424199</v>
      </c>
      <c r="J179">
        <v>6268619.8673427003</v>
      </c>
      <c r="K179">
        <v>7.3726760365859603</v>
      </c>
      <c r="L179" s="26">
        <v>2.9802572017354102E-11</v>
      </c>
    </row>
    <row r="180" spans="1:12" x14ac:dyDescent="0.2">
      <c r="A180" t="s">
        <v>12</v>
      </c>
      <c r="B180" s="30">
        <v>5409.1667711694799</v>
      </c>
      <c r="C180" s="30" t="s">
        <v>13</v>
      </c>
      <c r="D180" s="30"/>
      <c r="E180">
        <v>20.046103968544401</v>
      </c>
    </row>
    <row r="181" spans="1:12" x14ac:dyDescent="0.2">
      <c r="A181" t="s">
        <v>14</v>
      </c>
      <c r="B181" s="30">
        <v>3452572048.68224</v>
      </c>
      <c r="C181" t="s">
        <v>15</v>
      </c>
      <c r="E181">
        <v>20.092562164257501</v>
      </c>
      <c r="H181" t="s">
        <v>8</v>
      </c>
      <c r="I181">
        <v>0.89743972265691196</v>
      </c>
      <c r="J181" t="s">
        <v>9</v>
      </c>
      <c r="L181">
        <v>49386.3166666666</v>
      </c>
    </row>
    <row r="182" spans="1:12" x14ac:dyDescent="0.2">
      <c r="A182" t="s">
        <v>16</v>
      </c>
      <c r="B182" s="30">
        <v>-1200.7662381126599</v>
      </c>
      <c r="C182" t="s">
        <v>17</v>
      </c>
      <c r="E182">
        <v>20.0649708562031</v>
      </c>
      <c r="H182" t="s">
        <v>10</v>
      </c>
      <c r="I182" s="26">
        <v>0.89199404421391604</v>
      </c>
      <c r="J182" t="s">
        <v>11</v>
      </c>
      <c r="L182">
        <v>21317.000328566901</v>
      </c>
    </row>
    <row r="183" spans="1:12" x14ac:dyDescent="0.2">
      <c r="A183" t="s">
        <v>18</v>
      </c>
      <c r="B183" s="30">
        <v>16.1291998922995</v>
      </c>
      <c r="C183" t="s">
        <v>19</v>
      </c>
      <c r="E183">
        <v>0.93923069261026204</v>
      </c>
      <c r="H183" t="s">
        <v>12</v>
      </c>
      <c r="I183">
        <v>7005.67432303633</v>
      </c>
      <c r="J183" t="s">
        <v>13</v>
      </c>
      <c r="L183">
        <v>20.603867061062299</v>
      </c>
    </row>
    <row r="184" spans="1:12" x14ac:dyDescent="0.2">
      <c r="A184" t="s">
        <v>20</v>
      </c>
      <c r="B184" s="26">
        <v>1.0443490810500499E-4</v>
      </c>
      <c r="H184" t="s">
        <v>14</v>
      </c>
      <c r="I184" s="26">
        <v>5545980417.4109097</v>
      </c>
      <c r="J184" t="s">
        <v>15</v>
      </c>
      <c r="L184">
        <v>20.766470746057902</v>
      </c>
    </row>
    <row r="185" spans="1:12" x14ac:dyDescent="0.2">
      <c r="E185" s="30"/>
      <c r="H185" t="s">
        <v>16</v>
      </c>
      <c r="I185">
        <v>-1229.2320236637399</v>
      </c>
      <c r="J185" t="s">
        <v>17</v>
      </c>
      <c r="L185">
        <v>20.6699011678677</v>
      </c>
    </row>
    <row r="186" spans="1:12" x14ac:dyDescent="0.2">
      <c r="B186" s="26" t="s">
        <v>136</v>
      </c>
      <c r="H186" t="s">
        <v>18</v>
      </c>
      <c r="I186">
        <v>164.798515382631</v>
      </c>
      <c r="J186" t="s">
        <v>19</v>
      </c>
      <c r="L186">
        <v>2.0996056110266301</v>
      </c>
    </row>
    <row r="187" spans="1:12" x14ac:dyDescent="0.2">
      <c r="E187" s="30"/>
      <c r="H187" t="s">
        <v>20</v>
      </c>
      <c r="I187" s="26">
        <v>1.7941328078571601E-53</v>
      </c>
    </row>
    <row r="188" spans="1:12" x14ac:dyDescent="0.2">
      <c r="A188" t="s">
        <v>176</v>
      </c>
      <c r="B188" s="26"/>
    </row>
    <row r="189" spans="1:12" x14ac:dyDescent="0.2">
      <c r="A189" t="s">
        <v>177</v>
      </c>
      <c r="H189" t="s">
        <v>110</v>
      </c>
      <c r="I189">
        <v>0.24</v>
      </c>
    </row>
    <row r="190" spans="1:12" x14ac:dyDescent="0.2">
      <c r="A190" t="s">
        <v>178</v>
      </c>
    </row>
    <row r="191" spans="1:12" x14ac:dyDescent="0.2">
      <c r="A191" t="s">
        <v>149</v>
      </c>
    </row>
    <row r="193" spans="1:1" x14ac:dyDescent="0.2">
      <c r="A193" t="s">
        <v>138</v>
      </c>
    </row>
    <row r="194" spans="1:1" x14ac:dyDescent="0.2">
      <c r="A194" t="s">
        <v>139</v>
      </c>
    </row>
  </sheetData>
  <printOptions horizontalCentered="1" verticalCentered="1" headings="1" gridLines="1"/>
  <pageMargins left="0.45" right="0.45" top="0.5" bottom="0.5" header="0.3" footer="0.3"/>
  <pageSetup scale="64" orientation="landscape" r:id="rId1"/>
  <headerFooter>
    <oddFooter>&amp;L&amp;F / &amp;A</oddFooter>
  </headerFooter>
  <rowBreaks count="2" manualBreakCount="2">
    <brk id="66" max="12" man="1"/>
    <brk id="13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/>
  </sheetViews>
  <sheetFormatPr defaultRowHeight="12.75" x14ac:dyDescent="0.2"/>
  <cols>
    <col min="1" max="1" width="16.42578125" customWidth="1"/>
    <col min="2" max="2" width="9.5703125" bestFit="1" customWidth="1"/>
    <col min="3" max="3" width="9.5703125" customWidth="1"/>
    <col min="4" max="4" width="8.85546875" customWidth="1"/>
    <col min="5" max="5" width="9.5703125" bestFit="1" customWidth="1"/>
    <col min="6" max="7" width="10.5703125" bestFit="1" customWidth="1"/>
    <col min="8" max="8" width="9.7109375" customWidth="1"/>
    <col min="9" max="9" width="10.5703125" bestFit="1" customWidth="1"/>
    <col min="10" max="12" width="10.5703125" customWidth="1"/>
    <col min="13" max="13" width="10.140625" customWidth="1"/>
    <col min="14" max="18" width="9.140625" customWidth="1"/>
    <col min="19" max="19" width="10.140625" customWidth="1"/>
    <col min="20" max="20" width="9.140625" customWidth="1"/>
    <col min="21" max="21" width="11.7109375" customWidth="1"/>
  </cols>
  <sheetData>
    <row r="1" spans="1:21" x14ac:dyDescent="0.2">
      <c r="A1" t="s">
        <v>62</v>
      </c>
      <c r="B1" t="s">
        <v>45</v>
      </c>
      <c r="D1" s="37" t="s">
        <v>192</v>
      </c>
      <c r="M1" t="s">
        <v>45</v>
      </c>
      <c r="O1" t="str">
        <f>D1</f>
        <v>2007 - 2016</v>
      </c>
    </row>
    <row r="3" spans="1:21" x14ac:dyDescent="0.2">
      <c r="A3" t="s">
        <v>46</v>
      </c>
      <c r="B3" t="s">
        <v>121</v>
      </c>
      <c r="M3" t="str">
        <f>B3</f>
        <v>monthly usage per customer for each group identified by state-class-schedule</v>
      </c>
    </row>
    <row r="4" spans="1:21" x14ac:dyDescent="0.2">
      <c r="A4" s="10" t="s">
        <v>47</v>
      </c>
      <c r="B4" t="s">
        <v>48</v>
      </c>
      <c r="M4" t="str">
        <f t="shared" ref="M4:M8" si="0">B4</f>
        <v>Observation number</v>
      </c>
    </row>
    <row r="5" spans="1:21" x14ac:dyDescent="0.2">
      <c r="A5" s="10" t="s">
        <v>5</v>
      </c>
      <c r="B5" t="s">
        <v>124</v>
      </c>
      <c r="M5" t="str">
        <f t="shared" si="0"/>
        <v>DDH during Dec, Jan, Feb, Mar</v>
      </c>
    </row>
    <row r="6" spans="1:21" x14ac:dyDescent="0.2">
      <c r="A6" s="10" t="s">
        <v>6</v>
      </c>
      <c r="B6" t="s">
        <v>125</v>
      </c>
      <c r="M6" t="str">
        <f t="shared" si="0"/>
        <v>DDH during Apr, May, Jun, Oct, Nov</v>
      </c>
    </row>
    <row r="7" spans="1:21" x14ac:dyDescent="0.2">
      <c r="A7" s="10" t="s">
        <v>49</v>
      </c>
      <c r="B7" t="s">
        <v>50</v>
      </c>
      <c r="M7" t="str">
        <f t="shared" si="0"/>
        <v>Year times DDH</v>
      </c>
    </row>
    <row r="8" spans="1:21" x14ac:dyDescent="0.2">
      <c r="A8" s="10" t="s">
        <v>51</v>
      </c>
      <c r="B8" t="s">
        <v>52</v>
      </c>
      <c r="M8" t="str">
        <f t="shared" si="0"/>
        <v>Year times SHDDH</v>
      </c>
    </row>
    <row r="9" spans="1:21" x14ac:dyDescent="0.2">
      <c r="A9" s="10"/>
    </row>
    <row r="11" spans="1:21" x14ac:dyDescent="0.2">
      <c r="A11" s="10"/>
      <c r="T11" t="s">
        <v>197</v>
      </c>
      <c r="U11" t="s">
        <v>195</v>
      </c>
    </row>
    <row r="12" spans="1:21" x14ac:dyDescent="0.2">
      <c r="T12" t="s">
        <v>198</v>
      </c>
      <c r="U12" t="s">
        <v>196</v>
      </c>
    </row>
    <row r="13" spans="1:21" x14ac:dyDescent="0.2">
      <c r="B13" s="18" t="s">
        <v>63</v>
      </c>
      <c r="C13" s="18" t="s">
        <v>65</v>
      </c>
      <c r="D13" s="18" t="s">
        <v>66</v>
      </c>
      <c r="E13" s="18" t="s">
        <v>67</v>
      </c>
      <c r="F13" s="18" t="s">
        <v>103</v>
      </c>
      <c r="G13" s="18" t="s">
        <v>68</v>
      </c>
      <c r="H13" s="18" t="s">
        <v>104</v>
      </c>
      <c r="I13" s="18" t="s">
        <v>69</v>
      </c>
      <c r="J13" s="18" t="s">
        <v>122</v>
      </c>
      <c r="K13" s="18" t="s">
        <v>128</v>
      </c>
      <c r="L13" s="18" t="s">
        <v>126</v>
      </c>
      <c r="M13" s="38" t="s">
        <v>70</v>
      </c>
      <c r="N13" s="38" t="s">
        <v>71</v>
      </c>
      <c r="O13" s="38" t="s">
        <v>72</v>
      </c>
      <c r="P13" s="38" t="s">
        <v>73</v>
      </c>
      <c r="Q13" s="38" t="s">
        <v>105</v>
      </c>
      <c r="R13" s="38" t="s">
        <v>74</v>
      </c>
      <c r="S13" s="38" t="s">
        <v>106</v>
      </c>
      <c r="T13" s="38" t="s">
        <v>75</v>
      </c>
      <c r="U13" s="38" t="s">
        <v>127</v>
      </c>
    </row>
    <row r="14" spans="1:21" x14ac:dyDescent="0.2">
      <c r="A14" s="10" t="s">
        <v>53</v>
      </c>
      <c r="B14" s="16">
        <f>WA!B19</f>
        <v>0.98565647535185297</v>
      </c>
      <c r="C14" s="16">
        <f>WA!I19</f>
        <v>0.97770782122302502</v>
      </c>
      <c r="D14" s="16">
        <f>WA!B51</f>
        <v>0.95933499045040604</v>
      </c>
      <c r="E14" s="16">
        <f>WA!I53</f>
        <v>0.98452678622108403</v>
      </c>
      <c r="F14" s="16">
        <f>WA!B86</f>
        <v>0.95414800620728102</v>
      </c>
      <c r="G14" s="17">
        <f>WA!I86</f>
        <v>0.98704982022549503</v>
      </c>
      <c r="H14" s="17">
        <f>WA!B118</f>
        <v>0.86510255139609704</v>
      </c>
      <c r="I14" s="17">
        <f>WA!I119</f>
        <v>0.986628411859784</v>
      </c>
      <c r="J14" s="17">
        <f>WA!B152</f>
        <v>0.93263156847830997</v>
      </c>
      <c r="K14" s="17">
        <f>WA!I151</f>
        <v>0.90756216515215904</v>
      </c>
      <c r="L14" s="17">
        <f>WA!I182</f>
        <v>0.89199404421391604</v>
      </c>
      <c r="M14" s="39">
        <f>ID!B19</f>
        <v>0.99107129937888805</v>
      </c>
      <c r="N14" s="39">
        <f>ID!I19</f>
        <v>0.97205795924963601</v>
      </c>
      <c r="O14" s="39">
        <f>ID!B52</f>
        <v>0.96604737607916302</v>
      </c>
      <c r="P14" s="39">
        <f>ID!I52</f>
        <v>0.98921027050587895</v>
      </c>
      <c r="Q14" s="39">
        <f>ID!B88</f>
        <v>0.95291020757864298</v>
      </c>
      <c r="R14" s="39">
        <f>ID!I87</f>
        <v>0.974078964528172</v>
      </c>
      <c r="S14" s="39">
        <f>ID!B121</f>
        <v>0.77452864145293698</v>
      </c>
      <c r="T14" s="39">
        <f>ID!I120</f>
        <v>0.97363248118830104</v>
      </c>
      <c r="U14" s="39">
        <f>ID!B147</f>
        <v>0.85793827689836499</v>
      </c>
    </row>
    <row r="15" spans="1:21" x14ac:dyDescent="0.2">
      <c r="A15" s="10" t="s">
        <v>54</v>
      </c>
      <c r="B15" s="16">
        <f>WA!B20</f>
        <v>5.0769512826636598</v>
      </c>
      <c r="C15" s="16">
        <f>WA!I20</f>
        <v>15.558366722253499</v>
      </c>
      <c r="D15" s="16">
        <f>WA!B52</f>
        <v>37.315488069916299</v>
      </c>
      <c r="E15" s="16">
        <f>WA!I54</f>
        <v>5.9026922278197</v>
      </c>
      <c r="F15" s="16">
        <f>WA!B87</f>
        <v>166.577945979856</v>
      </c>
      <c r="G15" s="17">
        <f>WA!I87</f>
        <v>110.841694745062</v>
      </c>
      <c r="H15" s="17">
        <f>WA!B119</f>
        <v>510.94946046501599</v>
      </c>
      <c r="I15" s="17">
        <f>WA!I120</f>
        <v>110.87116117102801</v>
      </c>
      <c r="J15" s="17">
        <f>WA!B153</f>
        <v>1394.4871939954201</v>
      </c>
      <c r="K15" s="17">
        <f>WA!I152</f>
        <v>1437.10320509762</v>
      </c>
      <c r="L15" s="17">
        <f>WA!I183</f>
        <v>7005.67432303633</v>
      </c>
      <c r="M15" s="39">
        <f>ID!B20</f>
        <v>3.5258157535165302</v>
      </c>
      <c r="N15" s="39">
        <f>ID!I20</f>
        <v>13.8763141218813</v>
      </c>
      <c r="O15" s="39">
        <f>ID!B53</f>
        <v>30.442001604627201</v>
      </c>
      <c r="P15" s="39">
        <f>ID!I53</f>
        <v>4.3597793911203002</v>
      </c>
      <c r="Q15" s="39">
        <f>ID!B89</f>
        <v>101.88954015954501</v>
      </c>
      <c r="R15" s="39">
        <f>ID!I88</f>
        <v>106.380451181274</v>
      </c>
      <c r="S15" s="39">
        <f>ID!B122</f>
        <v>770.43201103598199</v>
      </c>
      <c r="T15" s="39">
        <f>ID!I121</f>
        <v>108.65645713319201</v>
      </c>
      <c r="U15" s="39">
        <f>ID!B148</f>
        <v>4406.6753828824103</v>
      </c>
    </row>
    <row r="16" spans="1:21" x14ac:dyDescent="0.2">
      <c r="A16" s="11" t="s">
        <v>55</v>
      </c>
      <c r="B16" s="17">
        <f>WA!E23</f>
        <v>2.2226787617751298</v>
      </c>
      <c r="C16" s="17">
        <f>WA!L23</f>
        <v>2.1393743971322401</v>
      </c>
      <c r="D16" s="17">
        <f>WA!B55</f>
        <v>1.9944344511715499</v>
      </c>
      <c r="E16" s="17">
        <f>WA!L57</f>
        <v>2.2143564708279602</v>
      </c>
      <c r="F16" s="17">
        <f>WA!E90</f>
        <v>2.0954169666530902</v>
      </c>
      <c r="G16" s="17">
        <f>WA!L90</f>
        <v>2.1489792079902301</v>
      </c>
      <c r="H16" s="17">
        <f>WA!E122</f>
        <v>2.10248630227693</v>
      </c>
      <c r="I16" s="17">
        <f>WA!L123</f>
        <v>2.1625532762445001</v>
      </c>
      <c r="J16" s="17">
        <f>WA!E156</f>
        <v>1.97198057856361</v>
      </c>
      <c r="K16" s="17">
        <f>WA!L155</f>
        <v>2.1581416980620398</v>
      </c>
      <c r="L16" s="17">
        <f>WA!L186</f>
        <v>2.0996056110266301</v>
      </c>
      <c r="M16" s="39">
        <f>ID!E23</f>
        <v>2.3005861697622301</v>
      </c>
      <c r="N16" s="39">
        <f>ID!I23</f>
        <v>1.9319890343809301</v>
      </c>
      <c r="O16" s="39">
        <f>ID!B56</f>
        <v>1.96319717683121</v>
      </c>
      <c r="P16" s="39">
        <f>ID!L56</f>
        <v>2.0693742468037</v>
      </c>
      <c r="Q16" s="39">
        <f>ID!E92</f>
        <v>2.0452078120531101</v>
      </c>
      <c r="R16" s="39">
        <f>ID!L91</f>
        <v>2.02507081334269</v>
      </c>
      <c r="S16" s="39">
        <f>ID!E125</f>
        <v>2.08990012161432</v>
      </c>
      <c r="T16" s="39">
        <f>ID!L124</f>
        <v>1.78657887443167</v>
      </c>
      <c r="U16" s="39">
        <f>ID!E151</f>
        <v>2.1647722078851599</v>
      </c>
    </row>
    <row r="17" spans="1:21" x14ac:dyDescent="0.2">
      <c r="A17" s="11" t="s">
        <v>56</v>
      </c>
      <c r="B17" s="15" t="s">
        <v>57</v>
      </c>
      <c r="C17" s="15" t="s">
        <v>57</v>
      </c>
      <c r="D17" s="15" t="s">
        <v>57</v>
      </c>
      <c r="E17" s="15" t="s">
        <v>57</v>
      </c>
      <c r="F17" s="15" t="s">
        <v>57</v>
      </c>
      <c r="G17" s="33" t="s">
        <v>57</v>
      </c>
      <c r="H17" s="15" t="s">
        <v>57</v>
      </c>
      <c r="I17" s="15" t="s">
        <v>57</v>
      </c>
      <c r="J17" s="15" t="s">
        <v>57</v>
      </c>
      <c r="K17" s="15" t="s">
        <v>57</v>
      </c>
      <c r="L17" s="15" t="s">
        <v>57</v>
      </c>
      <c r="M17" s="40" t="s">
        <v>57</v>
      </c>
      <c r="N17" s="40" t="s">
        <v>57</v>
      </c>
      <c r="O17" s="40" t="s">
        <v>57</v>
      </c>
      <c r="P17" s="40" t="s">
        <v>57</v>
      </c>
      <c r="Q17" s="40" t="s">
        <v>57</v>
      </c>
      <c r="R17" s="40" t="s">
        <v>57</v>
      </c>
      <c r="S17" s="40" t="s">
        <v>57</v>
      </c>
      <c r="T17" s="40" t="s">
        <v>57</v>
      </c>
      <c r="U17" s="40" t="s">
        <v>57</v>
      </c>
    </row>
    <row r="18" spans="1:21" x14ac:dyDescent="0.2">
      <c r="A18" s="1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40"/>
      <c r="N18" s="40"/>
      <c r="O18" s="40"/>
      <c r="P18" s="40"/>
      <c r="Q18" s="40"/>
      <c r="R18" s="40"/>
      <c r="S18" s="40"/>
      <c r="T18" s="30"/>
      <c r="U18" s="30"/>
    </row>
    <row r="19" spans="1:21" x14ac:dyDescent="0.2">
      <c r="A19" s="10" t="s">
        <v>58</v>
      </c>
      <c r="B19" s="52">
        <f>WA!B15</f>
        <v>12.797358322345801</v>
      </c>
      <c r="C19" s="53">
        <f>WA!I15</f>
        <v>8.7687408573799797</v>
      </c>
      <c r="D19" s="52">
        <v>0</v>
      </c>
      <c r="E19" s="52">
        <f>WA!I49</f>
        <v>12.5654611536246</v>
      </c>
      <c r="F19" s="52">
        <f>WA!B77</f>
        <v>444.95590269427697</v>
      </c>
      <c r="G19" s="52">
        <f>WA!I81</f>
        <v>499.87623225623503</v>
      </c>
      <c r="H19" s="52">
        <f>WA!B110</f>
        <v>2111.8378761604499</v>
      </c>
      <c r="I19" s="52">
        <f>WA!I114</f>
        <v>521.85132805886599</v>
      </c>
      <c r="J19" s="52">
        <f>WA!B143</f>
        <v>11280.5832901059</v>
      </c>
      <c r="K19" s="52">
        <f>WA!I143</f>
        <v>13559.1247453411</v>
      </c>
      <c r="L19" s="52">
        <f>WA!I173</f>
        <v>30630.929888278701</v>
      </c>
      <c r="M19" s="52">
        <f>ID!B15</f>
        <v>14.615133273438699</v>
      </c>
      <c r="N19" s="52">
        <v>0</v>
      </c>
      <c r="O19" s="52">
        <v>0</v>
      </c>
      <c r="P19" s="52">
        <f>ID!I48</f>
        <v>15.6371118829921</v>
      </c>
      <c r="Q19" s="52">
        <f>ID!B78</f>
        <v>344.23113288822799</v>
      </c>
      <c r="R19" s="52">
        <f>ID!I78</f>
        <v>661.22232963969202</v>
      </c>
      <c r="S19" s="52">
        <f>ID!B111</f>
        <v>2138.5249877914798</v>
      </c>
      <c r="T19" s="54">
        <f>ID!I111</f>
        <v>713.57288827470597</v>
      </c>
      <c r="U19" s="54">
        <f>ID!B143</f>
        <v>18061.807385345499</v>
      </c>
    </row>
    <row r="20" spans="1:21" x14ac:dyDescent="0.2">
      <c r="A20" s="10" t="s">
        <v>47</v>
      </c>
      <c r="B20" s="52"/>
      <c r="C20" s="53"/>
      <c r="D20" s="53"/>
      <c r="E20" s="52"/>
      <c r="F20" s="53"/>
      <c r="G20" s="52"/>
      <c r="H20" s="53"/>
      <c r="I20" s="53"/>
      <c r="J20" s="52"/>
      <c r="K20" s="52">
        <f>WA!I146</f>
        <v>-24.143206724008099</v>
      </c>
      <c r="L20" s="52">
        <f>WA!I176</f>
        <v>-85.781353757528706</v>
      </c>
      <c r="M20" s="52">
        <f>ID!B16</f>
        <v>-2.1469068097554601E-2</v>
      </c>
      <c r="N20" s="52"/>
      <c r="O20" s="54"/>
      <c r="P20" s="54">
        <f>ID!I49</f>
        <v>-4.8421119224813298E-2</v>
      </c>
      <c r="Q20" s="52"/>
      <c r="R20" s="52"/>
      <c r="S20" s="52">
        <f>ID!B112</f>
        <v>18.152799962218602</v>
      </c>
      <c r="T20" s="54"/>
      <c r="U20" s="54"/>
    </row>
    <row r="21" spans="1:21" x14ac:dyDescent="0.2">
      <c r="A21" s="10" t="s">
        <v>5</v>
      </c>
      <c r="B21" s="53">
        <f>WA!B13</f>
        <v>0.103804353211832</v>
      </c>
      <c r="C21" s="53">
        <f>WA!I13</f>
        <v>0.25613662572329798</v>
      </c>
      <c r="D21" s="53">
        <f>WA!B45</f>
        <v>0.41563609751104202</v>
      </c>
      <c r="E21" s="53">
        <f>WA!I47</f>
        <v>0.116574553042447</v>
      </c>
      <c r="F21" s="53">
        <f>WA!B78</f>
        <v>2.29189225328766</v>
      </c>
      <c r="G21" s="53">
        <f>WA!I79</f>
        <v>2.6480965438647202</v>
      </c>
      <c r="H21" s="53">
        <f>WA!B111</f>
        <v>3.4942672227132601</v>
      </c>
      <c r="I21" s="53">
        <f>WA!I112</f>
        <v>2.67802567233191</v>
      </c>
      <c r="J21" s="53">
        <f>WA!B144</f>
        <v>13.5072546472844</v>
      </c>
      <c r="K21" s="53">
        <f>WA!I144</f>
        <v>10.0304277878653</v>
      </c>
      <c r="L21" s="52">
        <f>WA!I174</f>
        <v>50.949005987744798</v>
      </c>
      <c r="M21" s="54">
        <f>ID!B13</f>
        <v>8.7477325570795197E-2</v>
      </c>
      <c r="N21" s="52">
        <f>ID!I11</f>
        <v>0.219038376069456</v>
      </c>
      <c r="O21" s="52">
        <f>ID!B44</f>
        <v>0.43007870031060902</v>
      </c>
      <c r="P21" s="52">
        <f>ID!I46</f>
        <v>9.7881433759121103E-2</v>
      </c>
      <c r="Q21" s="52">
        <f>ID!B79</f>
        <v>1.31333268651435</v>
      </c>
      <c r="R21" s="52">
        <f>ID!I79</f>
        <v>1.82469567591435</v>
      </c>
      <c r="S21" s="52">
        <f>ID!B113</f>
        <v>4.87739011956503</v>
      </c>
      <c r="T21" s="54">
        <f>ID!I112</f>
        <v>1.8873727046220401</v>
      </c>
      <c r="U21" s="54">
        <f>ID!B141</f>
        <v>15.939382993362701</v>
      </c>
    </row>
    <row r="22" spans="1:21" x14ac:dyDescent="0.2">
      <c r="A22" s="10" t="s">
        <v>6</v>
      </c>
      <c r="B22" s="53">
        <f>WA!B14</f>
        <v>7.9684416769690194E-2</v>
      </c>
      <c r="C22" s="53">
        <f>WA!I14</f>
        <v>0.16017176456413601</v>
      </c>
      <c r="D22" s="53">
        <f>WA!B46</f>
        <v>0.26096931518126798</v>
      </c>
      <c r="E22" s="53">
        <f>WA!I48</f>
        <v>8.6035622759532193E-2</v>
      </c>
      <c r="F22" s="53">
        <f>WA!B79</f>
        <v>2.0815901282337501</v>
      </c>
      <c r="G22" s="53">
        <f>WA!I80</f>
        <v>2.14965992872719</v>
      </c>
      <c r="H22" s="53">
        <f>WA!B112</f>
        <v>2.4275510980541699</v>
      </c>
      <c r="I22" s="53">
        <f>WA!I113</f>
        <v>2.18911517358098</v>
      </c>
      <c r="J22" s="53">
        <f>WA!B145</f>
        <v>9.8731963754812497</v>
      </c>
      <c r="K22" s="53">
        <f>WA!I145</f>
        <v>8.7346673762426192</v>
      </c>
      <c r="L22" s="52">
        <f>WA!I175</f>
        <v>45.975738642773798</v>
      </c>
      <c r="M22" s="54">
        <f>ID!B14</f>
        <v>7.3635646728333295E-2</v>
      </c>
      <c r="N22" s="52">
        <f>ID!I12</f>
        <v>0.176559684707636</v>
      </c>
      <c r="O22" s="52">
        <f>ID!B45</f>
        <v>0.31834083498739002</v>
      </c>
      <c r="P22" s="52">
        <f>ID!I47</f>
        <v>7.9684823273518696E-2</v>
      </c>
      <c r="Q22" s="52">
        <f>ID!B80</f>
        <v>1.0975356172805499</v>
      </c>
      <c r="R22" s="52">
        <f>ID!I80</f>
        <v>1.54118970638611</v>
      </c>
      <c r="S22" s="52">
        <f>ID!B114</f>
        <v>4.9861537821838597</v>
      </c>
      <c r="T22" s="54">
        <f>ID!I113</f>
        <v>1.54315091539392</v>
      </c>
      <c r="U22" s="54">
        <f>ID!B142</f>
        <v>15.9073156831722</v>
      </c>
    </row>
    <row r="23" spans="1:21" x14ac:dyDescent="0.2">
      <c r="A23" s="10" t="s">
        <v>49</v>
      </c>
      <c r="B23" s="53">
        <f>WA!B16</f>
        <v>-7.7791418817180495E-4</v>
      </c>
      <c r="C23" s="53">
        <f>WA!I16</f>
        <v>-2.8631840912431601E-3</v>
      </c>
      <c r="D23" s="53"/>
      <c r="E23" s="53">
        <f>WA!I50</f>
        <v>-9.9714775891419894E-4</v>
      </c>
      <c r="F23" s="53">
        <f>WA!B80</f>
        <v>-0.14476935483794801</v>
      </c>
      <c r="G23" s="53">
        <f>WA!I82</f>
        <v>-7.1946546130556704E-2</v>
      </c>
      <c r="H23" s="53">
        <f>WA!B113</f>
        <v>-0.108273410378663</v>
      </c>
      <c r="I23" s="53">
        <f>WA!I115</f>
        <v>-8.6577121432991802E-2</v>
      </c>
      <c r="J23" s="53">
        <f>WA!B146</f>
        <v>-0.35308441092016202</v>
      </c>
      <c r="K23" s="53"/>
      <c r="L23" s="52">
        <f>WA!I177</f>
        <v>-0.98533497693346295</v>
      </c>
      <c r="M23" s="54"/>
      <c r="N23" s="52">
        <f>ID!I13</f>
        <v>-4.4709535464152296E-3</v>
      </c>
      <c r="O23" s="52">
        <f>ID!B46</f>
        <v>-1.1645851354964E-2</v>
      </c>
      <c r="P23" s="52"/>
      <c r="Q23" s="52">
        <f>ID!B81</f>
        <v>-6.9494776453178295E-2</v>
      </c>
      <c r="R23" s="52">
        <f>ID!I81</f>
        <v>-6.1861214314358003E-2</v>
      </c>
      <c r="S23" s="52">
        <f>ID!B115</f>
        <v>-0.31961186709703898</v>
      </c>
      <c r="T23" s="54">
        <f>ID!I114</f>
        <v>-7.10877192731387E-2</v>
      </c>
      <c r="U23" s="54"/>
    </row>
    <row r="24" spans="1:21" ht="13.5" thickBot="1" x14ac:dyDescent="0.25">
      <c r="A24" s="12" t="s">
        <v>51</v>
      </c>
      <c r="B24" s="53"/>
      <c r="C24" s="53"/>
      <c r="D24" s="53"/>
      <c r="E24" s="53"/>
      <c r="F24" s="53">
        <f>WA!B81</f>
        <v>-0.12646802399187501</v>
      </c>
      <c r="G24" s="53">
        <f>WA!I83</f>
        <v>-5.8487323490392401E-2</v>
      </c>
      <c r="H24" s="53"/>
      <c r="I24" s="53">
        <f>WA!I116</f>
        <v>-7.1390870341887097E-2</v>
      </c>
      <c r="J24" s="53"/>
      <c r="K24" s="53"/>
      <c r="L24" s="52"/>
      <c r="M24" s="54"/>
      <c r="N24" s="52">
        <f>ID!I14</f>
        <v>-5.0161956381910297E-3</v>
      </c>
      <c r="O24" s="52">
        <f>ID!B47</f>
        <v>-1.18516255061486E-2</v>
      </c>
      <c r="P24" s="52"/>
      <c r="Q24" s="52">
        <f>ID!B82</f>
        <v>-6.0070514312286098E-2</v>
      </c>
      <c r="R24" s="52">
        <f>ID!I82</f>
        <v>-6.9563810436946802E-2</v>
      </c>
      <c r="S24" s="52">
        <f>ID!B116</f>
        <v>-0.42697988760089201</v>
      </c>
      <c r="T24" s="54">
        <f>ID!I115</f>
        <v>-7.3104498424149594E-2</v>
      </c>
      <c r="U24" s="54"/>
    </row>
    <row r="25" spans="1:21" x14ac:dyDescent="0.2">
      <c r="A25" s="10" t="s">
        <v>107</v>
      </c>
      <c r="B25" s="14"/>
      <c r="C25" s="55"/>
      <c r="D25" s="14">
        <f>WA!B47</f>
        <v>0.24709330014113401</v>
      </c>
      <c r="E25" s="56"/>
      <c r="F25" s="14">
        <f>WA!B82</f>
        <v>0.67806246506329804</v>
      </c>
      <c r="G25" s="14"/>
      <c r="H25" s="14">
        <f>WA!B114</f>
        <v>0.42305884767640001</v>
      </c>
      <c r="I25" s="14"/>
      <c r="J25" s="14">
        <f>WA!B147</f>
        <v>0.46050264664183899</v>
      </c>
      <c r="K25" s="14">
        <f>WA!I147</f>
        <v>0.47219173465991698</v>
      </c>
      <c r="L25" s="14">
        <f>WA!I178</f>
        <v>0.235581406612039</v>
      </c>
      <c r="M25" s="42"/>
      <c r="N25" s="42">
        <f>ID!I15</f>
        <v>0.327406447117081</v>
      </c>
      <c r="O25" s="42">
        <f>ID!B48</f>
        <v>0.186404347648919</v>
      </c>
      <c r="P25" s="42"/>
      <c r="Q25" s="42">
        <f>ID!B83</f>
        <v>0.52601319826755899</v>
      </c>
      <c r="R25" s="57">
        <f>ID!I83</f>
        <v>0.12861810642192301</v>
      </c>
      <c r="S25" s="42">
        <f>ID!B117</f>
        <v>0.48330578608026298</v>
      </c>
      <c r="T25" s="42"/>
      <c r="U25" s="42">
        <f>ID!B144</f>
        <v>0.93470823234079703</v>
      </c>
    </row>
    <row r="26" spans="1:21" x14ac:dyDescent="0.2">
      <c r="A26" s="10" t="s">
        <v>112</v>
      </c>
      <c r="B26" s="14"/>
      <c r="C26" s="55"/>
      <c r="D26" s="14"/>
      <c r="E26" s="55"/>
      <c r="F26" s="55"/>
      <c r="G26" s="14"/>
      <c r="H26" s="14"/>
      <c r="I26" s="14"/>
      <c r="J26" s="14">
        <f>WA!B148</f>
        <v>0.31768293537550002</v>
      </c>
      <c r="K26" s="14"/>
      <c r="L26" s="14"/>
      <c r="M26" s="42"/>
      <c r="N26" s="42"/>
      <c r="O26" s="42"/>
      <c r="P26" s="42"/>
      <c r="Q26" s="42">
        <f>ID!B84</f>
        <v>0.26928343825975898</v>
      </c>
      <c r="R26" s="42"/>
      <c r="S26" s="42"/>
      <c r="T26" s="42">
        <f>ID!I116</f>
        <v>0.22246779453082299</v>
      </c>
      <c r="U26" s="42"/>
    </row>
    <row r="27" spans="1:21" x14ac:dyDescent="0.2">
      <c r="A27" s="10" t="s">
        <v>123</v>
      </c>
      <c r="B27" s="14"/>
      <c r="C27" s="55"/>
      <c r="D27" s="14"/>
      <c r="E27" s="14"/>
      <c r="F27" s="14"/>
      <c r="G27" s="14"/>
      <c r="H27" s="14"/>
      <c r="I27" s="14"/>
      <c r="J27" s="14"/>
      <c r="K27" s="14"/>
      <c r="L27" s="14"/>
      <c r="M27" s="42"/>
      <c r="N27" s="42"/>
      <c r="O27" s="42"/>
      <c r="P27" s="42"/>
      <c r="Q27" s="42"/>
      <c r="R27" s="42"/>
      <c r="S27" s="42"/>
      <c r="T27" s="42"/>
      <c r="U27" s="42"/>
    </row>
    <row r="28" spans="1:21" x14ac:dyDescent="0.2">
      <c r="B28" s="14"/>
      <c r="C28" s="55"/>
      <c r="D28" s="14"/>
      <c r="E28" s="14"/>
      <c r="F28" s="14"/>
      <c r="G28" s="14"/>
      <c r="H28" s="14"/>
      <c r="I28" s="14"/>
      <c r="J28" s="14"/>
      <c r="K28" s="14"/>
      <c r="L28" s="14"/>
      <c r="M28" s="42"/>
      <c r="N28" s="42"/>
      <c r="O28" s="42"/>
      <c r="P28" s="42"/>
      <c r="Q28" s="42"/>
      <c r="R28" s="42"/>
      <c r="S28" s="42"/>
      <c r="T28" s="42"/>
      <c r="U28" s="42"/>
    </row>
    <row r="29" spans="1:21" x14ac:dyDescent="0.2">
      <c r="A29" t="s">
        <v>64</v>
      </c>
      <c r="M29" s="30"/>
      <c r="N29" s="30"/>
      <c r="O29" s="30"/>
      <c r="P29" s="30"/>
      <c r="Q29" s="30"/>
      <c r="R29" s="30"/>
      <c r="S29" s="30"/>
      <c r="T29" s="30"/>
      <c r="U29" s="30"/>
    </row>
    <row r="30" spans="1:21" x14ac:dyDescent="0.2">
      <c r="A30" s="10"/>
      <c r="M30" s="30"/>
      <c r="N30" s="30"/>
      <c r="O30" s="30"/>
      <c r="P30" s="30"/>
      <c r="Q30" s="30"/>
      <c r="R30" s="30"/>
      <c r="S30" s="30"/>
      <c r="T30" s="30"/>
      <c r="U30" s="30"/>
    </row>
    <row r="31" spans="1:21" x14ac:dyDescent="0.2">
      <c r="A31" s="11" t="s">
        <v>59</v>
      </c>
      <c r="B31" s="13">
        <f>B19+B20*114</f>
        <v>12.797358322345801</v>
      </c>
      <c r="C31" s="13">
        <f t="shared" ref="C31:N31" si="1">C19+C20*114</f>
        <v>8.7687408573799797</v>
      </c>
      <c r="D31" s="13">
        <f t="shared" si="1"/>
        <v>0</v>
      </c>
      <c r="E31" s="13">
        <f t="shared" si="1"/>
        <v>12.5654611536246</v>
      </c>
      <c r="F31" s="13">
        <f t="shared" ref="F31" si="2">F19+F20*114</f>
        <v>444.95590269427697</v>
      </c>
      <c r="G31" s="13">
        <f t="shared" si="1"/>
        <v>499.87623225623503</v>
      </c>
      <c r="H31" s="13">
        <f t="shared" ref="H31" si="3">H19+H20*114</f>
        <v>2111.8378761604499</v>
      </c>
      <c r="I31" s="13">
        <f t="shared" si="1"/>
        <v>521.85132805886599</v>
      </c>
      <c r="J31" s="13">
        <f t="shared" ref="J31:K31" si="4">J19+J20*114</f>
        <v>11280.5832901059</v>
      </c>
      <c r="K31" s="13">
        <f t="shared" si="4"/>
        <v>10806.799178804176</v>
      </c>
      <c r="L31" s="13">
        <f t="shared" ref="L31" si="5">L19+L20*114</f>
        <v>20851.855559920426</v>
      </c>
      <c r="M31" s="41">
        <f t="shared" si="1"/>
        <v>12.167659510317474</v>
      </c>
      <c r="N31" s="41">
        <f t="shared" si="1"/>
        <v>0</v>
      </c>
      <c r="O31" s="41">
        <f t="shared" ref="O31:T31" si="6">O19+O20*114</f>
        <v>0</v>
      </c>
      <c r="P31" s="41">
        <f t="shared" si="6"/>
        <v>10.117104291363383</v>
      </c>
      <c r="Q31" s="41">
        <f t="shared" si="6"/>
        <v>344.23113288822799</v>
      </c>
      <c r="R31" s="41">
        <f t="shared" si="6"/>
        <v>661.22232963969202</v>
      </c>
      <c r="S31" s="41">
        <f t="shared" si="6"/>
        <v>4207.9441834844001</v>
      </c>
      <c r="T31" s="41">
        <f t="shared" si="6"/>
        <v>713.57288827470597</v>
      </c>
      <c r="U31" s="41">
        <f t="shared" ref="U31" si="7">U19+U20*114</f>
        <v>18061.807385345499</v>
      </c>
    </row>
    <row r="32" spans="1:21" x14ac:dyDescent="0.2">
      <c r="A32" s="11" t="s">
        <v>60</v>
      </c>
      <c r="B32" s="14">
        <f>B21+B23*10</f>
        <v>9.6025211330113949E-2</v>
      </c>
      <c r="C32" s="14">
        <f t="shared" ref="C32:R33" si="8">C21+C23*10</f>
        <v>0.22750478481086639</v>
      </c>
      <c r="D32" s="14">
        <f t="shared" si="8"/>
        <v>0.41563609751104202</v>
      </c>
      <c r="E32" s="14">
        <f t="shared" si="8"/>
        <v>0.10660307545330501</v>
      </c>
      <c r="F32" s="14">
        <f t="shared" ref="F32" si="9">F21+F23*10</f>
        <v>0.84419870490817983</v>
      </c>
      <c r="G32" s="14">
        <f t="shared" si="8"/>
        <v>1.9286310825591531</v>
      </c>
      <c r="H32" s="14">
        <f t="shared" ref="H32" si="10">H21+H23*10</f>
        <v>2.4115331189266298</v>
      </c>
      <c r="I32" s="14">
        <f t="shared" si="8"/>
        <v>1.8122544580019921</v>
      </c>
      <c r="J32" s="14">
        <f t="shared" ref="J32:K32" si="11">J21+J23*10</f>
        <v>9.9764105380827797</v>
      </c>
      <c r="K32" s="14">
        <f t="shared" si="11"/>
        <v>10.0304277878653</v>
      </c>
      <c r="L32" s="14">
        <f t="shared" ref="L32" si="12">L21+L23*10</f>
        <v>41.09565621841017</v>
      </c>
      <c r="M32" s="42">
        <f t="shared" si="8"/>
        <v>8.7477325570795197E-2</v>
      </c>
      <c r="N32" s="42">
        <f t="shared" si="8"/>
        <v>0.17432884060530371</v>
      </c>
      <c r="O32" s="42">
        <f t="shared" si="8"/>
        <v>0.31362018676096903</v>
      </c>
      <c r="P32" s="42">
        <f t="shared" si="8"/>
        <v>9.7881433759121103E-2</v>
      </c>
      <c r="Q32" s="42">
        <f t="shared" ref="Q32" si="13">Q21+Q23*10</f>
        <v>0.618384921982567</v>
      </c>
      <c r="R32" s="42">
        <f t="shared" si="8"/>
        <v>1.20608353277077</v>
      </c>
      <c r="S32" s="42">
        <f t="shared" ref="S32" si="14">S21+S23*10</f>
        <v>1.6812714485946403</v>
      </c>
      <c r="T32" s="42">
        <f>T21+T23*10</f>
        <v>1.176495511890653</v>
      </c>
      <c r="U32" s="42">
        <f>U21+U23*10</f>
        <v>15.939382993362701</v>
      </c>
    </row>
    <row r="33" spans="1:21" x14ac:dyDescent="0.2">
      <c r="A33" s="11" t="s">
        <v>61</v>
      </c>
      <c r="B33" s="14">
        <f>B22+B24*10</f>
        <v>7.9684416769690194E-2</v>
      </c>
      <c r="C33" s="14">
        <f t="shared" si="8"/>
        <v>0.16017176456413601</v>
      </c>
      <c r="D33" s="14">
        <f t="shared" si="8"/>
        <v>0.26096931518126798</v>
      </c>
      <c r="E33" s="14">
        <f t="shared" si="8"/>
        <v>8.6035622759532193E-2</v>
      </c>
      <c r="F33" s="14">
        <f t="shared" ref="F33" si="15">F22+F24*10</f>
        <v>0.81690988831500011</v>
      </c>
      <c r="G33" s="14">
        <f t="shared" si="8"/>
        <v>1.564786693823266</v>
      </c>
      <c r="H33" s="14">
        <f t="shared" ref="H33" si="16">H22+H24*10</f>
        <v>2.4275510980541699</v>
      </c>
      <c r="I33" s="14">
        <f t="shared" si="8"/>
        <v>1.475206470162109</v>
      </c>
      <c r="J33" s="14">
        <f t="shared" ref="J33:K33" si="17">J22+J24*10</f>
        <v>9.8731963754812497</v>
      </c>
      <c r="K33" s="14">
        <f t="shared" si="17"/>
        <v>8.7346673762426192</v>
      </c>
      <c r="L33" s="14">
        <f t="shared" ref="L33" si="18">L22+L24*10</f>
        <v>45.975738642773798</v>
      </c>
      <c r="M33" s="42">
        <f t="shared" si="8"/>
        <v>7.3635646728333295E-2</v>
      </c>
      <c r="N33" s="42">
        <f t="shared" si="8"/>
        <v>0.12639772832572571</v>
      </c>
      <c r="O33" s="42">
        <f t="shared" si="8"/>
        <v>0.19982457992590402</v>
      </c>
      <c r="P33" s="42">
        <f t="shared" si="8"/>
        <v>7.9684823273518696E-2</v>
      </c>
      <c r="Q33" s="42">
        <f t="shared" ref="Q33" si="19">Q22+Q24*10</f>
        <v>0.49683047415768899</v>
      </c>
      <c r="R33" s="42">
        <f t="shared" si="8"/>
        <v>0.84555160201664192</v>
      </c>
      <c r="S33" s="42">
        <f t="shared" ref="S33" si="20">S22+S24*10</f>
        <v>0.71635490617493947</v>
      </c>
      <c r="T33" s="42">
        <f>T22+T24*10</f>
        <v>0.81210593115242413</v>
      </c>
      <c r="U33" s="42">
        <f>U22+U24*10</f>
        <v>15.9073156831722</v>
      </c>
    </row>
  </sheetData>
  <phoneticPr fontId="2" type="noConversion"/>
  <printOptions horizontalCentered="1" gridLines="1"/>
  <pageMargins left="0.5" right="0.5" top="1" bottom="1" header="0.5" footer="0.5"/>
  <pageSetup scale="90" orientation="landscape" r:id="rId1"/>
  <headerFooter alignWithMargins="0">
    <oddFooter>&amp;L&amp;F / &amp;A</oddFooter>
  </headerFooter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81"/>
  <sheetViews>
    <sheetView topLeftCell="B1" workbookViewId="0">
      <selection activeCell="D174" sqref="D174"/>
    </sheetView>
  </sheetViews>
  <sheetFormatPr defaultRowHeight="12.75" x14ac:dyDescent="0.2"/>
  <cols>
    <col min="1" max="1" width="7.85546875" customWidth="1"/>
    <col min="2" max="2" width="11.7109375" customWidth="1"/>
    <col min="3" max="3" width="10.7109375" customWidth="1"/>
    <col min="4" max="4" width="12.28515625" customWidth="1"/>
    <col min="5" max="5" width="5" customWidth="1"/>
    <col min="6" max="7" width="12" customWidth="1"/>
    <col min="8" max="9" width="11.7109375" customWidth="1"/>
    <col min="10" max="10" width="11.5703125" customWidth="1"/>
    <col min="11" max="12" width="11.140625" customWidth="1"/>
    <col min="13" max="13" width="10.85546875" customWidth="1"/>
    <col min="14" max="14" width="11.5703125" customWidth="1"/>
    <col min="15" max="15" width="11.140625" customWidth="1"/>
    <col min="16" max="16" width="12" customWidth="1"/>
    <col min="17" max="18" width="12.28515625" customWidth="1"/>
    <col min="19" max="19" width="11.85546875" customWidth="1"/>
    <col min="20" max="20" width="12.140625" customWidth="1"/>
  </cols>
  <sheetData>
    <row r="1" spans="1:19" x14ac:dyDescent="0.2">
      <c r="E1" s="48">
        <v>2016</v>
      </c>
      <c r="F1" s="19" t="s">
        <v>84</v>
      </c>
      <c r="G1" s="19" t="s">
        <v>85</v>
      </c>
      <c r="H1" s="19" t="s">
        <v>77</v>
      </c>
      <c r="I1" s="19" t="s">
        <v>86</v>
      </c>
      <c r="J1" s="19" t="s">
        <v>87</v>
      </c>
      <c r="K1" s="19" t="s">
        <v>88</v>
      </c>
      <c r="L1" s="19" t="s">
        <v>89</v>
      </c>
      <c r="M1" s="19" t="s">
        <v>90</v>
      </c>
      <c r="N1" s="19" t="s">
        <v>91</v>
      </c>
      <c r="O1" s="19" t="s">
        <v>92</v>
      </c>
      <c r="P1" s="19" t="s">
        <v>93</v>
      </c>
      <c r="Q1" s="19" t="s">
        <v>94</v>
      </c>
      <c r="R1" s="19" t="s">
        <v>95</v>
      </c>
    </row>
    <row r="2" spans="1:19" x14ac:dyDescent="0.2">
      <c r="D2" t="s">
        <v>97</v>
      </c>
      <c r="F2" s="49">
        <v>1048</v>
      </c>
      <c r="G2" s="49">
        <v>753</v>
      </c>
      <c r="H2" s="49">
        <v>683</v>
      </c>
      <c r="I2" s="49">
        <v>308</v>
      </c>
      <c r="J2" s="49">
        <v>198</v>
      </c>
      <c r="K2" s="49">
        <v>110</v>
      </c>
      <c r="L2" s="49">
        <v>20</v>
      </c>
      <c r="M2" s="49">
        <v>10</v>
      </c>
      <c r="N2" s="49">
        <v>158</v>
      </c>
      <c r="O2" s="49">
        <v>508</v>
      </c>
      <c r="P2" s="49">
        <v>637</v>
      </c>
      <c r="Q2" s="49">
        <v>1289</v>
      </c>
      <c r="R2">
        <f>SUM(F2:Q2)</f>
        <v>5722</v>
      </c>
    </row>
    <row r="3" spans="1:19" x14ac:dyDescent="0.2">
      <c r="O3" s="30"/>
      <c r="P3" s="30"/>
      <c r="Q3" s="30"/>
      <c r="S3" s="30"/>
    </row>
    <row r="4" spans="1:19" x14ac:dyDescent="0.2">
      <c r="F4" s="21"/>
      <c r="G4" s="21"/>
      <c r="H4" s="21"/>
      <c r="I4" s="21"/>
      <c r="J4" s="21"/>
      <c r="K4" s="21"/>
      <c r="L4" s="21"/>
      <c r="M4" s="21"/>
      <c r="N4" s="21"/>
      <c r="O4" s="31"/>
      <c r="P4" s="31"/>
      <c r="Q4" s="31"/>
      <c r="S4" s="31"/>
    </row>
    <row r="6" spans="1:19" x14ac:dyDescent="0.2">
      <c r="B6" s="19" t="s">
        <v>82</v>
      </c>
      <c r="C6" s="19" t="s">
        <v>79</v>
      </c>
      <c r="D6" s="19" t="s">
        <v>80</v>
      </c>
      <c r="E6" s="19"/>
    </row>
    <row r="7" spans="1:19" x14ac:dyDescent="0.2">
      <c r="B7" s="19" t="s">
        <v>83</v>
      </c>
      <c r="C7" s="19" t="s">
        <v>78</v>
      </c>
      <c r="D7" s="19" t="s">
        <v>81</v>
      </c>
      <c r="E7" s="19"/>
    </row>
    <row r="8" spans="1:19" x14ac:dyDescent="0.2">
      <c r="A8" t="s">
        <v>76</v>
      </c>
      <c r="B8" t="s">
        <v>59</v>
      </c>
      <c r="C8" t="s">
        <v>60</v>
      </c>
      <c r="D8" t="s">
        <v>61</v>
      </c>
    </row>
    <row r="9" spans="1:19" x14ac:dyDescent="0.2">
      <c r="A9" t="s">
        <v>63</v>
      </c>
      <c r="B9" s="20">
        <f>'Summarize Gas'!$B$31</f>
        <v>12.797358322345801</v>
      </c>
      <c r="C9" s="27">
        <f>'Summarize Gas'!$B$32</f>
        <v>9.6025211330113949E-2</v>
      </c>
      <c r="D9" s="27">
        <f>'Summarize Gas'!$B$33</f>
        <v>7.9684416769690194E-2</v>
      </c>
      <c r="E9" s="14"/>
      <c r="F9" s="14">
        <f>$C9</f>
        <v>9.6025211330113949E-2</v>
      </c>
      <c r="G9" s="14">
        <f>$C9</f>
        <v>9.6025211330113949E-2</v>
      </c>
      <c r="H9" s="14">
        <f>$C9</f>
        <v>9.6025211330113949E-2</v>
      </c>
      <c r="I9" s="14">
        <f t="shared" ref="I9:K28" si="0">$D9</f>
        <v>7.9684416769690194E-2</v>
      </c>
      <c r="J9" s="14">
        <f t="shared" si="0"/>
        <v>7.9684416769690194E-2</v>
      </c>
      <c r="K9" s="14">
        <f t="shared" si="0"/>
        <v>7.9684416769690194E-2</v>
      </c>
      <c r="L9">
        <v>0</v>
      </c>
      <c r="M9">
        <v>0</v>
      </c>
      <c r="N9">
        <v>0</v>
      </c>
      <c r="O9" s="14">
        <f t="shared" ref="O9:P28" si="1">$D9</f>
        <v>7.9684416769690194E-2</v>
      </c>
      <c r="P9" s="14">
        <f t="shared" si="1"/>
        <v>7.9684416769690194E-2</v>
      </c>
      <c r="Q9" s="14">
        <f>$C9</f>
        <v>9.6025211330113949E-2</v>
      </c>
    </row>
    <row r="10" spans="1:19" x14ac:dyDescent="0.2">
      <c r="A10" t="s">
        <v>65</v>
      </c>
      <c r="B10" s="20">
        <f>'Summarize Gas'!$C$31</f>
        <v>8.7687408573799797</v>
      </c>
      <c r="C10" s="27">
        <f>'Summarize Gas'!$C$32</f>
        <v>0.22750478481086639</v>
      </c>
      <c r="D10" s="27">
        <f>'Summarize Gas'!$C$33</f>
        <v>0.16017176456413601</v>
      </c>
      <c r="E10" s="14"/>
      <c r="F10" s="14">
        <f t="shared" ref="F10:H28" si="2">$C10</f>
        <v>0.22750478481086639</v>
      </c>
      <c r="G10" s="14">
        <f t="shared" si="2"/>
        <v>0.22750478481086639</v>
      </c>
      <c r="H10" s="14">
        <f t="shared" si="2"/>
        <v>0.22750478481086639</v>
      </c>
      <c r="I10" s="14">
        <f t="shared" si="0"/>
        <v>0.16017176456413601</v>
      </c>
      <c r="J10" s="14">
        <f t="shared" si="0"/>
        <v>0.16017176456413601</v>
      </c>
      <c r="K10" s="14">
        <f t="shared" si="0"/>
        <v>0.16017176456413601</v>
      </c>
      <c r="L10">
        <v>0</v>
      </c>
      <c r="M10">
        <v>0</v>
      </c>
      <c r="N10">
        <v>0</v>
      </c>
      <c r="O10" s="14">
        <f t="shared" si="1"/>
        <v>0.16017176456413601</v>
      </c>
      <c r="P10" s="14">
        <f t="shared" si="1"/>
        <v>0.16017176456413601</v>
      </c>
      <c r="Q10" s="14">
        <f t="shared" ref="Q10:Q28" si="3">$C10</f>
        <v>0.22750478481086639</v>
      </c>
    </row>
    <row r="11" spans="1:19" x14ac:dyDescent="0.2">
      <c r="A11" t="s">
        <v>66</v>
      </c>
      <c r="B11" s="20">
        <f>'Summarize Gas'!$D$31</f>
        <v>0</v>
      </c>
      <c r="C11" s="27">
        <f>'Summarize Gas'!$D$32</f>
        <v>0.41563609751104202</v>
      </c>
      <c r="D11" s="27">
        <f>'Summarize Gas'!$D$33</f>
        <v>0.26096931518126798</v>
      </c>
      <c r="E11" s="14"/>
      <c r="F11" s="14">
        <f t="shared" si="2"/>
        <v>0.41563609751104202</v>
      </c>
      <c r="G11" s="14">
        <f t="shared" si="2"/>
        <v>0.41563609751104202</v>
      </c>
      <c r="H11" s="14">
        <f t="shared" si="2"/>
        <v>0.41563609751104202</v>
      </c>
      <c r="I11" s="14">
        <f t="shared" si="0"/>
        <v>0.26096931518126798</v>
      </c>
      <c r="J11" s="14">
        <f t="shared" si="0"/>
        <v>0.26096931518126798</v>
      </c>
      <c r="K11" s="14">
        <f t="shared" si="0"/>
        <v>0.26096931518126798</v>
      </c>
      <c r="L11">
        <v>0</v>
      </c>
      <c r="M11">
        <v>0</v>
      </c>
      <c r="N11">
        <v>0</v>
      </c>
      <c r="O11" s="14">
        <f t="shared" si="1"/>
        <v>0.26096931518126798</v>
      </c>
      <c r="P11" s="14">
        <f t="shared" si="1"/>
        <v>0.26096931518126798</v>
      </c>
      <c r="Q11" s="14">
        <f t="shared" si="3"/>
        <v>0.41563609751104202</v>
      </c>
    </row>
    <row r="12" spans="1:19" x14ac:dyDescent="0.2">
      <c r="A12" t="s">
        <v>67</v>
      </c>
      <c r="B12" s="20">
        <f>'Summarize Gas'!$E$31</f>
        <v>12.5654611536246</v>
      </c>
      <c r="C12" s="27">
        <f>'Summarize Gas'!$E$32</f>
        <v>0.10660307545330501</v>
      </c>
      <c r="D12" s="27">
        <f>'Summarize Gas'!$E$33</f>
        <v>8.6035622759532193E-2</v>
      </c>
      <c r="E12" s="14"/>
      <c r="F12" s="14">
        <f t="shared" si="2"/>
        <v>0.10660307545330501</v>
      </c>
      <c r="G12" s="14">
        <f t="shared" si="2"/>
        <v>0.10660307545330501</v>
      </c>
      <c r="H12" s="14">
        <f t="shared" si="2"/>
        <v>0.10660307545330501</v>
      </c>
      <c r="I12" s="14">
        <f t="shared" si="0"/>
        <v>8.6035622759532193E-2</v>
      </c>
      <c r="J12" s="14">
        <f t="shared" si="0"/>
        <v>8.6035622759532193E-2</v>
      </c>
      <c r="K12" s="14">
        <f t="shared" si="0"/>
        <v>8.6035622759532193E-2</v>
      </c>
      <c r="L12">
        <v>0</v>
      </c>
      <c r="M12">
        <v>0</v>
      </c>
      <c r="N12">
        <v>0</v>
      </c>
      <c r="O12" s="14">
        <f t="shared" si="1"/>
        <v>8.6035622759532193E-2</v>
      </c>
      <c r="P12" s="14">
        <f t="shared" si="1"/>
        <v>8.6035622759532193E-2</v>
      </c>
      <c r="Q12" s="14">
        <f t="shared" si="3"/>
        <v>0.10660307545330501</v>
      </c>
    </row>
    <row r="13" spans="1:19" x14ac:dyDescent="0.2">
      <c r="A13" t="s">
        <v>103</v>
      </c>
      <c r="B13" s="20">
        <f>'Summarize Gas'!$F$31</f>
        <v>444.95590269427697</v>
      </c>
      <c r="C13" s="27">
        <f>'Summarize Gas'!$F$32</f>
        <v>0.84419870490817983</v>
      </c>
      <c r="D13" s="27">
        <f>'Summarize Gas'!$F$33</f>
        <v>0.81690988831500011</v>
      </c>
      <c r="E13" s="14"/>
      <c r="F13" s="14">
        <f t="shared" si="2"/>
        <v>0.84419870490817983</v>
      </c>
      <c r="G13" s="14">
        <f t="shared" si="2"/>
        <v>0.84419870490817983</v>
      </c>
      <c r="H13" s="14">
        <f t="shared" si="2"/>
        <v>0.84419870490817983</v>
      </c>
      <c r="I13" s="14">
        <f t="shared" si="0"/>
        <v>0.81690988831500011</v>
      </c>
      <c r="J13" s="14">
        <f t="shared" si="0"/>
        <v>0.81690988831500011</v>
      </c>
      <c r="K13" s="14">
        <f t="shared" si="0"/>
        <v>0.81690988831500011</v>
      </c>
      <c r="L13">
        <v>0</v>
      </c>
      <c r="M13">
        <v>0</v>
      </c>
      <c r="N13">
        <v>0</v>
      </c>
      <c r="O13" s="14">
        <f t="shared" si="1"/>
        <v>0.81690988831500011</v>
      </c>
      <c r="P13" s="14">
        <f t="shared" si="1"/>
        <v>0.81690988831500011</v>
      </c>
      <c r="Q13" s="14">
        <f t="shared" si="3"/>
        <v>0.84419870490817983</v>
      </c>
    </row>
    <row r="14" spans="1:19" x14ac:dyDescent="0.2">
      <c r="A14" t="s">
        <v>68</v>
      </c>
      <c r="B14" s="20">
        <f>'Summarize Gas'!$G$31</f>
        <v>499.87623225623503</v>
      </c>
      <c r="C14" s="27">
        <f>'Summarize Gas'!$G$32</f>
        <v>1.9286310825591531</v>
      </c>
      <c r="D14" s="27">
        <f>'Summarize Gas'!$G$33</f>
        <v>1.564786693823266</v>
      </c>
      <c r="E14" s="14"/>
      <c r="F14" s="14">
        <f t="shared" si="2"/>
        <v>1.9286310825591531</v>
      </c>
      <c r="G14" s="14">
        <f t="shared" si="2"/>
        <v>1.9286310825591531</v>
      </c>
      <c r="H14" s="14">
        <f t="shared" si="2"/>
        <v>1.9286310825591531</v>
      </c>
      <c r="I14" s="14">
        <f t="shared" si="0"/>
        <v>1.564786693823266</v>
      </c>
      <c r="J14" s="14">
        <f t="shared" si="0"/>
        <v>1.564786693823266</v>
      </c>
      <c r="K14" s="14">
        <f t="shared" si="0"/>
        <v>1.564786693823266</v>
      </c>
      <c r="L14">
        <v>0</v>
      </c>
      <c r="M14">
        <v>0</v>
      </c>
      <c r="N14">
        <v>0</v>
      </c>
      <c r="O14" s="14">
        <f t="shared" si="1"/>
        <v>1.564786693823266</v>
      </c>
      <c r="P14" s="14">
        <f t="shared" si="1"/>
        <v>1.564786693823266</v>
      </c>
      <c r="Q14" s="14">
        <f t="shared" si="3"/>
        <v>1.9286310825591531</v>
      </c>
    </row>
    <row r="15" spans="1:19" x14ac:dyDescent="0.2">
      <c r="A15" t="s">
        <v>104</v>
      </c>
      <c r="B15" s="20">
        <f>'Summarize Gas'!$H$31</f>
        <v>2111.8378761604499</v>
      </c>
      <c r="C15" s="27">
        <f>'Summarize Gas'!$H$32</f>
        <v>2.4115331189266298</v>
      </c>
      <c r="D15" s="27">
        <f>'Summarize Gas'!$H$33</f>
        <v>2.4275510980541699</v>
      </c>
      <c r="E15" s="14"/>
      <c r="F15" s="14">
        <f t="shared" si="2"/>
        <v>2.4115331189266298</v>
      </c>
      <c r="G15" s="14">
        <f t="shared" si="2"/>
        <v>2.4115331189266298</v>
      </c>
      <c r="H15" s="14">
        <f t="shared" si="2"/>
        <v>2.4115331189266298</v>
      </c>
      <c r="I15" s="14">
        <f t="shared" si="0"/>
        <v>2.4275510980541699</v>
      </c>
      <c r="J15" s="14">
        <f t="shared" si="0"/>
        <v>2.4275510980541699</v>
      </c>
      <c r="K15" s="14">
        <f t="shared" si="0"/>
        <v>2.4275510980541699</v>
      </c>
      <c r="L15">
        <v>0</v>
      </c>
      <c r="M15">
        <v>0</v>
      </c>
      <c r="N15">
        <v>0</v>
      </c>
      <c r="O15" s="14">
        <f t="shared" si="1"/>
        <v>2.4275510980541699</v>
      </c>
      <c r="P15" s="14">
        <f t="shared" si="1"/>
        <v>2.4275510980541699</v>
      </c>
      <c r="Q15" s="14">
        <f t="shared" si="3"/>
        <v>2.4115331189266298</v>
      </c>
    </row>
    <row r="16" spans="1:19" x14ac:dyDescent="0.2">
      <c r="A16" t="s">
        <v>69</v>
      </c>
      <c r="B16" s="20">
        <f>'Summarize Gas'!$I$31</f>
        <v>521.85132805886599</v>
      </c>
      <c r="C16" s="27">
        <f>'Summarize Gas'!$I$32</f>
        <v>1.8122544580019921</v>
      </c>
      <c r="D16" s="27">
        <f>'Summarize Gas'!$I$33</f>
        <v>1.475206470162109</v>
      </c>
      <c r="E16" s="14"/>
      <c r="F16" s="14">
        <f t="shared" si="2"/>
        <v>1.8122544580019921</v>
      </c>
      <c r="G16" s="14">
        <f t="shared" si="2"/>
        <v>1.8122544580019921</v>
      </c>
      <c r="H16" s="14">
        <f t="shared" si="2"/>
        <v>1.8122544580019921</v>
      </c>
      <c r="I16" s="14">
        <f t="shared" si="0"/>
        <v>1.475206470162109</v>
      </c>
      <c r="J16" s="14">
        <f t="shared" si="0"/>
        <v>1.475206470162109</v>
      </c>
      <c r="K16" s="14">
        <f t="shared" si="0"/>
        <v>1.475206470162109</v>
      </c>
      <c r="L16">
        <v>0</v>
      </c>
      <c r="M16">
        <v>0</v>
      </c>
      <c r="N16">
        <v>0</v>
      </c>
      <c r="O16" s="14">
        <f t="shared" si="1"/>
        <v>1.475206470162109</v>
      </c>
      <c r="P16" s="14">
        <f t="shared" si="1"/>
        <v>1.475206470162109</v>
      </c>
      <c r="Q16" s="14">
        <f t="shared" si="3"/>
        <v>1.8122544580019921</v>
      </c>
    </row>
    <row r="17" spans="1:19" x14ac:dyDescent="0.2">
      <c r="A17" s="37" t="s">
        <v>122</v>
      </c>
      <c r="B17" s="20">
        <f>'Summarize Gas'!$J$31</f>
        <v>11280.5832901059</v>
      </c>
      <c r="C17" s="27">
        <f>'Summarize Gas'!$J$32</f>
        <v>9.9764105380827797</v>
      </c>
      <c r="D17" s="27">
        <f>'Summarize Gas'!$J$33</f>
        <v>9.8731963754812497</v>
      </c>
      <c r="E17" s="14"/>
      <c r="F17" s="14">
        <f t="shared" si="2"/>
        <v>9.9764105380827797</v>
      </c>
      <c r="G17" s="14">
        <f t="shared" si="2"/>
        <v>9.9764105380827797</v>
      </c>
      <c r="H17" s="14">
        <f t="shared" si="2"/>
        <v>9.9764105380827797</v>
      </c>
      <c r="I17" s="14">
        <f t="shared" si="0"/>
        <v>9.8731963754812497</v>
      </c>
      <c r="J17" s="14">
        <f t="shared" si="0"/>
        <v>9.8731963754812497</v>
      </c>
      <c r="K17" s="14">
        <f t="shared" si="0"/>
        <v>9.8731963754812497</v>
      </c>
      <c r="L17">
        <v>0</v>
      </c>
      <c r="M17">
        <v>0</v>
      </c>
      <c r="N17">
        <v>0</v>
      </c>
      <c r="O17" s="14">
        <f t="shared" si="1"/>
        <v>9.8731963754812497</v>
      </c>
      <c r="P17" s="14">
        <f t="shared" si="1"/>
        <v>9.8731963754812497</v>
      </c>
      <c r="Q17" s="14">
        <f t="shared" si="3"/>
        <v>9.9764105380827797</v>
      </c>
    </row>
    <row r="18" spans="1:19" x14ac:dyDescent="0.2">
      <c r="A18" s="37" t="s">
        <v>128</v>
      </c>
      <c r="B18" s="20">
        <f>'Summarize Gas'!$K$31</f>
        <v>10806.799178804176</v>
      </c>
      <c r="C18" s="27">
        <f>'Summarize Gas'!$K$32</f>
        <v>10.0304277878653</v>
      </c>
      <c r="D18" s="27">
        <f>'Summarize Gas'!$K$33</f>
        <v>8.7346673762426192</v>
      </c>
      <c r="E18" s="14"/>
      <c r="F18" s="14">
        <f t="shared" si="2"/>
        <v>10.0304277878653</v>
      </c>
      <c r="G18" s="14">
        <f t="shared" si="2"/>
        <v>10.0304277878653</v>
      </c>
      <c r="H18" s="14">
        <f t="shared" si="2"/>
        <v>10.0304277878653</v>
      </c>
      <c r="I18" s="14">
        <f t="shared" si="0"/>
        <v>8.7346673762426192</v>
      </c>
      <c r="J18" s="14">
        <f t="shared" si="0"/>
        <v>8.7346673762426192</v>
      </c>
      <c r="K18" s="14">
        <f t="shared" si="0"/>
        <v>8.7346673762426192</v>
      </c>
      <c r="L18">
        <v>0</v>
      </c>
      <c r="M18">
        <v>0</v>
      </c>
      <c r="N18">
        <v>0</v>
      </c>
      <c r="O18" s="14">
        <f t="shared" si="1"/>
        <v>8.7346673762426192</v>
      </c>
      <c r="P18" s="14">
        <f t="shared" si="1"/>
        <v>8.7346673762426192</v>
      </c>
      <c r="Q18" s="14">
        <f t="shared" si="3"/>
        <v>10.0304277878653</v>
      </c>
    </row>
    <row r="19" spans="1:19" x14ac:dyDescent="0.2">
      <c r="A19" s="37" t="s">
        <v>126</v>
      </c>
      <c r="B19" s="20">
        <f>'Summarize Gas'!$L$31</f>
        <v>20851.855559920426</v>
      </c>
      <c r="C19" s="27">
        <f>'Summarize Gas'!$L$32</f>
        <v>41.09565621841017</v>
      </c>
      <c r="D19" s="27">
        <f>'Summarize Gas'!$L$33</f>
        <v>45.975738642773798</v>
      </c>
      <c r="E19" s="14"/>
      <c r="F19" s="14">
        <f t="shared" si="2"/>
        <v>41.09565621841017</v>
      </c>
      <c r="G19" s="14">
        <f t="shared" si="2"/>
        <v>41.09565621841017</v>
      </c>
      <c r="H19" s="14">
        <f t="shared" si="2"/>
        <v>41.09565621841017</v>
      </c>
      <c r="I19" s="14">
        <f t="shared" si="0"/>
        <v>45.975738642773798</v>
      </c>
      <c r="J19" s="14">
        <f t="shared" si="0"/>
        <v>45.975738642773798</v>
      </c>
      <c r="K19" s="14">
        <f t="shared" si="0"/>
        <v>45.975738642773798</v>
      </c>
      <c r="L19">
        <v>0</v>
      </c>
      <c r="M19">
        <v>0</v>
      </c>
      <c r="N19">
        <v>0</v>
      </c>
      <c r="O19" s="14">
        <f t="shared" si="1"/>
        <v>45.975738642773798</v>
      </c>
      <c r="P19" s="14">
        <f t="shared" si="1"/>
        <v>45.975738642773798</v>
      </c>
      <c r="Q19" s="14">
        <f t="shared" si="3"/>
        <v>41.09565621841017</v>
      </c>
    </row>
    <row r="20" spans="1:19" x14ac:dyDescent="0.2">
      <c r="A20" t="s">
        <v>70</v>
      </c>
      <c r="B20" s="20">
        <f>'Summarize Gas'!$M$31</f>
        <v>12.167659510317474</v>
      </c>
      <c r="C20" s="27">
        <f>'Summarize Gas'!$M$32</f>
        <v>8.7477325570795197E-2</v>
      </c>
      <c r="D20" s="27">
        <f>'Summarize Gas'!$M$33</f>
        <v>7.3635646728333295E-2</v>
      </c>
      <c r="E20" s="14"/>
      <c r="F20" s="14">
        <f t="shared" si="2"/>
        <v>8.7477325570795197E-2</v>
      </c>
      <c r="G20" s="14">
        <f t="shared" si="2"/>
        <v>8.7477325570795197E-2</v>
      </c>
      <c r="H20" s="14">
        <f t="shared" si="2"/>
        <v>8.7477325570795197E-2</v>
      </c>
      <c r="I20" s="14">
        <f t="shared" si="0"/>
        <v>7.3635646728333295E-2</v>
      </c>
      <c r="J20" s="14">
        <f t="shared" si="0"/>
        <v>7.3635646728333295E-2</v>
      </c>
      <c r="K20" s="14">
        <f t="shared" si="0"/>
        <v>7.3635646728333295E-2</v>
      </c>
      <c r="L20">
        <v>0</v>
      </c>
      <c r="M20">
        <v>0</v>
      </c>
      <c r="N20">
        <v>0</v>
      </c>
      <c r="O20" s="14">
        <f t="shared" si="1"/>
        <v>7.3635646728333295E-2</v>
      </c>
      <c r="P20" s="14">
        <f t="shared" si="1"/>
        <v>7.3635646728333295E-2</v>
      </c>
      <c r="Q20" s="14">
        <f t="shared" si="3"/>
        <v>8.7477325570795197E-2</v>
      </c>
    </row>
    <row r="21" spans="1:19" x14ac:dyDescent="0.2">
      <c r="A21" t="s">
        <v>71</v>
      </c>
      <c r="B21" s="20">
        <f>'Summarize Gas'!$N$31</f>
        <v>0</v>
      </c>
      <c r="C21" s="27">
        <f>'Summarize Gas'!$N$32</f>
        <v>0.17432884060530371</v>
      </c>
      <c r="D21" s="27">
        <f>'Summarize Gas'!$N$33</f>
        <v>0.12639772832572571</v>
      </c>
      <c r="E21" s="14"/>
      <c r="F21" s="14">
        <f t="shared" si="2"/>
        <v>0.17432884060530371</v>
      </c>
      <c r="G21" s="14">
        <f t="shared" si="2"/>
        <v>0.17432884060530371</v>
      </c>
      <c r="H21" s="14">
        <f t="shared" si="2"/>
        <v>0.17432884060530371</v>
      </c>
      <c r="I21" s="14">
        <f t="shared" si="0"/>
        <v>0.12639772832572571</v>
      </c>
      <c r="J21" s="14">
        <f t="shared" si="0"/>
        <v>0.12639772832572571</v>
      </c>
      <c r="K21" s="14">
        <f t="shared" si="0"/>
        <v>0.12639772832572571</v>
      </c>
      <c r="L21">
        <v>0</v>
      </c>
      <c r="M21">
        <v>0</v>
      </c>
      <c r="N21">
        <v>0</v>
      </c>
      <c r="O21" s="14">
        <f t="shared" si="1"/>
        <v>0.12639772832572571</v>
      </c>
      <c r="P21" s="14">
        <f t="shared" si="1"/>
        <v>0.12639772832572571</v>
      </c>
      <c r="Q21" s="14">
        <f t="shared" si="3"/>
        <v>0.17432884060530371</v>
      </c>
    </row>
    <row r="22" spans="1:19" x14ac:dyDescent="0.2">
      <c r="A22" t="s">
        <v>72</v>
      </c>
      <c r="B22" s="20">
        <f>'Summarize Gas'!$O$31</f>
        <v>0</v>
      </c>
      <c r="C22" s="27">
        <f>'Summarize Gas'!$O$32</f>
        <v>0.31362018676096903</v>
      </c>
      <c r="D22" s="27">
        <f>'Summarize Gas'!$O$33</f>
        <v>0.19982457992590402</v>
      </c>
      <c r="E22" s="14"/>
      <c r="F22" s="14">
        <f t="shared" si="2"/>
        <v>0.31362018676096903</v>
      </c>
      <c r="G22" s="14">
        <f t="shared" si="2"/>
        <v>0.31362018676096903</v>
      </c>
      <c r="H22" s="14">
        <f t="shared" si="2"/>
        <v>0.31362018676096903</v>
      </c>
      <c r="I22" s="14">
        <f t="shared" si="0"/>
        <v>0.19982457992590402</v>
      </c>
      <c r="J22" s="14">
        <f t="shared" si="0"/>
        <v>0.19982457992590402</v>
      </c>
      <c r="K22" s="14">
        <f t="shared" si="0"/>
        <v>0.19982457992590402</v>
      </c>
      <c r="L22">
        <v>0</v>
      </c>
      <c r="M22">
        <v>0</v>
      </c>
      <c r="N22">
        <v>0</v>
      </c>
      <c r="O22" s="14">
        <f t="shared" si="1"/>
        <v>0.19982457992590402</v>
      </c>
      <c r="P22" s="14">
        <f t="shared" si="1"/>
        <v>0.19982457992590402</v>
      </c>
      <c r="Q22" s="14">
        <f t="shared" si="3"/>
        <v>0.31362018676096903</v>
      </c>
    </row>
    <row r="23" spans="1:19" x14ac:dyDescent="0.2">
      <c r="A23" t="s">
        <v>73</v>
      </c>
      <c r="B23" s="20">
        <f>'Summarize Gas'!$P$31</f>
        <v>10.117104291363383</v>
      </c>
      <c r="C23" s="27">
        <f>'Summarize Gas'!$P$32</f>
        <v>9.7881433759121103E-2</v>
      </c>
      <c r="D23" s="27">
        <f>'Summarize Gas'!$P$33</f>
        <v>7.9684823273518696E-2</v>
      </c>
      <c r="E23" s="14"/>
      <c r="F23" s="14">
        <f t="shared" si="2"/>
        <v>9.7881433759121103E-2</v>
      </c>
      <c r="G23" s="14">
        <f t="shared" si="2"/>
        <v>9.7881433759121103E-2</v>
      </c>
      <c r="H23" s="14">
        <f t="shared" si="2"/>
        <v>9.7881433759121103E-2</v>
      </c>
      <c r="I23" s="14">
        <f t="shared" si="0"/>
        <v>7.9684823273518696E-2</v>
      </c>
      <c r="J23" s="14">
        <f t="shared" si="0"/>
        <v>7.9684823273518696E-2</v>
      </c>
      <c r="K23" s="14">
        <f t="shared" si="0"/>
        <v>7.9684823273518696E-2</v>
      </c>
      <c r="L23">
        <v>0</v>
      </c>
      <c r="M23">
        <v>0</v>
      </c>
      <c r="N23">
        <v>0</v>
      </c>
      <c r="O23" s="14">
        <f t="shared" si="1"/>
        <v>7.9684823273518696E-2</v>
      </c>
      <c r="P23" s="14">
        <f t="shared" si="1"/>
        <v>7.9684823273518696E-2</v>
      </c>
      <c r="Q23" s="14">
        <f t="shared" si="3"/>
        <v>9.7881433759121103E-2</v>
      </c>
    </row>
    <row r="24" spans="1:19" x14ac:dyDescent="0.2">
      <c r="A24" t="s">
        <v>105</v>
      </c>
      <c r="B24" s="20">
        <f>'Summarize Gas'!$Q$31</f>
        <v>344.23113288822799</v>
      </c>
      <c r="C24" s="27">
        <f>'Summarize Gas'!$Q$32</f>
        <v>0.618384921982567</v>
      </c>
      <c r="D24" s="27">
        <f>'Summarize Gas'!$Q$33</f>
        <v>0.49683047415768899</v>
      </c>
      <c r="E24" s="14"/>
      <c r="F24" s="14">
        <f t="shared" si="2"/>
        <v>0.618384921982567</v>
      </c>
      <c r="G24" s="14">
        <f t="shared" si="2"/>
        <v>0.618384921982567</v>
      </c>
      <c r="H24" s="14">
        <f t="shared" si="2"/>
        <v>0.618384921982567</v>
      </c>
      <c r="I24" s="14">
        <f t="shared" si="0"/>
        <v>0.49683047415768899</v>
      </c>
      <c r="J24" s="14">
        <f t="shared" si="0"/>
        <v>0.49683047415768899</v>
      </c>
      <c r="K24" s="14">
        <f t="shared" si="0"/>
        <v>0.49683047415768899</v>
      </c>
      <c r="L24">
        <v>0</v>
      </c>
      <c r="M24">
        <v>0</v>
      </c>
      <c r="N24">
        <v>0</v>
      </c>
      <c r="O24" s="14">
        <f t="shared" si="1"/>
        <v>0.49683047415768899</v>
      </c>
      <c r="P24" s="14">
        <f t="shared" si="1"/>
        <v>0.49683047415768899</v>
      </c>
      <c r="Q24" s="14">
        <f t="shared" si="3"/>
        <v>0.618384921982567</v>
      </c>
    </row>
    <row r="25" spans="1:19" x14ac:dyDescent="0.2">
      <c r="A25" t="s">
        <v>74</v>
      </c>
      <c r="B25" s="20">
        <f>'Summarize Gas'!$R$31</f>
        <v>661.22232963969202</v>
      </c>
      <c r="C25" s="27">
        <f>'Summarize Gas'!$R$32</f>
        <v>1.20608353277077</v>
      </c>
      <c r="D25" s="27">
        <f>'Summarize Gas'!$R$33</f>
        <v>0.84555160201664192</v>
      </c>
      <c r="E25" s="14"/>
      <c r="F25" s="14">
        <f t="shared" si="2"/>
        <v>1.20608353277077</v>
      </c>
      <c r="G25" s="14">
        <f t="shared" si="2"/>
        <v>1.20608353277077</v>
      </c>
      <c r="H25" s="14">
        <f t="shared" si="2"/>
        <v>1.20608353277077</v>
      </c>
      <c r="I25" s="14">
        <f t="shared" si="0"/>
        <v>0.84555160201664192</v>
      </c>
      <c r="J25" s="14">
        <f t="shared" si="0"/>
        <v>0.84555160201664192</v>
      </c>
      <c r="K25" s="14">
        <f t="shared" si="0"/>
        <v>0.84555160201664192</v>
      </c>
      <c r="L25">
        <v>0</v>
      </c>
      <c r="M25">
        <v>0</v>
      </c>
      <c r="N25">
        <v>0</v>
      </c>
      <c r="O25" s="14">
        <f t="shared" si="1"/>
        <v>0.84555160201664192</v>
      </c>
      <c r="P25" s="14">
        <f t="shared" si="1"/>
        <v>0.84555160201664192</v>
      </c>
      <c r="Q25" s="14">
        <f t="shared" si="3"/>
        <v>1.20608353277077</v>
      </c>
    </row>
    <row r="26" spans="1:19" x14ac:dyDescent="0.2">
      <c r="A26" t="s">
        <v>106</v>
      </c>
      <c r="B26" s="20">
        <f>'Summarize Gas'!$S$31</f>
        <v>4207.9441834844001</v>
      </c>
      <c r="C26" s="27">
        <f>'Summarize Gas'!$S$32</f>
        <v>1.6812714485946403</v>
      </c>
      <c r="D26" s="27">
        <f>'Summarize Gas'!$S$33</f>
        <v>0.71635490617493947</v>
      </c>
      <c r="E26" s="14"/>
      <c r="F26" s="14">
        <f t="shared" si="2"/>
        <v>1.6812714485946403</v>
      </c>
      <c r="G26" s="14">
        <f t="shared" si="2"/>
        <v>1.6812714485946403</v>
      </c>
      <c r="H26" s="14">
        <f t="shared" si="2"/>
        <v>1.6812714485946403</v>
      </c>
      <c r="I26" s="14">
        <f t="shared" si="0"/>
        <v>0.71635490617493947</v>
      </c>
      <c r="J26" s="14">
        <f t="shared" si="0"/>
        <v>0.71635490617493947</v>
      </c>
      <c r="K26" s="14">
        <f t="shared" si="0"/>
        <v>0.71635490617493947</v>
      </c>
      <c r="L26">
        <v>0</v>
      </c>
      <c r="M26">
        <v>0</v>
      </c>
      <c r="N26">
        <v>0</v>
      </c>
      <c r="O26" s="14">
        <f t="shared" si="1"/>
        <v>0.71635490617493947</v>
      </c>
      <c r="P26" s="14">
        <f t="shared" si="1"/>
        <v>0.71635490617493947</v>
      </c>
      <c r="Q26" s="14">
        <f t="shared" si="3"/>
        <v>1.6812714485946403</v>
      </c>
    </row>
    <row r="27" spans="1:19" x14ac:dyDescent="0.2">
      <c r="A27" t="s">
        <v>75</v>
      </c>
      <c r="B27" s="20">
        <f>'Summarize Gas'!$T$31</f>
        <v>713.57288827470597</v>
      </c>
      <c r="C27" s="27">
        <f>'Summarize Gas'!$T$32</f>
        <v>1.176495511890653</v>
      </c>
      <c r="D27" s="27">
        <f>'Summarize Gas'!$T$33</f>
        <v>0.81210593115242413</v>
      </c>
      <c r="E27" s="14"/>
      <c r="F27" s="14">
        <f t="shared" si="2"/>
        <v>1.176495511890653</v>
      </c>
      <c r="G27" s="14">
        <f t="shared" si="2"/>
        <v>1.176495511890653</v>
      </c>
      <c r="H27" s="14">
        <f t="shared" si="2"/>
        <v>1.176495511890653</v>
      </c>
      <c r="I27" s="14">
        <f t="shared" si="0"/>
        <v>0.81210593115242413</v>
      </c>
      <c r="J27" s="14">
        <f t="shared" si="0"/>
        <v>0.81210593115242413</v>
      </c>
      <c r="K27" s="14">
        <f t="shared" si="0"/>
        <v>0.81210593115242413</v>
      </c>
      <c r="L27">
        <v>0</v>
      </c>
      <c r="M27">
        <v>0</v>
      </c>
      <c r="N27">
        <v>0</v>
      </c>
      <c r="O27" s="14">
        <f t="shared" si="1"/>
        <v>0.81210593115242413</v>
      </c>
      <c r="P27" s="14">
        <f t="shared" si="1"/>
        <v>0.81210593115242413</v>
      </c>
      <c r="Q27" s="14">
        <f t="shared" si="3"/>
        <v>1.176495511890653</v>
      </c>
    </row>
    <row r="28" spans="1:19" x14ac:dyDescent="0.2">
      <c r="A28" s="37" t="s">
        <v>127</v>
      </c>
      <c r="B28" s="20">
        <f>'Summarize Gas'!$U$31</f>
        <v>18061.807385345499</v>
      </c>
      <c r="C28" s="27">
        <f>'Summarize Gas'!$U$32</f>
        <v>15.939382993362701</v>
      </c>
      <c r="D28" s="27">
        <f>'Summarize Gas'!$U$33</f>
        <v>15.9073156831722</v>
      </c>
      <c r="E28" s="14"/>
      <c r="F28" s="14">
        <f t="shared" si="2"/>
        <v>15.939382993362701</v>
      </c>
      <c r="G28" s="14">
        <f t="shared" si="2"/>
        <v>15.939382993362701</v>
      </c>
      <c r="H28" s="14">
        <f t="shared" si="2"/>
        <v>15.939382993362701</v>
      </c>
      <c r="I28" s="14">
        <f t="shared" si="0"/>
        <v>15.9073156831722</v>
      </c>
      <c r="J28" s="14">
        <f t="shared" si="0"/>
        <v>15.9073156831722</v>
      </c>
      <c r="K28" s="14">
        <f t="shared" si="0"/>
        <v>15.9073156831722</v>
      </c>
      <c r="L28">
        <v>0</v>
      </c>
      <c r="M28">
        <v>0</v>
      </c>
      <c r="N28">
        <v>0</v>
      </c>
      <c r="O28" s="14">
        <f t="shared" si="1"/>
        <v>15.9073156831722</v>
      </c>
      <c r="P28" s="14">
        <f t="shared" si="1"/>
        <v>15.9073156831722</v>
      </c>
      <c r="Q28" s="14">
        <f t="shared" si="3"/>
        <v>15.939382993362701</v>
      </c>
    </row>
    <row r="29" spans="1:19" x14ac:dyDescent="0.2">
      <c r="D29" t="s">
        <v>96</v>
      </c>
      <c r="S29" s="28"/>
    </row>
    <row r="30" spans="1:19" x14ac:dyDescent="0.2">
      <c r="C30" s="34"/>
      <c r="D30" t="s">
        <v>63</v>
      </c>
      <c r="F30" s="44">
        <v>140751</v>
      </c>
      <c r="G30" s="44">
        <v>141600</v>
      </c>
      <c r="H30" s="44">
        <v>141268</v>
      </c>
      <c r="I30" s="44">
        <v>141252</v>
      </c>
      <c r="J30" s="44">
        <v>141230</v>
      </c>
      <c r="K30" s="44">
        <v>141100</v>
      </c>
      <c r="L30" s="44">
        <v>141361</v>
      </c>
      <c r="M30" s="44">
        <v>141608</v>
      </c>
      <c r="N30" s="44">
        <v>142052</v>
      </c>
      <c r="O30" s="44">
        <v>142550</v>
      </c>
      <c r="P30" s="44">
        <v>143232</v>
      </c>
      <c r="Q30" s="44">
        <v>143678</v>
      </c>
      <c r="S30" s="22"/>
    </row>
    <row r="31" spans="1:19" x14ac:dyDescent="0.2">
      <c r="C31" s="34"/>
      <c r="D31" t="s">
        <v>65</v>
      </c>
      <c r="F31" s="44">
        <v>12048</v>
      </c>
      <c r="G31" s="44">
        <v>12169</v>
      </c>
      <c r="H31" s="44">
        <v>12130</v>
      </c>
      <c r="I31" s="44">
        <v>12010</v>
      </c>
      <c r="J31" s="44">
        <v>12049</v>
      </c>
      <c r="K31" s="44">
        <v>12015</v>
      </c>
      <c r="L31" s="44">
        <v>11990</v>
      </c>
      <c r="M31" s="44">
        <v>12026</v>
      </c>
      <c r="N31" s="44">
        <v>11993</v>
      </c>
      <c r="O31" s="44">
        <v>12024</v>
      </c>
      <c r="P31" s="44">
        <v>12012</v>
      </c>
      <c r="Q31" s="44">
        <v>12004</v>
      </c>
      <c r="S31" s="22"/>
    </row>
    <row r="32" spans="1:19" x14ac:dyDescent="0.2">
      <c r="C32" s="34"/>
      <c r="D32" t="s">
        <v>66</v>
      </c>
      <c r="F32" s="44">
        <v>82</v>
      </c>
      <c r="G32" s="44">
        <v>83</v>
      </c>
      <c r="H32" s="44">
        <v>83</v>
      </c>
      <c r="I32" s="44">
        <v>68</v>
      </c>
      <c r="J32" s="44">
        <v>80</v>
      </c>
      <c r="K32" s="44">
        <v>79</v>
      </c>
      <c r="L32" s="44">
        <v>78</v>
      </c>
      <c r="M32" s="44">
        <v>76</v>
      </c>
      <c r="N32" s="44">
        <v>81</v>
      </c>
      <c r="O32" s="44">
        <v>80</v>
      </c>
      <c r="P32" s="44">
        <v>79</v>
      </c>
      <c r="Q32" s="44">
        <v>80</v>
      </c>
      <c r="S32" s="22"/>
    </row>
    <row r="33" spans="3:19" x14ac:dyDescent="0.2">
      <c r="C33" s="34"/>
      <c r="D33" t="s">
        <v>67</v>
      </c>
      <c r="F33" s="44">
        <v>152912</v>
      </c>
      <c r="G33" s="44">
        <v>153882</v>
      </c>
      <c r="H33" s="44">
        <v>153511</v>
      </c>
      <c r="I33" s="44">
        <v>153360</v>
      </c>
      <c r="J33" s="44">
        <v>153389</v>
      </c>
      <c r="K33" s="44">
        <v>153224</v>
      </c>
      <c r="L33" s="44">
        <v>153459</v>
      </c>
      <c r="M33" s="44">
        <v>153740</v>
      </c>
      <c r="N33" s="44">
        <v>154156</v>
      </c>
      <c r="O33" s="44">
        <v>154684</v>
      </c>
      <c r="P33" s="44">
        <v>155353</v>
      </c>
      <c r="Q33" s="44">
        <v>155792</v>
      </c>
      <c r="S33" s="22"/>
    </row>
    <row r="34" spans="3:19" x14ac:dyDescent="0.2">
      <c r="C34" s="34"/>
      <c r="D34" t="s">
        <v>103</v>
      </c>
      <c r="F34" s="44">
        <v>273</v>
      </c>
      <c r="G34" s="44">
        <v>263</v>
      </c>
      <c r="H34" s="44">
        <v>262</v>
      </c>
      <c r="I34" s="44">
        <v>269</v>
      </c>
      <c r="J34" s="44">
        <v>267</v>
      </c>
      <c r="K34" s="44">
        <v>271</v>
      </c>
      <c r="L34" s="44">
        <v>269</v>
      </c>
      <c r="M34" s="44">
        <v>271</v>
      </c>
      <c r="N34" s="44">
        <v>272</v>
      </c>
      <c r="O34" s="44">
        <v>264</v>
      </c>
      <c r="P34" s="44">
        <v>274</v>
      </c>
      <c r="Q34" s="44">
        <v>278</v>
      </c>
      <c r="S34" s="22"/>
    </row>
    <row r="35" spans="3:19" x14ac:dyDescent="0.2">
      <c r="C35" s="34"/>
      <c r="D35" t="s">
        <v>68</v>
      </c>
      <c r="F35" s="44">
        <v>2304</v>
      </c>
      <c r="G35" s="44">
        <v>2353</v>
      </c>
      <c r="H35" s="44">
        <v>2359</v>
      </c>
      <c r="I35" s="44">
        <v>2425</v>
      </c>
      <c r="J35" s="44">
        <v>2412</v>
      </c>
      <c r="K35" s="44">
        <v>2431</v>
      </c>
      <c r="L35" s="44">
        <v>2435</v>
      </c>
      <c r="M35" s="44">
        <v>2413</v>
      </c>
      <c r="N35" s="44">
        <v>2430</v>
      </c>
      <c r="O35" s="44">
        <v>2445</v>
      </c>
      <c r="P35" s="44">
        <v>2447</v>
      </c>
      <c r="Q35" s="44">
        <v>2490</v>
      </c>
      <c r="S35" s="22"/>
    </row>
    <row r="36" spans="3:19" x14ac:dyDescent="0.2">
      <c r="C36" s="34"/>
      <c r="D36" t="s">
        <v>104</v>
      </c>
      <c r="F36" s="44">
        <v>50</v>
      </c>
      <c r="G36" s="44">
        <v>49</v>
      </c>
      <c r="H36" s="44">
        <v>48</v>
      </c>
      <c r="I36" s="44">
        <v>61</v>
      </c>
      <c r="J36" s="44">
        <v>50</v>
      </c>
      <c r="K36" s="44">
        <v>51</v>
      </c>
      <c r="L36" s="44">
        <v>50</v>
      </c>
      <c r="M36" s="44">
        <v>51</v>
      </c>
      <c r="N36" s="44">
        <v>52</v>
      </c>
      <c r="O36" s="44">
        <v>50</v>
      </c>
      <c r="P36" s="44">
        <v>52</v>
      </c>
      <c r="Q36" s="44">
        <v>51</v>
      </c>
      <c r="S36" s="22"/>
    </row>
    <row r="37" spans="3:19" x14ac:dyDescent="0.2">
      <c r="C37" s="34"/>
      <c r="D37" t="s">
        <v>69</v>
      </c>
      <c r="F37" s="44">
        <v>2642</v>
      </c>
      <c r="G37" s="44">
        <v>2680</v>
      </c>
      <c r="H37" s="44">
        <v>2684</v>
      </c>
      <c r="I37" s="44">
        <v>2773</v>
      </c>
      <c r="J37" s="44">
        <v>2745</v>
      </c>
      <c r="K37" s="44">
        <v>2769</v>
      </c>
      <c r="L37" s="44">
        <v>2770</v>
      </c>
      <c r="M37" s="44">
        <v>2751</v>
      </c>
      <c r="N37" s="44">
        <v>2770</v>
      </c>
      <c r="O37" s="44">
        <v>2775</v>
      </c>
      <c r="P37" s="44">
        <v>2789</v>
      </c>
      <c r="Q37" s="44">
        <v>2835</v>
      </c>
      <c r="S37" s="22"/>
    </row>
    <row r="38" spans="3:19" x14ac:dyDescent="0.2">
      <c r="C38" s="37"/>
      <c r="D38" s="37" t="s">
        <v>122</v>
      </c>
      <c r="F38" s="44">
        <v>20</v>
      </c>
      <c r="G38" s="44">
        <v>23</v>
      </c>
      <c r="H38" s="44">
        <v>22</v>
      </c>
      <c r="I38" s="44">
        <v>22</v>
      </c>
      <c r="J38" s="44">
        <v>22</v>
      </c>
      <c r="K38" s="44">
        <v>22</v>
      </c>
      <c r="L38" s="44">
        <v>22</v>
      </c>
      <c r="M38" s="44">
        <v>22</v>
      </c>
      <c r="N38" s="44">
        <v>22</v>
      </c>
      <c r="O38" s="44">
        <v>21</v>
      </c>
      <c r="P38" s="44">
        <v>21</v>
      </c>
      <c r="Q38" s="59">
        <f>-4+22</f>
        <v>18</v>
      </c>
      <c r="S38" s="22"/>
    </row>
    <row r="39" spans="3:19" x14ac:dyDescent="0.2">
      <c r="C39" s="37"/>
      <c r="D39" s="37" t="s">
        <v>128</v>
      </c>
      <c r="F39" s="44">
        <v>24</v>
      </c>
      <c r="G39" s="44">
        <v>27</v>
      </c>
      <c r="H39" s="44">
        <v>26</v>
      </c>
      <c r="I39" s="44">
        <v>26</v>
      </c>
      <c r="J39" s="44">
        <v>26</v>
      </c>
      <c r="K39" s="44">
        <v>26</v>
      </c>
      <c r="L39" s="44">
        <v>26</v>
      </c>
      <c r="M39" s="44">
        <v>26</v>
      </c>
      <c r="N39" s="44">
        <v>26</v>
      </c>
      <c r="O39" s="44">
        <v>25</v>
      </c>
      <c r="P39" s="44">
        <v>25</v>
      </c>
      <c r="Q39" s="59">
        <f>22</f>
        <v>22</v>
      </c>
      <c r="S39" s="22"/>
    </row>
    <row r="40" spans="3:19" x14ac:dyDescent="0.2">
      <c r="C40" s="37"/>
      <c r="D40" s="37" t="s">
        <v>126</v>
      </c>
      <c r="F40" s="44">
        <v>3</v>
      </c>
      <c r="G40" s="44">
        <v>2</v>
      </c>
      <c r="H40" s="44">
        <v>2</v>
      </c>
      <c r="I40" s="44">
        <v>2</v>
      </c>
      <c r="J40" s="44">
        <v>2</v>
      </c>
      <c r="K40" s="44">
        <v>2</v>
      </c>
      <c r="L40" s="44">
        <v>2</v>
      </c>
      <c r="M40" s="44">
        <v>2</v>
      </c>
      <c r="N40" s="44">
        <v>2</v>
      </c>
      <c r="O40" s="44">
        <v>2</v>
      </c>
      <c r="P40" s="44">
        <v>2</v>
      </c>
      <c r="Q40" s="44">
        <v>2</v>
      </c>
      <c r="S40" s="22"/>
    </row>
    <row r="41" spans="3:19" x14ac:dyDescent="0.2">
      <c r="C41" s="34"/>
      <c r="D41" t="s">
        <v>70</v>
      </c>
      <c r="F41" s="44">
        <v>70513</v>
      </c>
      <c r="G41" s="44">
        <v>70627</v>
      </c>
      <c r="H41" s="44">
        <v>70735</v>
      </c>
      <c r="I41" s="44">
        <v>70727</v>
      </c>
      <c r="J41" s="44">
        <v>70698</v>
      </c>
      <c r="K41" s="44">
        <v>70761</v>
      </c>
      <c r="L41" s="44">
        <v>70831</v>
      </c>
      <c r="M41" s="44">
        <v>71083</v>
      </c>
      <c r="N41" s="44">
        <v>71296</v>
      </c>
      <c r="O41" s="44">
        <v>71446</v>
      </c>
      <c r="P41" s="44">
        <v>71868</v>
      </c>
      <c r="Q41" s="44">
        <v>72115</v>
      </c>
      <c r="S41" s="22"/>
    </row>
    <row r="42" spans="3:19" x14ac:dyDescent="0.2">
      <c r="C42" s="34"/>
      <c r="D42" t="s">
        <v>71</v>
      </c>
      <c r="F42" s="44">
        <v>7440</v>
      </c>
      <c r="G42" s="44">
        <v>7483</v>
      </c>
      <c r="H42" s="44">
        <v>7474</v>
      </c>
      <c r="I42" s="44">
        <v>7456</v>
      </c>
      <c r="J42" s="44">
        <v>7469</v>
      </c>
      <c r="K42" s="44">
        <v>7472</v>
      </c>
      <c r="L42" s="44">
        <v>7462</v>
      </c>
      <c r="M42" s="44">
        <v>7486</v>
      </c>
      <c r="N42" s="44">
        <v>7479</v>
      </c>
      <c r="O42" s="44">
        <v>7499</v>
      </c>
      <c r="P42" s="44">
        <v>7500</v>
      </c>
      <c r="Q42" s="44">
        <v>7551</v>
      </c>
      <c r="S42" s="22"/>
    </row>
    <row r="43" spans="3:19" x14ac:dyDescent="0.2">
      <c r="C43" s="34"/>
      <c r="D43" t="s">
        <v>72</v>
      </c>
      <c r="F43" s="44">
        <v>64</v>
      </c>
      <c r="G43" s="44">
        <v>60</v>
      </c>
      <c r="H43" s="44">
        <v>60</v>
      </c>
      <c r="I43" s="44">
        <v>60</v>
      </c>
      <c r="J43" s="44">
        <v>59</v>
      </c>
      <c r="K43" s="44">
        <v>60</v>
      </c>
      <c r="L43" s="44">
        <v>60</v>
      </c>
      <c r="M43" s="44">
        <v>60</v>
      </c>
      <c r="N43" s="44">
        <v>60</v>
      </c>
      <c r="O43" s="44">
        <v>60</v>
      </c>
      <c r="P43" s="44">
        <v>60</v>
      </c>
      <c r="Q43" s="44">
        <v>58</v>
      </c>
      <c r="S43" s="22"/>
    </row>
    <row r="44" spans="3:19" x14ac:dyDescent="0.2">
      <c r="C44" s="34"/>
      <c r="D44" t="s">
        <v>73</v>
      </c>
      <c r="F44" s="44">
        <v>78021</v>
      </c>
      <c r="G44" s="44">
        <v>78174</v>
      </c>
      <c r="H44" s="44">
        <v>78273</v>
      </c>
      <c r="I44" s="44">
        <v>78247</v>
      </c>
      <c r="J44" s="44">
        <v>78230</v>
      </c>
      <c r="K44" s="44">
        <v>78297</v>
      </c>
      <c r="L44" s="44">
        <v>78357</v>
      </c>
      <c r="M44" s="44">
        <v>78634</v>
      </c>
      <c r="N44" s="44">
        <v>78840</v>
      </c>
      <c r="O44" s="44">
        <v>79010</v>
      </c>
      <c r="P44" s="44">
        <v>79433</v>
      </c>
      <c r="Q44" s="44">
        <v>79729</v>
      </c>
      <c r="S44" s="22"/>
    </row>
    <row r="45" spans="3:19" x14ac:dyDescent="0.2">
      <c r="C45" s="34"/>
      <c r="D45" t="s">
        <v>105</v>
      </c>
      <c r="F45" s="44">
        <v>103</v>
      </c>
      <c r="G45" s="44">
        <v>105</v>
      </c>
      <c r="H45" s="44">
        <v>106</v>
      </c>
      <c r="I45" s="44">
        <v>105</v>
      </c>
      <c r="J45" s="44">
        <v>104</v>
      </c>
      <c r="K45" s="44">
        <v>105</v>
      </c>
      <c r="L45" s="44">
        <v>105</v>
      </c>
      <c r="M45" s="44">
        <v>105</v>
      </c>
      <c r="N45" s="44">
        <v>105</v>
      </c>
      <c r="O45" s="44">
        <v>105</v>
      </c>
      <c r="P45" s="44">
        <v>105</v>
      </c>
      <c r="Q45" s="44">
        <v>103</v>
      </c>
      <c r="S45" s="22"/>
    </row>
    <row r="46" spans="3:19" x14ac:dyDescent="0.2">
      <c r="C46" s="34"/>
      <c r="D46" t="s">
        <v>74</v>
      </c>
      <c r="F46" s="44">
        <v>1266</v>
      </c>
      <c r="G46" s="44">
        <v>1269</v>
      </c>
      <c r="H46" s="44">
        <v>1282</v>
      </c>
      <c r="I46" s="44">
        <v>1278</v>
      </c>
      <c r="J46" s="44">
        <v>1289</v>
      </c>
      <c r="K46" s="44">
        <v>1280</v>
      </c>
      <c r="L46" s="44">
        <v>1282</v>
      </c>
      <c r="M46" s="44">
        <v>1272</v>
      </c>
      <c r="N46" s="44">
        <v>1274</v>
      </c>
      <c r="O46" s="44">
        <v>1276</v>
      </c>
      <c r="P46" s="44">
        <v>1275</v>
      </c>
      <c r="Q46" s="44">
        <v>1269</v>
      </c>
      <c r="S46" s="22"/>
    </row>
    <row r="47" spans="3:19" x14ac:dyDescent="0.2">
      <c r="C47" s="34"/>
      <c r="D47" t="s">
        <v>106</v>
      </c>
      <c r="F47" s="44">
        <v>38</v>
      </c>
      <c r="G47" s="44">
        <v>38</v>
      </c>
      <c r="H47" s="44">
        <v>38</v>
      </c>
      <c r="I47" s="44">
        <v>38</v>
      </c>
      <c r="J47" s="44">
        <v>36</v>
      </c>
      <c r="K47" s="44">
        <v>37</v>
      </c>
      <c r="L47" s="44">
        <v>37</v>
      </c>
      <c r="M47" s="44">
        <v>37</v>
      </c>
      <c r="N47" s="44">
        <v>36</v>
      </c>
      <c r="O47" s="44">
        <v>35</v>
      </c>
      <c r="P47" s="44">
        <v>39</v>
      </c>
      <c r="Q47" s="44">
        <v>32</v>
      </c>
      <c r="S47" s="22"/>
    </row>
    <row r="48" spans="3:19" x14ac:dyDescent="0.2">
      <c r="C48" s="34"/>
      <c r="D48" t="s">
        <v>75</v>
      </c>
      <c r="F48" s="44">
        <v>1411</v>
      </c>
      <c r="G48" s="44">
        <v>1416</v>
      </c>
      <c r="H48" s="44">
        <v>1430</v>
      </c>
      <c r="I48" s="44">
        <v>1425</v>
      </c>
      <c r="J48" s="44">
        <v>1433</v>
      </c>
      <c r="K48" s="44">
        <v>1426</v>
      </c>
      <c r="L48" s="44">
        <v>1428</v>
      </c>
      <c r="M48" s="44">
        <v>1418</v>
      </c>
      <c r="N48" s="44">
        <v>1419</v>
      </c>
      <c r="O48" s="44">
        <v>1420</v>
      </c>
      <c r="P48" s="44">
        <v>1423</v>
      </c>
      <c r="Q48" s="44">
        <v>1408</v>
      </c>
      <c r="S48" s="22"/>
    </row>
    <row r="49" spans="3:19" x14ac:dyDescent="0.2">
      <c r="C49" s="34"/>
      <c r="D49" s="37" t="s">
        <v>127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S49" s="22"/>
    </row>
    <row r="51" spans="3:19" x14ac:dyDescent="0.2">
      <c r="D51" s="11" t="s">
        <v>98</v>
      </c>
    </row>
    <row r="52" spans="3:19" x14ac:dyDescent="0.2">
      <c r="D52" t="s">
        <v>63</v>
      </c>
      <c r="F52" s="45">
        <v>18201314.327950001</v>
      </c>
      <c r="G52" s="45">
        <v>14032029.33155</v>
      </c>
      <c r="H52" s="45">
        <v>10924116.569009999</v>
      </c>
      <c r="I52" s="45">
        <v>8014639.5189899998</v>
      </c>
      <c r="J52" s="45">
        <v>3858598.3319999999</v>
      </c>
      <c r="K52" s="45">
        <v>3032128.7140000002</v>
      </c>
      <c r="L52" s="45">
        <v>2323792.0190000003</v>
      </c>
      <c r="M52" s="45">
        <v>1921288.1755299999</v>
      </c>
      <c r="N52" s="45">
        <v>2362138.1326699997</v>
      </c>
      <c r="O52" s="45">
        <v>3993647.7339999997</v>
      </c>
      <c r="P52" s="45">
        <v>7321143.0750000002</v>
      </c>
      <c r="Q52" s="45">
        <v>14981248.765999999</v>
      </c>
    </row>
    <row r="53" spans="3:19" x14ac:dyDescent="0.2">
      <c r="D53" t="s">
        <v>65</v>
      </c>
      <c r="F53" s="45">
        <v>3643383.8771799998</v>
      </c>
      <c r="G53" s="45">
        <v>2706491.7573799998</v>
      </c>
      <c r="H53" s="45">
        <v>1899923.084</v>
      </c>
      <c r="I53" s="45">
        <v>1120755.682</v>
      </c>
      <c r="J53" s="45">
        <v>405267.34299999999</v>
      </c>
      <c r="K53" s="45">
        <v>246985.65100000001</v>
      </c>
      <c r="L53" s="45">
        <v>212336.52600000001</v>
      </c>
      <c r="M53" s="45">
        <v>208076.302</v>
      </c>
      <c r="N53" s="45">
        <v>241018.96100000001</v>
      </c>
      <c r="O53" s="45">
        <v>454673.18599999999</v>
      </c>
      <c r="P53" s="45">
        <v>975479.14800000004</v>
      </c>
      <c r="Q53" s="45">
        <v>2630910.0550000002</v>
      </c>
    </row>
    <row r="54" spans="3:19" x14ac:dyDescent="0.2">
      <c r="D54" t="s">
        <v>66</v>
      </c>
      <c r="F54" s="45">
        <v>56767.890010000003</v>
      </c>
      <c r="G54" s="45">
        <v>37428.442009999999</v>
      </c>
      <c r="H54" s="45">
        <v>27070.829000000002</v>
      </c>
      <c r="I54" s="45">
        <v>-26228.452000000001</v>
      </c>
      <c r="J54" s="45">
        <v>2791.9190000000003</v>
      </c>
      <c r="K54" s="45">
        <v>1091.114</v>
      </c>
      <c r="L54" s="45">
        <v>635.21100000000001</v>
      </c>
      <c r="M54" s="45">
        <v>465.40500000000003</v>
      </c>
      <c r="N54" s="45">
        <v>620.32900000000006</v>
      </c>
      <c r="O54" s="45">
        <v>2799.4190000000003</v>
      </c>
      <c r="P54" s="45">
        <v>8908.2540000000008</v>
      </c>
      <c r="Q54" s="45">
        <v>28890.171000000002</v>
      </c>
    </row>
    <row r="55" spans="3:19" x14ac:dyDescent="0.2">
      <c r="D55" t="s">
        <v>67</v>
      </c>
      <c r="F55" s="45">
        <v>21914729.23914</v>
      </c>
      <c r="G55" s="45">
        <v>16787449.765939999</v>
      </c>
      <c r="H55" s="45">
        <v>12859745.229009999</v>
      </c>
      <c r="I55" s="45">
        <v>9114929.4339899998</v>
      </c>
      <c r="J55" s="45">
        <v>4269068.12</v>
      </c>
      <c r="K55" s="45">
        <v>3281704.2390000001</v>
      </c>
      <c r="L55" s="45">
        <v>2537765.6940000001</v>
      </c>
      <c r="M55" s="45">
        <v>2130641.6895300001</v>
      </c>
      <c r="N55" s="45">
        <v>2604713.5796699999</v>
      </c>
      <c r="O55" s="45">
        <v>4453518.3530000001</v>
      </c>
      <c r="P55" s="45">
        <v>8310384.8540000003</v>
      </c>
      <c r="Q55" s="45">
        <v>17650621.129999999</v>
      </c>
    </row>
    <row r="56" spans="3:19" x14ac:dyDescent="0.2">
      <c r="D56" t="s">
        <v>103</v>
      </c>
      <c r="F56" s="45">
        <v>428159.35901999997</v>
      </c>
      <c r="G56" s="45">
        <v>298491.53200000001</v>
      </c>
      <c r="H56" s="45">
        <v>281146.74</v>
      </c>
      <c r="I56" s="45">
        <v>263022.59399999998</v>
      </c>
      <c r="J56" s="45">
        <v>158704.288</v>
      </c>
      <c r="K56" s="45">
        <v>145356.565</v>
      </c>
      <c r="L56" s="45">
        <v>113113.817</v>
      </c>
      <c r="M56" s="45">
        <v>99513.687000000005</v>
      </c>
      <c r="N56" s="45">
        <v>126638.42</v>
      </c>
      <c r="O56" s="45">
        <v>178490.44</v>
      </c>
      <c r="P56" s="45">
        <v>241317.21</v>
      </c>
      <c r="Q56" s="45">
        <v>378385.49800000002</v>
      </c>
    </row>
    <row r="57" spans="3:19" x14ac:dyDescent="0.2">
      <c r="D57" t="s">
        <v>68</v>
      </c>
      <c r="F57" s="45">
        <v>6520635.9291500002</v>
      </c>
      <c r="G57" s="45">
        <v>5318543.8230799995</v>
      </c>
      <c r="H57" s="45">
        <v>4341512.9879999999</v>
      </c>
      <c r="I57" s="45">
        <v>3423090.3870000001</v>
      </c>
      <c r="J57" s="45">
        <v>2053424.875</v>
      </c>
      <c r="K57" s="45">
        <v>1627001.92</v>
      </c>
      <c r="L57" s="45">
        <v>1376290.017</v>
      </c>
      <c r="M57" s="45">
        <v>1206970.7779999999</v>
      </c>
      <c r="N57" s="45">
        <v>1453382.3729999999</v>
      </c>
      <c r="O57" s="45">
        <v>2078183.3</v>
      </c>
      <c r="P57" s="45">
        <v>3017432.3820000002</v>
      </c>
      <c r="Q57" s="45">
        <v>5855006.3609999996</v>
      </c>
    </row>
    <row r="58" spans="3:19" x14ac:dyDescent="0.2">
      <c r="D58" t="s">
        <v>104</v>
      </c>
      <c r="F58" s="45">
        <v>247622.11001</v>
      </c>
      <c r="G58" s="45">
        <v>211271.946</v>
      </c>
      <c r="H58" s="45">
        <v>181143.236</v>
      </c>
      <c r="I58" s="45">
        <v>186415.894</v>
      </c>
      <c r="J58" s="45">
        <v>135288.48800000001</v>
      </c>
      <c r="K58" s="45">
        <v>131420.709</v>
      </c>
      <c r="L58" s="45">
        <v>93520.85</v>
      </c>
      <c r="M58" s="45">
        <v>104433.22900000001</v>
      </c>
      <c r="N58" s="45">
        <v>163437.829</v>
      </c>
      <c r="O58" s="45">
        <v>138780.98499999999</v>
      </c>
      <c r="P58" s="45">
        <v>159444.033</v>
      </c>
      <c r="Q58" s="45">
        <v>257345.62400000001</v>
      </c>
    </row>
    <row r="59" spans="3:19" x14ac:dyDescent="0.2">
      <c r="D59" t="s">
        <v>69</v>
      </c>
      <c r="F59" s="45">
        <v>7250292.7141800001</v>
      </c>
      <c r="G59" s="45">
        <v>5863760.7960799998</v>
      </c>
      <c r="H59" s="45">
        <v>4834415.17</v>
      </c>
      <c r="I59" s="45">
        <v>3903602.0049999999</v>
      </c>
      <c r="J59" s="45">
        <v>2358420.5839999998</v>
      </c>
      <c r="K59" s="45">
        <v>1911146.3640000001</v>
      </c>
      <c r="L59" s="45">
        <v>1587532.0530000001</v>
      </c>
      <c r="M59" s="45">
        <v>1414488.3900000001</v>
      </c>
      <c r="N59" s="45">
        <v>1748017.9040000001</v>
      </c>
      <c r="O59" s="45">
        <v>2406576.8810000001</v>
      </c>
      <c r="P59" s="45">
        <v>3438048.264</v>
      </c>
      <c r="Q59" s="45">
        <v>6539758.358</v>
      </c>
    </row>
    <row r="60" spans="3:19" x14ac:dyDescent="0.2">
      <c r="D60" s="37" t="s">
        <v>122</v>
      </c>
      <c r="F60" s="45">
        <v>413926.10600000003</v>
      </c>
      <c r="G60" s="45">
        <v>399472.02701000002</v>
      </c>
      <c r="H60" s="45">
        <v>323369.94300000003</v>
      </c>
      <c r="I60" s="45">
        <v>279850.995</v>
      </c>
      <c r="J60" s="45">
        <v>247274.87400000001</v>
      </c>
      <c r="K60" s="45">
        <v>219532.432</v>
      </c>
      <c r="L60" s="45">
        <v>230145.34599999999</v>
      </c>
      <c r="M60" s="45">
        <v>202933.663</v>
      </c>
      <c r="N60" s="45">
        <v>226503.77900000001</v>
      </c>
      <c r="O60" s="45">
        <v>254709.258</v>
      </c>
      <c r="P60" s="45">
        <v>279753.95600000001</v>
      </c>
      <c r="Q60" s="45">
        <v>248475.42600000001</v>
      </c>
    </row>
    <row r="61" spans="3:19" x14ac:dyDescent="0.2">
      <c r="D61" s="37" t="s">
        <v>128</v>
      </c>
      <c r="F61" s="45">
        <v>529872.27399999998</v>
      </c>
      <c r="G61" s="45">
        <v>496446.66700999998</v>
      </c>
      <c r="H61" s="45">
        <v>424341.82299999997</v>
      </c>
      <c r="I61" s="45">
        <v>376139.53600000002</v>
      </c>
      <c r="J61" s="45">
        <v>326907.35600000003</v>
      </c>
      <c r="K61" s="45">
        <v>281788.14799999999</v>
      </c>
      <c r="L61" s="45">
        <v>286040.72899999999</v>
      </c>
      <c r="M61" s="45">
        <v>254173.85200000001</v>
      </c>
      <c r="N61" s="45">
        <v>281344.33299999998</v>
      </c>
      <c r="O61" s="45">
        <v>321747.03600000002</v>
      </c>
      <c r="P61" s="45">
        <v>361916.56900000002</v>
      </c>
      <c r="Q61" s="45">
        <v>351829.42799999996</v>
      </c>
    </row>
    <row r="62" spans="3:19" x14ac:dyDescent="0.2">
      <c r="D62" s="37" t="s">
        <v>126</v>
      </c>
      <c r="F62" s="45">
        <v>203731.024</v>
      </c>
      <c r="G62" s="45">
        <v>102322.409</v>
      </c>
      <c r="H62" s="45">
        <v>89942.1</v>
      </c>
      <c r="I62" s="45">
        <v>82073.012000000002</v>
      </c>
      <c r="J62" s="45">
        <v>57685.224000000002</v>
      </c>
      <c r="K62" s="45">
        <v>51713.392999999996</v>
      </c>
      <c r="L62" s="45">
        <v>45567.493000000002</v>
      </c>
      <c r="M62" s="45">
        <v>37962.688000000002</v>
      </c>
      <c r="N62" s="45">
        <v>46700.233999999997</v>
      </c>
      <c r="O62" s="45">
        <v>59609.65</v>
      </c>
      <c r="P62" s="45">
        <v>85099.777000000002</v>
      </c>
      <c r="Q62" s="45">
        <v>111787.641</v>
      </c>
    </row>
    <row r="63" spans="3:19" x14ac:dyDescent="0.2">
      <c r="D63" t="s">
        <v>70</v>
      </c>
      <c r="F63" s="45">
        <v>8235126.4869999997</v>
      </c>
      <c r="G63" s="45">
        <v>6326348.341</v>
      </c>
      <c r="H63" s="45">
        <v>5146493.6370000001</v>
      </c>
      <c r="I63" s="45">
        <v>3787756.0019999999</v>
      </c>
      <c r="J63" s="45">
        <v>1960986.4990000001</v>
      </c>
      <c r="K63" s="45">
        <v>1519933.513</v>
      </c>
      <c r="L63" s="45">
        <v>1165054.6510000001</v>
      </c>
      <c r="M63" s="45">
        <v>956867.13263999997</v>
      </c>
      <c r="N63" s="45">
        <v>1126843.4903599999</v>
      </c>
      <c r="O63" s="45">
        <v>2052783.2649999999</v>
      </c>
      <c r="P63" s="45">
        <v>3657157.2230000002</v>
      </c>
      <c r="Q63" s="45">
        <v>7358777.5760000004</v>
      </c>
    </row>
    <row r="64" spans="3:19" x14ac:dyDescent="0.2">
      <c r="D64" t="s">
        <v>71</v>
      </c>
      <c r="F64" s="45">
        <v>1671863.6780000001</v>
      </c>
      <c r="G64" s="45">
        <v>1246210.6470000001</v>
      </c>
      <c r="H64" s="45">
        <v>905172.16799999995</v>
      </c>
      <c r="I64" s="45">
        <v>610470.00399999996</v>
      </c>
      <c r="J64" s="45">
        <v>216195.35500000001</v>
      </c>
      <c r="K64" s="45">
        <v>138423.58199999999</v>
      </c>
      <c r="L64" s="45">
        <v>96949.115000000005</v>
      </c>
      <c r="M64" s="45">
        <v>74281.410999999993</v>
      </c>
      <c r="N64" s="45">
        <v>88766.377000000008</v>
      </c>
      <c r="O64" s="45">
        <v>211178.66399999999</v>
      </c>
      <c r="P64" s="45">
        <v>537185.90399999998</v>
      </c>
      <c r="Q64" s="45">
        <v>1419469.34</v>
      </c>
    </row>
    <row r="65" spans="2:20" x14ac:dyDescent="0.2">
      <c r="D65" t="s">
        <v>72</v>
      </c>
      <c r="F65" s="45">
        <v>22478.703000000001</v>
      </c>
      <c r="G65" s="45">
        <v>16712.322</v>
      </c>
      <c r="H65" s="45">
        <v>11838.541000000001</v>
      </c>
      <c r="I65" s="45">
        <v>7196.875</v>
      </c>
      <c r="J65" s="45">
        <v>1869.8920000000001</v>
      </c>
      <c r="K65" s="45">
        <v>908.16800000000001</v>
      </c>
      <c r="L65" s="45">
        <v>501.60200000000003</v>
      </c>
      <c r="M65" s="45">
        <v>284.108</v>
      </c>
      <c r="N65" s="45">
        <v>366.52100000000002</v>
      </c>
      <c r="O65" s="45">
        <v>1870.2670000000001</v>
      </c>
      <c r="P65" s="45">
        <v>7419.6790000000001</v>
      </c>
      <c r="Q65" s="45">
        <v>19589.859</v>
      </c>
    </row>
    <row r="66" spans="2:20" x14ac:dyDescent="0.2">
      <c r="D66" t="s">
        <v>73</v>
      </c>
      <c r="F66" s="45">
        <v>9931598.7569999993</v>
      </c>
      <c r="G66" s="45">
        <v>7590829.9989999998</v>
      </c>
      <c r="H66" s="45">
        <v>6064675.9340000004</v>
      </c>
      <c r="I66" s="45">
        <v>4406269.3689999999</v>
      </c>
      <c r="J66" s="45">
        <v>2179413.3339999998</v>
      </c>
      <c r="K66" s="45">
        <v>1659424.321</v>
      </c>
      <c r="L66" s="45">
        <v>1262600.7420000001</v>
      </c>
      <c r="M66" s="45">
        <v>1031443.8746400001</v>
      </c>
      <c r="N66" s="45">
        <v>1216062.2503599999</v>
      </c>
      <c r="O66" s="45">
        <v>2266111.9240000001</v>
      </c>
      <c r="P66" s="45">
        <v>4202599.4859999996</v>
      </c>
      <c r="Q66" s="45">
        <v>8799562.9169999994</v>
      </c>
    </row>
    <row r="67" spans="2:20" x14ac:dyDescent="0.2">
      <c r="D67" t="s">
        <v>105</v>
      </c>
      <c r="F67" s="45">
        <v>114844.86500000001</v>
      </c>
      <c r="G67" s="45">
        <v>93371.612999999998</v>
      </c>
      <c r="H67" s="45">
        <v>77557.585000000006</v>
      </c>
      <c r="I67" s="45">
        <v>63003.245000000003</v>
      </c>
      <c r="J67" s="45">
        <v>41528.008000000002</v>
      </c>
      <c r="K67" s="45">
        <v>34717.159</v>
      </c>
      <c r="L67" s="45">
        <v>29979.234</v>
      </c>
      <c r="M67" s="45">
        <v>28737.733</v>
      </c>
      <c r="N67" s="45">
        <v>35445.052000000003</v>
      </c>
      <c r="O67" s="45">
        <v>43192.538999999997</v>
      </c>
      <c r="P67" s="45">
        <v>58169.864999999998</v>
      </c>
      <c r="Q67" s="45">
        <v>105635.96</v>
      </c>
    </row>
    <row r="68" spans="2:20" x14ac:dyDescent="0.2">
      <c r="D68" t="s">
        <v>74</v>
      </c>
      <c r="F68" s="45">
        <v>2825136.9451299999</v>
      </c>
      <c r="G68" s="45">
        <v>2312012.9700099998</v>
      </c>
      <c r="H68" s="45">
        <v>1921824.4839999999</v>
      </c>
      <c r="I68" s="45">
        <v>1572695.1400000001</v>
      </c>
      <c r="J68" s="45">
        <v>1045480.633</v>
      </c>
      <c r="K68" s="45">
        <v>947643.61399999994</v>
      </c>
      <c r="L68" s="45">
        <v>849649.70700000005</v>
      </c>
      <c r="M68" s="45">
        <v>939050.69099999999</v>
      </c>
      <c r="N68" s="45">
        <v>867553.93900000001</v>
      </c>
      <c r="O68" s="45">
        <v>1034413.171</v>
      </c>
      <c r="P68" s="45">
        <v>1486327.615</v>
      </c>
      <c r="Q68" s="45">
        <v>2440259.2629999998</v>
      </c>
    </row>
    <row r="69" spans="2:20" x14ac:dyDescent="0.2">
      <c r="D69" t="s">
        <v>106</v>
      </c>
      <c r="F69" s="45">
        <v>261274.71</v>
      </c>
      <c r="G69" s="45">
        <v>198084.51</v>
      </c>
      <c r="H69" s="45">
        <v>156780.86200000002</v>
      </c>
      <c r="I69" s="45">
        <v>150309.989</v>
      </c>
      <c r="J69" s="45">
        <v>134360.66700000002</v>
      </c>
      <c r="K69" s="45">
        <v>118700.091</v>
      </c>
      <c r="L69" s="45">
        <v>194691.08600000001</v>
      </c>
      <c r="M69" s="45">
        <v>129168.09599999999</v>
      </c>
      <c r="N69" s="45">
        <v>131646.99299999999</v>
      </c>
      <c r="O69" s="45">
        <v>141238.087</v>
      </c>
      <c r="P69" s="45">
        <v>183920.446</v>
      </c>
      <c r="Q69" s="45">
        <v>241417.47099999999</v>
      </c>
    </row>
    <row r="70" spans="2:20" x14ac:dyDescent="0.2">
      <c r="D70" t="s">
        <v>75</v>
      </c>
      <c r="F70" s="45">
        <v>3208048.5661300002</v>
      </c>
      <c r="G70" s="45">
        <v>2608569.9650099999</v>
      </c>
      <c r="H70" s="45">
        <v>2160112.372</v>
      </c>
      <c r="I70" s="45">
        <v>1789477.895</v>
      </c>
      <c r="J70" s="45">
        <v>1222789.7960000001</v>
      </c>
      <c r="K70" s="45">
        <v>1102090.0129999998</v>
      </c>
      <c r="L70" s="45">
        <v>1075187.1780000001</v>
      </c>
      <c r="M70" s="45">
        <v>1097727.4440000001</v>
      </c>
      <c r="N70" s="45">
        <v>1035580.2540000001</v>
      </c>
      <c r="O70" s="45">
        <v>1220030.08</v>
      </c>
      <c r="P70" s="45">
        <v>1730792.6810000001</v>
      </c>
      <c r="Q70" s="45">
        <v>2791562.1429999997</v>
      </c>
    </row>
    <row r="71" spans="2:20" x14ac:dyDescent="0.2">
      <c r="D71" s="37" t="s">
        <v>127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5">
        <v>0</v>
      </c>
      <c r="Q71" s="45">
        <v>0</v>
      </c>
    </row>
    <row r="73" spans="2:20" x14ac:dyDescent="0.2">
      <c r="B73" s="47" t="s">
        <v>199</v>
      </c>
      <c r="D73" s="36" t="s">
        <v>142</v>
      </c>
    </row>
    <row r="74" spans="2:20" x14ac:dyDescent="0.2">
      <c r="B74" s="46">
        <v>9509481</v>
      </c>
      <c r="D74" t="s">
        <v>63</v>
      </c>
      <c r="F74" s="46">
        <v>7996951</v>
      </c>
      <c r="G74" s="46">
        <v>5970500</v>
      </c>
      <c r="H74" s="46">
        <v>5552858</v>
      </c>
      <c r="I74" s="46">
        <v>2425892</v>
      </c>
      <c r="J74" s="46">
        <v>1707245</v>
      </c>
      <c r="K74" s="46">
        <v>1270974</v>
      </c>
      <c r="L74" s="46">
        <v>1037970</v>
      </c>
      <c r="M74" s="46">
        <v>1226839</v>
      </c>
      <c r="N74" s="46">
        <v>1595010</v>
      </c>
      <c r="O74" s="46">
        <v>4111328</v>
      </c>
      <c r="P74" s="46">
        <v>6742599</v>
      </c>
      <c r="Q74" s="46">
        <v>12108290</v>
      </c>
      <c r="T74" s="43"/>
    </row>
    <row r="75" spans="2:20" x14ac:dyDescent="0.2">
      <c r="B75" s="46">
        <v>1844272</v>
      </c>
      <c r="D75" t="s">
        <v>65</v>
      </c>
      <c r="F75" s="46">
        <v>1600935</v>
      </c>
      <c r="G75" s="46">
        <v>1151572</v>
      </c>
      <c r="H75" s="46">
        <v>966266</v>
      </c>
      <c r="I75" s="46">
        <v>339275</v>
      </c>
      <c r="J75" s="46">
        <v>179316</v>
      </c>
      <c r="K75" s="46">
        <v>103413</v>
      </c>
      <c r="L75" s="46">
        <v>94844</v>
      </c>
      <c r="M75" s="46">
        <v>132867</v>
      </c>
      <c r="N75" s="46">
        <v>162746</v>
      </c>
      <c r="O75" s="46">
        <v>468070</v>
      </c>
      <c r="P75" s="46">
        <v>898392</v>
      </c>
      <c r="Q75" s="46">
        <v>2126378</v>
      </c>
      <c r="T75" s="43"/>
    </row>
    <row r="76" spans="2:20" x14ac:dyDescent="0.2">
      <c r="B76" s="46">
        <v>0</v>
      </c>
      <c r="D76" t="s">
        <v>66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T76" s="43"/>
    </row>
    <row r="77" spans="2:20" x14ac:dyDescent="0.2">
      <c r="B77" s="46">
        <v>11353753</v>
      </c>
      <c r="D77" t="s">
        <v>67</v>
      </c>
      <c r="F77" s="46">
        <v>9597886</v>
      </c>
      <c r="G77" s="46">
        <v>7122072</v>
      </c>
      <c r="H77" s="46">
        <v>6519124</v>
      </c>
      <c r="I77" s="46">
        <v>2765167</v>
      </c>
      <c r="J77" s="46">
        <v>1886561</v>
      </c>
      <c r="K77" s="46">
        <v>1374387</v>
      </c>
      <c r="L77" s="46">
        <v>1132814</v>
      </c>
      <c r="M77" s="46">
        <v>1359706</v>
      </c>
      <c r="N77" s="46">
        <v>1757756</v>
      </c>
      <c r="O77" s="46">
        <v>4579398</v>
      </c>
      <c r="P77" s="46">
        <v>7640991</v>
      </c>
      <c r="Q77" s="46">
        <v>14234668</v>
      </c>
      <c r="T77" s="43"/>
    </row>
    <row r="78" spans="2:20" x14ac:dyDescent="0.2">
      <c r="B78" s="46">
        <v>224949</v>
      </c>
      <c r="D78" t="s">
        <v>103</v>
      </c>
      <c r="F78" s="46">
        <v>187891</v>
      </c>
      <c r="G78" s="46">
        <v>127197</v>
      </c>
      <c r="H78" s="46">
        <v>143218</v>
      </c>
      <c r="I78" s="46">
        <v>79642</v>
      </c>
      <c r="J78" s="46">
        <v>70349</v>
      </c>
      <c r="K78" s="46">
        <v>60936</v>
      </c>
      <c r="L78" s="46">
        <v>50525</v>
      </c>
      <c r="M78" s="46">
        <v>63545</v>
      </c>
      <c r="N78" s="46">
        <v>85511</v>
      </c>
      <c r="O78" s="46">
        <v>183749</v>
      </c>
      <c r="P78" s="46">
        <v>222247</v>
      </c>
      <c r="Q78" s="46">
        <v>305821</v>
      </c>
      <c r="T78" s="43"/>
    </row>
    <row r="79" spans="2:20" x14ac:dyDescent="0.2">
      <c r="B79" s="46">
        <v>3509818</v>
      </c>
      <c r="D79" t="s">
        <v>68</v>
      </c>
      <c r="F79" s="46">
        <v>2864695</v>
      </c>
      <c r="G79" s="46">
        <v>2262362</v>
      </c>
      <c r="H79" s="46">
        <v>2207184</v>
      </c>
      <c r="I79" s="46">
        <v>1036141</v>
      </c>
      <c r="J79" s="46">
        <v>908555</v>
      </c>
      <c r="K79" s="46">
        <v>681856</v>
      </c>
      <c r="L79" s="46">
        <v>614749</v>
      </c>
      <c r="M79" s="46">
        <v>770712</v>
      </c>
      <c r="N79" s="46">
        <v>981382</v>
      </c>
      <c r="O79" s="46">
        <v>2139420</v>
      </c>
      <c r="P79" s="46">
        <v>2778983</v>
      </c>
      <c r="Q79" s="46">
        <v>4732188</v>
      </c>
      <c r="T79" s="43"/>
    </row>
    <row r="80" spans="2:20" x14ac:dyDescent="0.2">
      <c r="B80" s="46">
        <v>0</v>
      </c>
      <c r="D80" t="s">
        <v>104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T80" s="43"/>
    </row>
    <row r="81" spans="2:20" x14ac:dyDescent="0.2">
      <c r="B81" s="46">
        <v>3734767</v>
      </c>
      <c r="D81" t="s">
        <v>69</v>
      </c>
      <c r="F81" s="46">
        <v>3052586</v>
      </c>
      <c r="G81" s="46">
        <v>2389559</v>
      </c>
      <c r="H81" s="46">
        <v>2350402</v>
      </c>
      <c r="I81" s="46">
        <v>1115783</v>
      </c>
      <c r="J81" s="46">
        <v>978904</v>
      </c>
      <c r="K81" s="46">
        <v>742792</v>
      </c>
      <c r="L81" s="46">
        <v>665274</v>
      </c>
      <c r="M81" s="46">
        <v>834257</v>
      </c>
      <c r="N81" s="46">
        <v>1066893</v>
      </c>
      <c r="O81" s="46">
        <v>2323169</v>
      </c>
      <c r="P81" s="46">
        <v>3001230</v>
      </c>
      <c r="Q81" s="46">
        <v>5038009</v>
      </c>
      <c r="T81" s="43"/>
    </row>
    <row r="82" spans="2:20" x14ac:dyDescent="0.2">
      <c r="B82" s="46">
        <v>318934</v>
      </c>
      <c r="D82" s="37" t="s">
        <v>122</v>
      </c>
      <c r="F82" s="46">
        <v>218777</v>
      </c>
      <c r="G82" s="46">
        <v>198078</v>
      </c>
      <c r="H82" s="46">
        <v>194885</v>
      </c>
      <c r="I82" s="46">
        <v>101145</v>
      </c>
      <c r="J82" s="46">
        <v>128126</v>
      </c>
      <c r="K82" s="46">
        <v>106749</v>
      </c>
      <c r="L82" s="46">
        <v>115129</v>
      </c>
      <c r="M82" s="46">
        <v>145882</v>
      </c>
      <c r="N82" s="46">
        <v>171016</v>
      </c>
      <c r="O82" s="46">
        <v>300543</v>
      </c>
      <c r="P82" s="46">
        <v>305013</v>
      </c>
      <c r="Q82" s="46">
        <v>257367</v>
      </c>
      <c r="T82" s="43"/>
    </row>
    <row r="83" spans="2:20" x14ac:dyDescent="0.2">
      <c r="B83" s="46">
        <v>318934</v>
      </c>
      <c r="D83" s="37" t="s">
        <v>128</v>
      </c>
      <c r="F83" s="46">
        <v>218777</v>
      </c>
      <c r="G83" s="46">
        <v>198078</v>
      </c>
      <c r="H83" s="46">
        <v>194885</v>
      </c>
      <c r="I83" s="46">
        <v>101145</v>
      </c>
      <c r="J83" s="46">
        <v>128126</v>
      </c>
      <c r="K83" s="46">
        <v>106749</v>
      </c>
      <c r="L83" s="46">
        <v>115129</v>
      </c>
      <c r="M83" s="46">
        <v>145882</v>
      </c>
      <c r="N83" s="46">
        <v>171016</v>
      </c>
      <c r="O83" s="46">
        <v>300543</v>
      </c>
      <c r="P83" s="46">
        <v>305013</v>
      </c>
      <c r="Q83" s="46">
        <v>257367</v>
      </c>
      <c r="T83" s="43"/>
    </row>
    <row r="84" spans="2:20" x14ac:dyDescent="0.2">
      <c r="B84" s="46">
        <v>0</v>
      </c>
      <c r="D84" s="37" t="s">
        <v>126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T84" s="43"/>
    </row>
    <row r="85" spans="2:20" x14ac:dyDescent="0.2">
      <c r="B85" s="46">
        <v>4566589</v>
      </c>
      <c r="D85" t="s">
        <v>70</v>
      </c>
      <c r="F85" s="46">
        <v>3625839</v>
      </c>
      <c r="G85" s="46">
        <v>2700643</v>
      </c>
      <c r="H85" s="46">
        <v>2617517</v>
      </c>
      <c r="I85" s="46">
        <v>1149297</v>
      </c>
      <c r="J85" s="46">
        <v>872657</v>
      </c>
      <c r="K85" s="46">
        <v>639663</v>
      </c>
      <c r="L85" s="46">
        <v>545926</v>
      </c>
      <c r="M85" s="46">
        <v>621373</v>
      </c>
      <c r="N85" s="46">
        <v>766490</v>
      </c>
      <c r="O85" s="46">
        <v>2130202</v>
      </c>
      <c r="P85" s="46">
        <v>3394323</v>
      </c>
      <c r="Q85" s="46">
        <v>5967489</v>
      </c>
      <c r="T85" s="43"/>
    </row>
    <row r="86" spans="2:20" x14ac:dyDescent="0.2">
      <c r="B86" s="46">
        <v>885598</v>
      </c>
      <c r="D86" t="s">
        <v>71</v>
      </c>
      <c r="F86" s="46">
        <v>735800</v>
      </c>
      <c r="G86" s="46">
        <v>532035</v>
      </c>
      <c r="H86" s="46">
        <v>460205</v>
      </c>
      <c r="I86" s="46">
        <v>185264</v>
      </c>
      <c r="J86" s="46">
        <v>96155</v>
      </c>
      <c r="K86" s="46">
        <v>58232</v>
      </c>
      <c r="L86" s="46">
        <v>45460</v>
      </c>
      <c r="M86" s="46">
        <v>48297</v>
      </c>
      <c r="N86" s="46">
        <v>60380</v>
      </c>
      <c r="O86" s="46">
        <v>219158</v>
      </c>
      <c r="P86" s="46">
        <v>498523</v>
      </c>
      <c r="Q86" s="46">
        <v>1150525</v>
      </c>
      <c r="T86" s="43"/>
    </row>
    <row r="87" spans="2:20" x14ac:dyDescent="0.2">
      <c r="B87" s="46">
        <v>0</v>
      </c>
      <c r="D87" t="s">
        <v>72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T87" s="43"/>
    </row>
    <row r="88" spans="2:20" x14ac:dyDescent="0.2">
      <c r="B88" s="46">
        <v>5452187</v>
      </c>
      <c r="D88" t="s">
        <v>73</v>
      </c>
      <c r="F88" s="46">
        <v>4361639</v>
      </c>
      <c r="G88" s="46">
        <v>3232678</v>
      </c>
      <c r="H88" s="46">
        <v>3077722</v>
      </c>
      <c r="I88" s="46">
        <v>1334561</v>
      </c>
      <c r="J88" s="46">
        <v>968812</v>
      </c>
      <c r="K88" s="46">
        <v>697895</v>
      </c>
      <c r="L88" s="46">
        <v>591386</v>
      </c>
      <c r="M88" s="46">
        <v>669670</v>
      </c>
      <c r="N88" s="46">
        <v>826870</v>
      </c>
      <c r="O88" s="46">
        <v>2349360</v>
      </c>
      <c r="P88" s="46">
        <v>3892846</v>
      </c>
      <c r="Q88" s="46">
        <v>7118014</v>
      </c>
      <c r="T88" s="43"/>
    </row>
    <row r="89" spans="2:20" x14ac:dyDescent="0.2">
      <c r="B89" s="46">
        <v>69654</v>
      </c>
      <c r="D89" t="s">
        <v>105</v>
      </c>
      <c r="F89" s="46">
        <v>50335</v>
      </c>
      <c r="G89" s="46">
        <v>40041</v>
      </c>
      <c r="H89" s="46">
        <v>39306</v>
      </c>
      <c r="I89" s="46">
        <v>19039</v>
      </c>
      <c r="J89" s="46">
        <v>18447</v>
      </c>
      <c r="K89" s="46">
        <v>14558</v>
      </c>
      <c r="L89" s="46">
        <v>14050</v>
      </c>
      <c r="M89" s="46">
        <v>18696</v>
      </c>
      <c r="N89" s="46">
        <v>24065</v>
      </c>
      <c r="O89" s="46">
        <v>44733</v>
      </c>
      <c r="P89" s="46">
        <v>53794</v>
      </c>
      <c r="Q89" s="46">
        <v>85394</v>
      </c>
      <c r="T89" s="43"/>
    </row>
    <row r="90" spans="2:20" x14ac:dyDescent="0.2">
      <c r="B90" s="46">
        <v>1585690</v>
      </c>
      <c r="D90" t="s">
        <v>74</v>
      </c>
      <c r="F90" s="46">
        <v>1243678</v>
      </c>
      <c r="G90" s="46">
        <v>986970</v>
      </c>
      <c r="H90" s="46">
        <v>977321</v>
      </c>
      <c r="I90" s="46">
        <v>477073</v>
      </c>
      <c r="J90" s="46">
        <v>465233</v>
      </c>
      <c r="K90" s="46">
        <v>398844</v>
      </c>
      <c r="L90" s="46">
        <v>398104</v>
      </c>
      <c r="M90" s="46">
        <v>609947</v>
      </c>
      <c r="N90" s="46">
        <v>590107</v>
      </c>
      <c r="O90" s="46">
        <v>1073597</v>
      </c>
      <c r="P90" s="46">
        <v>1379460</v>
      </c>
      <c r="Q90" s="46">
        <v>1978756</v>
      </c>
      <c r="T90" s="43"/>
    </row>
    <row r="91" spans="2:20" x14ac:dyDescent="0.2">
      <c r="B91" s="46">
        <v>0</v>
      </c>
      <c r="D91" t="s">
        <v>106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T91" s="43"/>
    </row>
    <row r="92" spans="2:20" x14ac:dyDescent="0.2">
      <c r="B92" s="46">
        <v>1655344</v>
      </c>
      <c r="D92" t="s">
        <v>75</v>
      </c>
      <c r="F92" s="46">
        <v>1294013</v>
      </c>
      <c r="G92" s="46">
        <v>1027011</v>
      </c>
      <c r="H92" s="46">
        <v>1016627</v>
      </c>
      <c r="I92" s="46">
        <v>496112</v>
      </c>
      <c r="J92" s="46">
        <v>483680</v>
      </c>
      <c r="K92" s="46">
        <v>413402</v>
      </c>
      <c r="L92" s="46">
        <v>412154</v>
      </c>
      <c r="M92" s="46">
        <v>628643</v>
      </c>
      <c r="N92" s="46">
        <v>614172</v>
      </c>
      <c r="O92" s="46">
        <v>1118330</v>
      </c>
      <c r="P92" s="46">
        <v>1433254</v>
      </c>
      <c r="Q92" s="46">
        <v>2064150</v>
      </c>
      <c r="T92" s="43"/>
    </row>
    <row r="93" spans="2:20" x14ac:dyDescent="0.2">
      <c r="B93" s="46">
        <v>0</v>
      </c>
      <c r="D93" s="37" t="s">
        <v>127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</row>
    <row r="95" spans="2:20" x14ac:dyDescent="0.2">
      <c r="D95" s="11" t="s">
        <v>99</v>
      </c>
    </row>
    <row r="96" spans="2:20" x14ac:dyDescent="0.2">
      <c r="D96" t="s">
        <v>63</v>
      </c>
      <c r="F96" s="24">
        <f t="shared" ref="F96:F115" si="4">F52+F74-B74</f>
        <v>16688784.327950001</v>
      </c>
      <c r="G96" s="23">
        <f t="shared" ref="G96:G111" si="5">G52+G74-F74</f>
        <v>12005578.331550002</v>
      </c>
      <c r="H96" s="23">
        <f t="shared" ref="H96:H115" si="6">H52+H74-G74</f>
        <v>10506474.569009999</v>
      </c>
      <c r="I96" s="23">
        <f t="shared" ref="I96:I115" si="7">I52+I74-H74</f>
        <v>4887673.5189899988</v>
      </c>
      <c r="J96" s="23">
        <f t="shared" ref="J96:J115" si="8">J52+J74-I74</f>
        <v>3139951.3320000004</v>
      </c>
      <c r="K96" s="23">
        <f t="shared" ref="K96:K115" si="9">K52+K74-J74</f>
        <v>2595857.7139999997</v>
      </c>
      <c r="L96" s="23">
        <f t="shared" ref="L96:L115" si="10">L52+L74-K74</f>
        <v>2090788.0190000003</v>
      </c>
      <c r="M96" s="23">
        <f t="shared" ref="M96:M115" si="11">M52+M74-L74</f>
        <v>2110157.1755299997</v>
      </c>
      <c r="N96" s="23">
        <f t="shared" ref="N96:N115" si="12">N52+N74-M74</f>
        <v>2730309.1326699997</v>
      </c>
      <c r="O96" s="23">
        <f t="shared" ref="O96:O115" si="13">O52+O74-N74</f>
        <v>6509965.7339999992</v>
      </c>
      <c r="P96" s="23">
        <f t="shared" ref="P96:P115" si="14">P52+P74-O74</f>
        <v>9952414.0749999993</v>
      </c>
      <c r="Q96" s="23">
        <f t="shared" ref="Q96:Q115" si="15">Q52+Q74-P74</f>
        <v>20346939.765999999</v>
      </c>
      <c r="R96" s="23">
        <f>SUM(F96:Q96)</f>
        <v>93564893.695700005</v>
      </c>
    </row>
    <row r="97" spans="4:18" x14ac:dyDescent="0.2">
      <c r="D97" t="s">
        <v>65</v>
      </c>
      <c r="F97" s="24">
        <f t="shared" si="4"/>
        <v>3400046.8771799998</v>
      </c>
      <c r="G97" s="23">
        <f t="shared" si="5"/>
        <v>2257128.7573799998</v>
      </c>
      <c r="H97" s="23">
        <f t="shared" si="6"/>
        <v>1714617.0839999998</v>
      </c>
      <c r="I97" s="23">
        <f t="shared" si="7"/>
        <v>493764.68200000003</v>
      </c>
      <c r="J97" s="23">
        <f t="shared" si="8"/>
        <v>245308.34299999999</v>
      </c>
      <c r="K97" s="23">
        <f t="shared" si="9"/>
        <v>171082.65100000001</v>
      </c>
      <c r="L97" s="23">
        <f t="shared" si="10"/>
        <v>203767.52600000001</v>
      </c>
      <c r="M97" s="23">
        <f t="shared" si="11"/>
        <v>246099.30200000003</v>
      </c>
      <c r="N97" s="23">
        <f t="shared" si="12"/>
        <v>270897.96100000001</v>
      </c>
      <c r="O97" s="23">
        <f t="shared" si="13"/>
        <v>759997.18599999999</v>
      </c>
      <c r="P97" s="23">
        <f t="shared" si="14"/>
        <v>1405801.148</v>
      </c>
      <c r="Q97" s="23">
        <f t="shared" si="15"/>
        <v>3858896.0549999997</v>
      </c>
      <c r="R97" s="23">
        <f t="shared" ref="R97:R114" si="16">SUM(F97:Q97)</f>
        <v>15027407.572559999</v>
      </c>
    </row>
    <row r="98" spans="4:18" x14ac:dyDescent="0.2">
      <c r="D98" t="s">
        <v>66</v>
      </c>
      <c r="F98" s="24">
        <f t="shared" si="4"/>
        <v>56767.890010000003</v>
      </c>
      <c r="G98" s="23">
        <f t="shared" si="5"/>
        <v>37428.442009999999</v>
      </c>
      <c r="H98" s="23">
        <f t="shared" si="6"/>
        <v>27070.829000000002</v>
      </c>
      <c r="I98" s="23">
        <f t="shared" si="7"/>
        <v>-26228.452000000001</v>
      </c>
      <c r="J98" s="23">
        <f t="shared" si="8"/>
        <v>2791.9190000000003</v>
      </c>
      <c r="K98" s="23">
        <f t="shared" si="9"/>
        <v>1091.114</v>
      </c>
      <c r="L98" s="23">
        <f t="shared" si="10"/>
        <v>635.21100000000001</v>
      </c>
      <c r="M98" s="23">
        <f t="shared" si="11"/>
        <v>465.40500000000003</v>
      </c>
      <c r="N98" s="23">
        <f t="shared" si="12"/>
        <v>620.32900000000006</v>
      </c>
      <c r="O98" s="23">
        <f t="shared" si="13"/>
        <v>2799.4190000000003</v>
      </c>
      <c r="P98" s="23">
        <f t="shared" si="14"/>
        <v>8908.2540000000008</v>
      </c>
      <c r="Q98" s="23">
        <f t="shared" si="15"/>
        <v>28890.171000000002</v>
      </c>
      <c r="R98" s="23">
        <f t="shared" si="16"/>
        <v>141240.53101999999</v>
      </c>
    </row>
    <row r="99" spans="4:18" x14ac:dyDescent="0.2">
      <c r="D99" t="s">
        <v>67</v>
      </c>
      <c r="F99" s="24">
        <f t="shared" si="4"/>
        <v>20158862.23914</v>
      </c>
      <c r="G99" s="23">
        <f t="shared" si="5"/>
        <v>14311635.765939999</v>
      </c>
      <c r="H99" s="23">
        <f t="shared" si="6"/>
        <v>12256797.229010001</v>
      </c>
      <c r="I99" s="23">
        <f t="shared" si="7"/>
        <v>5360972.4339899998</v>
      </c>
      <c r="J99" s="23">
        <f t="shared" si="8"/>
        <v>3390462.12</v>
      </c>
      <c r="K99" s="23">
        <f t="shared" si="9"/>
        <v>2769530.2390000001</v>
      </c>
      <c r="L99" s="23">
        <f t="shared" si="10"/>
        <v>2296192.6940000001</v>
      </c>
      <c r="M99" s="23">
        <f t="shared" si="11"/>
        <v>2357533.6895300001</v>
      </c>
      <c r="N99" s="23">
        <f t="shared" si="12"/>
        <v>3002763.5796699999</v>
      </c>
      <c r="O99" s="23">
        <f t="shared" si="13"/>
        <v>7275160.3530000001</v>
      </c>
      <c r="P99" s="23">
        <f t="shared" si="14"/>
        <v>11371977.854</v>
      </c>
      <c r="Q99" s="23">
        <f t="shared" si="15"/>
        <v>24244298.129999999</v>
      </c>
      <c r="R99" s="23">
        <f t="shared" si="16"/>
        <v>108796186.32727998</v>
      </c>
    </row>
    <row r="100" spans="4:18" x14ac:dyDescent="0.2">
      <c r="D100" t="s">
        <v>103</v>
      </c>
      <c r="F100" s="24">
        <f t="shared" si="4"/>
        <v>391101.35901999997</v>
      </c>
      <c r="G100" s="23">
        <f t="shared" si="5"/>
        <v>237797.53200000001</v>
      </c>
      <c r="H100" s="23">
        <f t="shared" si="6"/>
        <v>297167.74</v>
      </c>
      <c r="I100" s="23">
        <f t="shared" si="7"/>
        <v>199446.59399999998</v>
      </c>
      <c r="J100" s="23">
        <f t="shared" si="8"/>
        <v>149411.288</v>
      </c>
      <c r="K100" s="23">
        <f t="shared" si="9"/>
        <v>135943.565</v>
      </c>
      <c r="L100" s="23">
        <f t="shared" si="10"/>
        <v>102702.81699999998</v>
      </c>
      <c r="M100" s="23">
        <f t="shared" si="11"/>
        <v>112533.68700000001</v>
      </c>
      <c r="N100" s="23">
        <f t="shared" si="12"/>
        <v>148604.41999999998</v>
      </c>
      <c r="O100" s="23">
        <f t="shared" si="13"/>
        <v>276728.44</v>
      </c>
      <c r="P100" s="23">
        <f t="shared" si="14"/>
        <v>279815.20999999996</v>
      </c>
      <c r="Q100" s="23">
        <f t="shared" si="15"/>
        <v>461959.49800000002</v>
      </c>
      <c r="R100" s="23">
        <f t="shared" ref="R100" si="17">SUM(F100:Q100)</f>
        <v>2793212.1500200001</v>
      </c>
    </row>
    <row r="101" spans="4:18" x14ac:dyDescent="0.2">
      <c r="D101" t="s">
        <v>68</v>
      </c>
      <c r="F101" s="24">
        <f t="shared" si="4"/>
        <v>5875512.9291500002</v>
      </c>
      <c r="G101" s="23">
        <f t="shared" si="5"/>
        <v>4716210.8230799995</v>
      </c>
      <c r="H101" s="23">
        <f t="shared" si="6"/>
        <v>4286334.9879999999</v>
      </c>
      <c r="I101" s="23">
        <f t="shared" si="7"/>
        <v>2252047.3870000001</v>
      </c>
      <c r="J101" s="23">
        <f t="shared" si="8"/>
        <v>1925838.875</v>
      </c>
      <c r="K101" s="23">
        <f t="shared" si="9"/>
        <v>1400302.92</v>
      </c>
      <c r="L101" s="23">
        <f t="shared" si="10"/>
        <v>1309183.017</v>
      </c>
      <c r="M101" s="23">
        <f t="shared" si="11"/>
        <v>1362933.7779999999</v>
      </c>
      <c r="N101" s="23">
        <f t="shared" si="12"/>
        <v>1664052.3729999997</v>
      </c>
      <c r="O101" s="23">
        <f t="shared" si="13"/>
        <v>3236221.3</v>
      </c>
      <c r="P101" s="23">
        <f t="shared" si="14"/>
        <v>3656995.3820000002</v>
      </c>
      <c r="Q101" s="23">
        <f t="shared" si="15"/>
        <v>7808211.3609999996</v>
      </c>
      <c r="R101" s="23">
        <f t="shared" si="16"/>
        <v>39493845.133230001</v>
      </c>
    </row>
    <row r="102" spans="4:18" x14ac:dyDescent="0.2">
      <c r="D102" t="s">
        <v>104</v>
      </c>
      <c r="F102" s="24">
        <f t="shared" si="4"/>
        <v>247622.11001</v>
      </c>
      <c r="G102" s="23">
        <f t="shared" si="5"/>
        <v>211271.946</v>
      </c>
      <c r="H102" s="23">
        <f t="shared" si="6"/>
        <v>181143.236</v>
      </c>
      <c r="I102" s="23">
        <f t="shared" si="7"/>
        <v>186415.894</v>
      </c>
      <c r="J102" s="23">
        <f t="shared" si="8"/>
        <v>135288.48800000001</v>
      </c>
      <c r="K102" s="23">
        <f t="shared" si="9"/>
        <v>131420.709</v>
      </c>
      <c r="L102" s="23">
        <f t="shared" si="10"/>
        <v>93520.85</v>
      </c>
      <c r="M102" s="23">
        <f t="shared" si="11"/>
        <v>104433.22900000001</v>
      </c>
      <c r="N102" s="23">
        <f t="shared" si="12"/>
        <v>163437.829</v>
      </c>
      <c r="O102" s="23">
        <f t="shared" si="13"/>
        <v>138780.98499999999</v>
      </c>
      <c r="P102" s="23">
        <f t="shared" si="14"/>
        <v>159444.033</v>
      </c>
      <c r="Q102" s="23">
        <f t="shared" si="15"/>
        <v>257345.62400000001</v>
      </c>
      <c r="R102" s="23">
        <f t="shared" ref="R102" si="18">SUM(F102:Q102)</f>
        <v>2010124.9330100003</v>
      </c>
    </row>
    <row r="103" spans="4:18" x14ac:dyDescent="0.2">
      <c r="D103" t="s">
        <v>69</v>
      </c>
      <c r="F103" s="24">
        <f t="shared" si="4"/>
        <v>6568111.7141800001</v>
      </c>
      <c r="G103" s="23">
        <f t="shared" si="5"/>
        <v>5200733.7960799998</v>
      </c>
      <c r="H103" s="23">
        <f t="shared" si="6"/>
        <v>4795258.17</v>
      </c>
      <c r="I103" s="23">
        <f t="shared" si="7"/>
        <v>2668983.0049999999</v>
      </c>
      <c r="J103" s="23">
        <f t="shared" si="8"/>
        <v>2221541.5839999998</v>
      </c>
      <c r="K103" s="23">
        <f t="shared" si="9"/>
        <v>1675034.3640000001</v>
      </c>
      <c r="L103" s="23">
        <f t="shared" si="10"/>
        <v>1510014.0530000003</v>
      </c>
      <c r="M103" s="23">
        <f t="shared" si="11"/>
        <v>1583471.3900000001</v>
      </c>
      <c r="N103" s="23">
        <f t="shared" si="12"/>
        <v>1980653.9040000001</v>
      </c>
      <c r="O103" s="23">
        <f t="shared" si="13"/>
        <v>3662852.8810000001</v>
      </c>
      <c r="P103" s="23">
        <f t="shared" si="14"/>
        <v>4116109.2640000004</v>
      </c>
      <c r="Q103" s="23">
        <f t="shared" si="15"/>
        <v>8576537.3579999991</v>
      </c>
      <c r="R103" s="23">
        <f t="shared" si="16"/>
        <v>44559301.483260006</v>
      </c>
    </row>
    <row r="104" spans="4:18" x14ac:dyDescent="0.2">
      <c r="D104" s="37" t="s">
        <v>122</v>
      </c>
      <c r="F104" s="24">
        <f t="shared" si="4"/>
        <v>313769.10600000003</v>
      </c>
      <c r="G104" s="23">
        <f t="shared" si="5"/>
        <v>378773.02701000008</v>
      </c>
      <c r="H104" s="23">
        <f t="shared" si="6"/>
        <v>320176.94300000003</v>
      </c>
      <c r="I104" s="23">
        <f t="shared" si="7"/>
        <v>186110.995</v>
      </c>
      <c r="J104" s="23">
        <f t="shared" si="8"/>
        <v>274255.87400000001</v>
      </c>
      <c r="K104" s="23">
        <f t="shared" si="9"/>
        <v>198155.43200000003</v>
      </c>
      <c r="L104" s="23">
        <f t="shared" si="10"/>
        <v>238525.34600000002</v>
      </c>
      <c r="M104" s="23">
        <f t="shared" si="11"/>
        <v>233686.663</v>
      </c>
      <c r="N104" s="23">
        <f t="shared" si="12"/>
        <v>251637.77899999998</v>
      </c>
      <c r="O104" s="23">
        <f t="shared" si="13"/>
        <v>384236.25800000003</v>
      </c>
      <c r="P104" s="23">
        <f t="shared" si="14"/>
        <v>284223.95600000001</v>
      </c>
      <c r="Q104" s="23">
        <f t="shared" si="15"/>
        <v>200829.42599999998</v>
      </c>
      <c r="R104" s="23">
        <f t="shared" ref="R104:R106" si="19">SUM(F104:Q104)</f>
        <v>3264380.8050100002</v>
      </c>
    </row>
    <row r="105" spans="4:18" x14ac:dyDescent="0.2">
      <c r="D105" s="37" t="s">
        <v>128</v>
      </c>
      <c r="F105" s="24">
        <f t="shared" si="4"/>
        <v>429715.27399999998</v>
      </c>
      <c r="G105" s="23">
        <f t="shared" si="5"/>
        <v>475747.66700999998</v>
      </c>
      <c r="H105" s="23">
        <f t="shared" si="6"/>
        <v>421148.82299999997</v>
      </c>
      <c r="I105" s="23">
        <f t="shared" si="7"/>
        <v>282399.53600000002</v>
      </c>
      <c r="J105" s="23">
        <f t="shared" si="8"/>
        <v>353888.35600000003</v>
      </c>
      <c r="K105" s="23">
        <f t="shared" si="9"/>
        <v>260411.14799999999</v>
      </c>
      <c r="L105" s="23">
        <f t="shared" si="10"/>
        <v>294420.72899999999</v>
      </c>
      <c r="M105" s="23">
        <f t="shared" si="11"/>
        <v>284926.85200000001</v>
      </c>
      <c r="N105" s="23">
        <f t="shared" si="12"/>
        <v>306478.33299999998</v>
      </c>
      <c r="O105" s="23">
        <f t="shared" si="13"/>
        <v>451274.03600000008</v>
      </c>
      <c r="P105" s="23">
        <f t="shared" si="14"/>
        <v>366386.56900000002</v>
      </c>
      <c r="Q105" s="23">
        <f t="shared" si="15"/>
        <v>304183.42799999996</v>
      </c>
      <c r="R105" s="23">
        <f t="shared" si="19"/>
        <v>4230980.7510100007</v>
      </c>
    </row>
    <row r="106" spans="4:18" x14ac:dyDescent="0.2">
      <c r="D106" s="37" t="s">
        <v>126</v>
      </c>
      <c r="F106" s="24">
        <f t="shared" si="4"/>
        <v>203731.024</v>
      </c>
      <c r="G106" s="23">
        <f t="shared" si="5"/>
        <v>102322.409</v>
      </c>
      <c r="H106" s="23">
        <f t="shared" si="6"/>
        <v>89942.1</v>
      </c>
      <c r="I106" s="23">
        <f t="shared" si="7"/>
        <v>82073.012000000002</v>
      </c>
      <c r="J106" s="23">
        <f t="shared" si="8"/>
        <v>57685.224000000002</v>
      </c>
      <c r="K106" s="23">
        <f t="shared" si="9"/>
        <v>51713.392999999996</v>
      </c>
      <c r="L106" s="23">
        <f t="shared" si="10"/>
        <v>45567.493000000002</v>
      </c>
      <c r="M106" s="23">
        <f t="shared" si="11"/>
        <v>37962.688000000002</v>
      </c>
      <c r="N106" s="23">
        <f t="shared" si="12"/>
        <v>46700.233999999997</v>
      </c>
      <c r="O106" s="23">
        <f t="shared" si="13"/>
        <v>59609.65</v>
      </c>
      <c r="P106" s="23">
        <f t="shared" si="14"/>
        <v>85099.777000000002</v>
      </c>
      <c r="Q106" s="23">
        <f t="shared" si="15"/>
        <v>111787.641</v>
      </c>
      <c r="R106" s="23">
        <f t="shared" si="19"/>
        <v>974194.64500000002</v>
      </c>
    </row>
    <row r="107" spans="4:18" x14ac:dyDescent="0.2">
      <c r="D107" t="s">
        <v>70</v>
      </c>
      <c r="F107" s="24">
        <f t="shared" si="4"/>
        <v>7294376.4869999997</v>
      </c>
      <c r="G107" s="23">
        <f t="shared" si="5"/>
        <v>5401152.341</v>
      </c>
      <c r="H107" s="23">
        <f t="shared" si="6"/>
        <v>5063367.6370000001</v>
      </c>
      <c r="I107" s="23">
        <f t="shared" si="7"/>
        <v>2319536.0020000003</v>
      </c>
      <c r="J107" s="23">
        <f t="shared" si="8"/>
        <v>1684346.4989999998</v>
      </c>
      <c r="K107" s="23">
        <f t="shared" si="9"/>
        <v>1286939.5130000003</v>
      </c>
      <c r="L107" s="23">
        <f t="shared" si="10"/>
        <v>1071317.6510000001</v>
      </c>
      <c r="M107" s="23">
        <f t="shared" si="11"/>
        <v>1032314.13264</v>
      </c>
      <c r="N107" s="23">
        <f t="shared" si="12"/>
        <v>1271960.4903599999</v>
      </c>
      <c r="O107" s="23">
        <f t="shared" si="13"/>
        <v>3416495.2649999997</v>
      </c>
      <c r="P107" s="23">
        <f t="shared" si="14"/>
        <v>4921278.2230000002</v>
      </c>
      <c r="Q107" s="23">
        <f t="shared" si="15"/>
        <v>9931943.5760000013</v>
      </c>
      <c r="R107" s="23">
        <f t="shared" si="16"/>
        <v>44695027.817000002</v>
      </c>
    </row>
    <row r="108" spans="4:18" x14ac:dyDescent="0.2">
      <c r="D108" t="s">
        <v>71</v>
      </c>
      <c r="F108" s="24">
        <f t="shared" si="4"/>
        <v>1522065.6780000003</v>
      </c>
      <c r="G108" s="23">
        <f t="shared" si="5"/>
        <v>1042445.6470000001</v>
      </c>
      <c r="H108" s="23">
        <f t="shared" si="6"/>
        <v>833342.16800000006</v>
      </c>
      <c r="I108" s="23">
        <f t="shared" si="7"/>
        <v>335529.00399999996</v>
      </c>
      <c r="J108" s="23">
        <f t="shared" si="8"/>
        <v>127086.35499999998</v>
      </c>
      <c r="K108" s="23">
        <f t="shared" si="9"/>
        <v>100500.58199999999</v>
      </c>
      <c r="L108" s="23">
        <f t="shared" si="10"/>
        <v>84177.114999999991</v>
      </c>
      <c r="M108" s="23">
        <f t="shared" si="11"/>
        <v>77118.410999999993</v>
      </c>
      <c r="N108" s="23">
        <f t="shared" si="12"/>
        <v>100849.37700000001</v>
      </c>
      <c r="O108" s="23">
        <f t="shared" si="13"/>
        <v>369956.66399999999</v>
      </c>
      <c r="P108" s="23">
        <f t="shared" si="14"/>
        <v>816550.90399999998</v>
      </c>
      <c r="Q108" s="23">
        <f t="shared" si="15"/>
        <v>2071471.3399999999</v>
      </c>
      <c r="R108" s="23">
        <f t="shared" si="16"/>
        <v>7481093.2450000001</v>
      </c>
    </row>
    <row r="109" spans="4:18" x14ac:dyDescent="0.2">
      <c r="D109" t="s">
        <v>72</v>
      </c>
      <c r="F109" s="24">
        <f t="shared" si="4"/>
        <v>22478.703000000001</v>
      </c>
      <c r="G109" s="23">
        <f t="shared" si="5"/>
        <v>16712.322</v>
      </c>
      <c r="H109" s="23">
        <f t="shared" si="6"/>
        <v>11838.541000000001</v>
      </c>
      <c r="I109" s="23">
        <f t="shared" si="7"/>
        <v>7196.875</v>
      </c>
      <c r="J109" s="23">
        <f t="shared" si="8"/>
        <v>1869.8920000000001</v>
      </c>
      <c r="K109" s="23">
        <f t="shared" si="9"/>
        <v>908.16800000000001</v>
      </c>
      <c r="L109" s="23">
        <f t="shared" si="10"/>
        <v>501.60200000000003</v>
      </c>
      <c r="M109" s="23">
        <f t="shared" si="11"/>
        <v>284.108</v>
      </c>
      <c r="N109" s="23">
        <f t="shared" si="12"/>
        <v>366.52100000000002</v>
      </c>
      <c r="O109" s="23">
        <f t="shared" si="13"/>
        <v>1870.2670000000001</v>
      </c>
      <c r="P109" s="23">
        <f t="shared" si="14"/>
        <v>7419.6790000000001</v>
      </c>
      <c r="Q109" s="23">
        <f t="shared" si="15"/>
        <v>19589.859</v>
      </c>
      <c r="R109" s="23">
        <f t="shared" si="16"/>
        <v>91036.536999999997</v>
      </c>
    </row>
    <row r="110" spans="4:18" x14ac:dyDescent="0.2">
      <c r="D110" t="s">
        <v>73</v>
      </c>
      <c r="F110" s="24">
        <f t="shared" si="4"/>
        <v>8841050.7569999993</v>
      </c>
      <c r="G110" s="23">
        <f t="shared" si="5"/>
        <v>6461868.9989999998</v>
      </c>
      <c r="H110" s="23">
        <f t="shared" si="6"/>
        <v>5909719.9340000004</v>
      </c>
      <c r="I110" s="23">
        <f t="shared" si="7"/>
        <v>2663108.3689999999</v>
      </c>
      <c r="J110" s="23">
        <f t="shared" si="8"/>
        <v>1813664.3339999998</v>
      </c>
      <c r="K110" s="23">
        <f t="shared" si="9"/>
        <v>1388507.321</v>
      </c>
      <c r="L110" s="23">
        <f t="shared" si="10"/>
        <v>1156091.7420000001</v>
      </c>
      <c r="M110" s="23">
        <f t="shared" si="11"/>
        <v>1109727.8746400001</v>
      </c>
      <c r="N110" s="23">
        <f t="shared" si="12"/>
        <v>1373262.2503599999</v>
      </c>
      <c r="O110" s="23">
        <f t="shared" si="13"/>
        <v>3788601.9240000006</v>
      </c>
      <c r="P110" s="23">
        <f t="shared" si="14"/>
        <v>5746085.4859999996</v>
      </c>
      <c r="Q110" s="23">
        <f t="shared" si="15"/>
        <v>12024730.916999999</v>
      </c>
      <c r="R110" s="23">
        <f t="shared" si="16"/>
        <v>52276419.907999992</v>
      </c>
    </row>
    <row r="111" spans="4:18" x14ac:dyDescent="0.2">
      <c r="D111" t="s">
        <v>105</v>
      </c>
      <c r="F111" s="24">
        <f t="shared" si="4"/>
        <v>95525.864999999991</v>
      </c>
      <c r="G111" s="23">
        <f t="shared" si="5"/>
        <v>83077.613000000012</v>
      </c>
      <c r="H111" s="23">
        <f t="shared" si="6"/>
        <v>76822.585000000006</v>
      </c>
      <c r="I111" s="23">
        <f t="shared" si="7"/>
        <v>42736.244999999995</v>
      </c>
      <c r="J111" s="23">
        <f t="shared" si="8"/>
        <v>40936.008000000002</v>
      </c>
      <c r="K111" s="23">
        <f t="shared" si="9"/>
        <v>30828.159</v>
      </c>
      <c r="L111" s="23">
        <f t="shared" si="10"/>
        <v>29471.233999999997</v>
      </c>
      <c r="M111" s="23">
        <f t="shared" si="11"/>
        <v>33383.733</v>
      </c>
      <c r="N111" s="23">
        <f t="shared" si="12"/>
        <v>40814.052000000003</v>
      </c>
      <c r="O111" s="23">
        <f t="shared" si="13"/>
        <v>63860.53899999999</v>
      </c>
      <c r="P111" s="23">
        <f t="shared" si="14"/>
        <v>67230.864999999991</v>
      </c>
      <c r="Q111" s="23">
        <f t="shared" si="15"/>
        <v>137235.96000000002</v>
      </c>
      <c r="R111" s="23">
        <f t="shared" ref="R111" si="20">SUM(F111:Q111)</f>
        <v>741922.85800000001</v>
      </c>
    </row>
    <row r="112" spans="4:18" x14ac:dyDescent="0.2">
      <c r="D112" t="s">
        <v>74</v>
      </c>
      <c r="F112" s="24">
        <f t="shared" si="4"/>
        <v>2483124.9451299999</v>
      </c>
      <c r="G112" s="23">
        <f t="shared" ref="G112:G115" si="21">G68+G90-F90</f>
        <v>2055304.9700099998</v>
      </c>
      <c r="H112" s="23">
        <f t="shared" si="6"/>
        <v>1912175.4840000002</v>
      </c>
      <c r="I112" s="23">
        <f t="shared" si="7"/>
        <v>1072447.1400000001</v>
      </c>
      <c r="J112" s="23">
        <f t="shared" si="8"/>
        <v>1033640.6329999999</v>
      </c>
      <c r="K112" s="23">
        <f t="shared" si="9"/>
        <v>881254.61400000006</v>
      </c>
      <c r="L112" s="23">
        <f t="shared" si="10"/>
        <v>848909.70699999994</v>
      </c>
      <c r="M112" s="23">
        <f t="shared" si="11"/>
        <v>1150893.6910000001</v>
      </c>
      <c r="N112" s="23">
        <f t="shared" si="12"/>
        <v>847713.93900000001</v>
      </c>
      <c r="O112" s="23">
        <f t="shared" si="13"/>
        <v>1517903.1710000001</v>
      </c>
      <c r="P112" s="23">
        <f t="shared" si="14"/>
        <v>1792190.6150000002</v>
      </c>
      <c r="Q112" s="23">
        <f t="shared" si="15"/>
        <v>3039555.2630000003</v>
      </c>
      <c r="R112" s="23">
        <f t="shared" si="16"/>
        <v>18635114.172139999</v>
      </c>
    </row>
    <row r="113" spans="4:18" x14ac:dyDescent="0.2">
      <c r="D113" t="s">
        <v>106</v>
      </c>
      <c r="F113" s="24">
        <f t="shared" si="4"/>
        <v>261274.71</v>
      </c>
      <c r="G113" s="23">
        <f t="shared" si="21"/>
        <v>198084.51</v>
      </c>
      <c r="H113" s="23">
        <f t="shared" si="6"/>
        <v>156780.86200000002</v>
      </c>
      <c r="I113" s="23">
        <f t="shared" si="7"/>
        <v>150309.989</v>
      </c>
      <c r="J113" s="23">
        <f t="shared" si="8"/>
        <v>134360.66700000002</v>
      </c>
      <c r="K113" s="23">
        <f t="shared" si="9"/>
        <v>118700.091</v>
      </c>
      <c r="L113" s="23">
        <f t="shared" si="10"/>
        <v>194691.08600000001</v>
      </c>
      <c r="M113" s="23">
        <f t="shared" si="11"/>
        <v>129168.09599999999</v>
      </c>
      <c r="N113" s="23">
        <f t="shared" si="12"/>
        <v>131646.99299999999</v>
      </c>
      <c r="O113" s="23">
        <f t="shared" si="13"/>
        <v>141238.087</v>
      </c>
      <c r="P113" s="23">
        <f t="shared" si="14"/>
        <v>183920.446</v>
      </c>
      <c r="Q113" s="23">
        <f t="shared" si="15"/>
        <v>241417.47099999999</v>
      </c>
      <c r="R113" s="23">
        <f t="shared" ref="R113" si="22">SUM(F113:Q113)</f>
        <v>2041593.0079999999</v>
      </c>
    </row>
    <row r="114" spans="4:18" x14ac:dyDescent="0.2">
      <c r="D114" t="s">
        <v>75</v>
      </c>
      <c r="F114" s="24">
        <f t="shared" si="4"/>
        <v>2846717.5661300002</v>
      </c>
      <c r="G114" s="23">
        <f t="shared" si="21"/>
        <v>2341567.9650099999</v>
      </c>
      <c r="H114" s="23">
        <f t="shared" si="6"/>
        <v>2149728.372</v>
      </c>
      <c r="I114" s="23">
        <f t="shared" si="7"/>
        <v>1268962.895</v>
      </c>
      <c r="J114" s="23">
        <f t="shared" si="8"/>
        <v>1210357.7960000001</v>
      </c>
      <c r="K114" s="23">
        <f t="shared" si="9"/>
        <v>1031812.0129999998</v>
      </c>
      <c r="L114" s="23">
        <f t="shared" si="10"/>
        <v>1073939.1780000001</v>
      </c>
      <c r="M114" s="23">
        <f t="shared" si="11"/>
        <v>1314216.4440000001</v>
      </c>
      <c r="N114" s="23">
        <f t="shared" si="12"/>
        <v>1021109.2540000002</v>
      </c>
      <c r="O114" s="23">
        <f t="shared" si="13"/>
        <v>1724188.08</v>
      </c>
      <c r="P114" s="23">
        <f t="shared" si="14"/>
        <v>2045716.6809999999</v>
      </c>
      <c r="Q114" s="23">
        <f t="shared" si="15"/>
        <v>3422458.1429999992</v>
      </c>
      <c r="R114" s="23">
        <f t="shared" si="16"/>
        <v>21450774.387139998</v>
      </c>
    </row>
    <row r="115" spans="4:18" x14ac:dyDescent="0.2">
      <c r="D115" s="37" t="s">
        <v>127</v>
      </c>
      <c r="F115" s="24">
        <f t="shared" si="4"/>
        <v>0</v>
      </c>
      <c r="G115" s="23">
        <f t="shared" si="21"/>
        <v>0</v>
      </c>
      <c r="H115" s="23">
        <f t="shared" si="6"/>
        <v>0</v>
      </c>
      <c r="I115" s="23">
        <f t="shared" si="7"/>
        <v>0</v>
      </c>
      <c r="J115" s="23">
        <f t="shared" si="8"/>
        <v>0</v>
      </c>
      <c r="K115" s="23">
        <f t="shared" si="9"/>
        <v>0</v>
      </c>
      <c r="L115" s="23">
        <f t="shared" si="10"/>
        <v>0</v>
      </c>
      <c r="M115" s="23">
        <f t="shared" si="11"/>
        <v>0</v>
      </c>
      <c r="N115" s="23">
        <f t="shared" si="12"/>
        <v>0</v>
      </c>
      <c r="O115" s="23">
        <f t="shared" si="13"/>
        <v>0</v>
      </c>
      <c r="P115" s="23">
        <f t="shared" si="14"/>
        <v>0</v>
      </c>
      <c r="Q115" s="23">
        <f t="shared" si="15"/>
        <v>0</v>
      </c>
      <c r="R115" s="23">
        <f t="shared" ref="R115" si="23">SUM(F115:Q115)</f>
        <v>0</v>
      </c>
    </row>
    <row r="117" spans="4:18" x14ac:dyDescent="0.2">
      <c r="D117" s="11" t="s">
        <v>100</v>
      </c>
    </row>
    <row r="118" spans="4:18" x14ac:dyDescent="0.2">
      <c r="D118" t="s">
        <v>63</v>
      </c>
      <c r="F118" s="24">
        <f t="shared" ref="F118" si="24">(F$2*F9+$B9)*F30</f>
        <v>15965636.438109756</v>
      </c>
      <c r="G118" s="24">
        <f t="shared" ref="G118:Q118" si="25">(G$2*G9+$B9)*G30</f>
        <v>12050774.891475299</v>
      </c>
      <c r="H118" s="24">
        <f t="shared" si="25"/>
        <v>11072949.980987819</v>
      </c>
      <c r="I118" s="24">
        <f t="shared" si="25"/>
        <v>5274372.0949140908</v>
      </c>
      <c r="J118" s="24">
        <f t="shared" si="25"/>
        <v>4035629.2915808004</v>
      </c>
      <c r="K118" s="24">
        <f t="shared" si="25"/>
        <v>3042489.091965354</v>
      </c>
      <c r="L118" s="24">
        <f t="shared" si="25"/>
        <v>1809047.3698051248</v>
      </c>
      <c r="M118" s="24">
        <f t="shared" si="25"/>
        <v>1812208.3173107442</v>
      </c>
      <c r="N118" s="24">
        <f t="shared" si="25"/>
        <v>1817890.3444058658</v>
      </c>
      <c r="O118" s="24">
        <f t="shared" si="25"/>
        <v>7594642.3429942168</v>
      </c>
      <c r="P118" s="24">
        <f t="shared" si="25"/>
        <v>9103300.5170419756</v>
      </c>
      <c r="Q118" s="24">
        <f t="shared" si="25"/>
        <v>19622658.443124179</v>
      </c>
      <c r="R118" s="23">
        <f>SUM(F118:Q118)</f>
        <v>93201599.123715237</v>
      </c>
    </row>
    <row r="119" spans="4:18" x14ac:dyDescent="0.2">
      <c r="D119" t="s">
        <v>65</v>
      </c>
      <c r="F119" s="24">
        <f t="shared" ref="F119:Q119" si="26">(F$2*F10+$B10)*F31</f>
        <v>2978190.3643262954</v>
      </c>
      <c r="G119" s="24">
        <f t="shared" si="26"/>
        <v>2191391.6194451223</v>
      </c>
      <c r="H119" s="24">
        <f t="shared" si="26"/>
        <v>1991194.1927532367</v>
      </c>
      <c r="I119" s="24">
        <f t="shared" si="26"/>
        <v>697800.74856103782</v>
      </c>
      <c r="J119" s="24">
        <f t="shared" si="26"/>
        <v>487776.65765475982</v>
      </c>
      <c r="K119" s="24">
        <f t="shared" si="26"/>
        <v>317047.43403761083</v>
      </c>
      <c r="L119" s="24">
        <f t="shared" si="26"/>
        <v>105137.20287998595</v>
      </c>
      <c r="M119" s="24">
        <f t="shared" si="26"/>
        <v>105452.87755085164</v>
      </c>
      <c r="N119" s="24">
        <f t="shared" si="26"/>
        <v>105163.50910255809</v>
      </c>
      <c r="O119" s="24">
        <f t="shared" si="26"/>
        <v>1083795.2310056759</v>
      </c>
      <c r="P119" s="24">
        <f t="shared" si="26"/>
        <v>1330907.4364754322</v>
      </c>
      <c r="Q119" s="24">
        <f t="shared" si="26"/>
        <v>3625476.9913769551</v>
      </c>
      <c r="R119" s="23">
        <f t="shared" ref="R119:R136" si="27">SUM(F119:Q119)</f>
        <v>15019334.26516952</v>
      </c>
    </row>
    <row r="120" spans="4:18" x14ac:dyDescent="0.2">
      <c r="D120" t="s">
        <v>66</v>
      </c>
      <c r="F120" s="24">
        <f t="shared" ref="F120:Q120" si="28">(F$2*F11+$B11)*F32</f>
        <v>35718.10367570891</v>
      </c>
      <c r="G120" s="24">
        <f t="shared" si="28"/>
        <v>25976.840458342616</v>
      </c>
      <c r="H120" s="24">
        <f t="shared" si="28"/>
        <v>23561.994731803461</v>
      </c>
      <c r="I120" s="24">
        <f t="shared" si="28"/>
        <v>5465.7413371564762</v>
      </c>
      <c r="J120" s="24">
        <f t="shared" si="28"/>
        <v>4133.7539524712847</v>
      </c>
      <c r="K120" s="24">
        <f t="shared" si="28"/>
        <v>2267.8233489252189</v>
      </c>
      <c r="L120" s="24">
        <f t="shared" si="28"/>
        <v>0</v>
      </c>
      <c r="M120" s="24">
        <f t="shared" si="28"/>
        <v>0</v>
      </c>
      <c r="N120" s="24">
        <f t="shared" si="28"/>
        <v>0</v>
      </c>
      <c r="O120" s="24">
        <f t="shared" si="28"/>
        <v>10605.792968966729</v>
      </c>
      <c r="P120" s="24">
        <f t="shared" si="28"/>
        <v>13132.75884786695</v>
      </c>
      <c r="Q120" s="24">
        <f t="shared" si="28"/>
        <v>42860.394375338656</v>
      </c>
      <c r="R120" s="23">
        <f t="shared" si="27"/>
        <v>163723.20369658031</v>
      </c>
    </row>
    <row r="121" spans="4:18" x14ac:dyDescent="0.2">
      <c r="D121" t="s">
        <v>67</v>
      </c>
      <c r="F121" s="24">
        <f t="shared" ref="F121:Q121" si="29">(F$2*F12+$B12)*F33</f>
        <v>19004741.964377176</v>
      </c>
      <c r="G121" s="24">
        <f t="shared" si="29"/>
        <v>14286032.019291887</v>
      </c>
      <c r="H121" s="24">
        <f t="shared" si="29"/>
        <v>13106057.148122171</v>
      </c>
      <c r="I121" s="24">
        <f t="shared" si="29"/>
        <v>5990921.4392916411</v>
      </c>
      <c r="J121" s="24">
        <f t="shared" si="29"/>
        <v>4540393.3125067772</v>
      </c>
      <c r="K121" s="24">
        <f t="shared" si="29"/>
        <v>3375429.6685906975</v>
      </c>
      <c r="L121" s="24">
        <f t="shared" si="29"/>
        <v>1928283.1031740776</v>
      </c>
      <c r="M121" s="24">
        <f t="shared" si="29"/>
        <v>1931813.997758246</v>
      </c>
      <c r="N121" s="24">
        <f t="shared" si="29"/>
        <v>1937041.2295981538</v>
      </c>
      <c r="O121" s="24">
        <f t="shared" si="29"/>
        <v>8704309.6027224902</v>
      </c>
      <c r="P121" s="24">
        <f t="shared" si="29"/>
        <v>10466155.355930785</v>
      </c>
      <c r="Q121" s="24">
        <f t="shared" si="29"/>
        <v>23365189.584731929</v>
      </c>
      <c r="R121" s="23">
        <f t="shared" si="27"/>
        <v>108636368.42609605</v>
      </c>
    </row>
    <row r="122" spans="4:18" x14ac:dyDescent="0.2">
      <c r="D122" t="s">
        <v>103</v>
      </c>
      <c r="F122" s="24">
        <f t="shared" ref="F122:Q122" si="30">(F$2*F13+$B13)*F34</f>
        <v>363001.58770458749</v>
      </c>
      <c r="G122" s="24">
        <f t="shared" si="30"/>
        <v>284207.66972990584</v>
      </c>
      <c r="H122" s="24">
        <f t="shared" si="30"/>
        <v>267644.42795439973</v>
      </c>
      <c r="I122" s="24">
        <f t="shared" si="30"/>
        <v>187375.75589143488</v>
      </c>
      <c r="J122" s="24">
        <f t="shared" si="30"/>
        <v>161989.98417503276</v>
      </c>
      <c r="K122" s="24">
        <f t="shared" si="30"/>
        <v>144935.13340081921</v>
      </c>
      <c r="L122" s="24">
        <f t="shared" si="30"/>
        <v>119693.1378247605</v>
      </c>
      <c r="M122" s="24">
        <f t="shared" si="30"/>
        <v>120583.04963014906</v>
      </c>
      <c r="N122" s="24">
        <f t="shared" si="30"/>
        <v>121028.00553284334</v>
      </c>
      <c r="O122" s="24">
        <f t="shared" si="30"/>
        <v>227025.7772529904</v>
      </c>
      <c r="P122" s="24">
        <f t="shared" si="30"/>
        <v>264499.73542495538</v>
      </c>
      <c r="Q122" s="24">
        <f t="shared" si="30"/>
        <v>426209.59326321597</v>
      </c>
      <c r="R122" s="23">
        <f t="shared" si="27"/>
        <v>2688193.8577850945</v>
      </c>
    </row>
    <row r="123" spans="4:18" x14ac:dyDescent="0.2">
      <c r="D123" t="s">
        <v>68</v>
      </c>
      <c r="F123" s="24">
        <f t="shared" ref="F123:Q123" si="31">(F$2*F14+$B14)*F35</f>
        <v>5808572.0220170366</v>
      </c>
      <c r="G123" s="24">
        <f t="shared" si="31"/>
        <v>4593374.6842569709</v>
      </c>
      <c r="H123" s="24">
        <f t="shared" si="31"/>
        <v>4286612.6462185178</v>
      </c>
      <c r="I123" s="24">
        <f t="shared" si="31"/>
        <v>2380939.0448379675</v>
      </c>
      <c r="J123" s="24">
        <f t="shared" si="31"/>
        <v>1953006.0422913788</v>
      </c>
      <c r="K123" s="24">
        <f t="shared" si="31"/>
        <v>1633638.730410187</v>
      </c>
      <c r="L123" s="24">
        <f t="shared" si="31"/>
        <v>1217198.6255439322</v>
      </c>
      <c r="M123" s="24">
        <f t="shared" si="31"/>
        <v>1206201.348434295</v>
      </c>
      <c r="N123" s="24">
        <f t="shared" si="31"/>
        <v>1214699.2443826511</v>
      </c>
      <c r="O123" s="24">
        <f t="shared" si="31"/>
        <v>3165756.34879662</v>
      </c>
      <c r="P123" s="24">
        <f t="shared" si="31"/>
        <v>3662291.1866743909</v>
      </c>
      <c r="Q123" s="24">
        <f t="shared" si="31"/>
        <v>7434845.4272107091</v>
      </c>
      <c r="R123" s="23">
        <f t="shared" si="27"/>
        <v>38557135.351074658</v>
      </c>
    </row>
    <row r="124" spans="4:18" x14ac:dyDescent="0.2">
      <c r="D124" t="s">
        <v>104</v>
      </c>
      <c r="F124" s="24">
        <f t="shared" ref="F124:Q124" si="32">(F$2*F15+$B15)*F36</f>
        <v>231956.22923977789</v>
      </c>
      <c r="G124" s="24">
        <f t="shared" si="32"/>
        <v>192458.39342089792</v>
      </c>
      <c r="H124" s="24">
        <f t="shared" si="32"/>
        <v>180427.9198265922</v>
      </c>
      <c r="I124" s="24">
        <f t="shared" si="32"/>
        <v>174430.94047602918</v>
      </c>
      <c r="J124" s="24">
        <f t="shared" si="32"/>
        <v>129624.64967875878</v>
      </c>
      <c r="K124" s="24">
        <f t="shared" si="32"/>
        <v>121322.29334426683</v>
      </c>
      <c r="L124" s="24">
        <f t="shared" si="32"/>
        <v>105591.89380802249</v>
      </c>
      <c r="M124" s="24">
        <f t="shared" si="32"/>
        <v>107703.73168418295</v>
      </c>
      <c r="N124" s="24">
        <f t="shared" si="32"/>
        <v>109815.5695603434</v>
      </c>
      <c r="O124" s="24">
        <f t="shared" si="32"/>
        <v>167251.69169859841</v>
      </c>
      <c r="P124" s="24">
        <f t="shared" si="32"/>
        <v>190225.77213228971</v>
      </c>
      <c r="Q124" s="24">
        <f t="shared" si="32"/>
        <v>266235.50738930068</v>
      </c>
      <c r="R124" s="23">
        <f t="shared" si="27"/>
        <v>1977044.5922590604</v>
      </c>
    </row>
    <row r="125" spans="4:18" x14ac:dyDescent="0.2">
      <c r="D125" t="s">
        <v>69</v>
      </c>
      <c r="F125" s="24">
        <f t="shared" ref="F125:Q125" si="33">(F$2*F16+$B16)*F37</f>
        <v>6396530.3481187671</v>
      </c>
      <c r="G125" s="24">
        <f t="shared" si="33"/>
        <v>5055763.5456241006</v>
      </c>
      <c r="H125" s="24">
        <f t="shared" si="33"/>
        <v>4722823.093794425</v>
      </c>
      <c r="I125" s="24">
        <f t="shared" si="33"/>
        <v>2707043.9755691704</v>
      </c>
      <c r="J125" s="24">
        <f t="shared" si="33"/>
        <v>2234271.3641193951</v>
      </c>
      <c r="K125" s="24">
        <f t="shared" si="33"/>
        <v>1894339.4661416765</v>
      </c>
      <c r="L125" s="24">
        <f t="shared" si="33"/>
        <v>1445528.1787230589</v>
      </c>
      <c r="M125" s="24">
        <f t="shared" si="33"/>
        <v>1435613.0034899404</v>
      </c>
      <c r="N125" s="24">
        <f t="shared" si="33"/>
        <v>1445528.1787230589</v>
      </c>
      <c r="O125" s="24">
        <f t="shared" si="33"/>
        <v>3527735.9963508784</v>
      </c>
      <c r="P125" s="24">
        <f t="shared" si="33"/>
        <v>4076284.8424008889</v>
      </c>
      <c r="Q125" s="24">
        <f t="shared" si="33"/>
        <v>8101997.1647404348</v>
      </c>
      <c r="R125" s="23">
        <f t="shared" si="27"/>
        <v>43043459.157795794</v>
      </c>
    </row>
    <row r="126" spans="4:18" x14ac:dyDescent="0.2">
      <c r="D126" s="37" t="s">
        <v>122</v>
      </c>
      <c r="F126" s="24">
        <f t="shared" ref="F126:Q126" si="34">(F$2*F17+$B17)*F38</f>
        <v>434717.23068033298</v>
      </c>
      <c r="G126" s="24">
        <f t="shared" si="34"/>
        <v>432234.86978149135</v>
      </c>
      <c r="H126" s="24">
        <f t="shared" si="34"/>
        <v>398078.37712756166</v>
      </c>
      <c r="I126" s="24">
        <f t="shared" si="34"/>
        <v>315073.61102259078</v>
      </c>
      <c r="J126" s="24">
        <f t="shared" si="34"/>
        <v>291180.47579392616</v>
      </c>
      <c r="K126" s="24">
        <f t="shared" si="34"/>
        <v>272065.96761099441</v>
      </c>
      <c r="L126" s="24">
        <f t="shared" si="34"/>
        <v>248172.8323823298</v>
      </c>
      <c r="M126" s="24">
        <f t="shared" si="34"/>
        <v>248172.8323823298</v>
      </c>
      <c r="N126" s="24">
        <f t="shared" si="34"/>
        <v>248172.8323823298</v>
      </c>
      <c r="O126" s="24">
        <f t="shared" si="34"/>
        <v>342219.50802585785</v>
      </c>
      <c r="P126" s="24">
        <f t="shared" si="34"/>
        <v>368965.99700703658</v>
      </c>
      <c r="Q126" s="24">
        <f t="shared" si="34"/>
        <v>434523.17652650282</v>
      </c>
      <c r="R126" s="23">
        <f t="shared" ref="R126:R128" si="35">SUM(F126:Q126)</f>
        <v>4033577.7107232837</v>
      </c>
    </row>
    <row r="127" spans="4:18" x14ac:dyDescent="0.2">
      <c r="D127" s="37" t="s">
        <v>128</v>
      </c>
      <c r="F127" s="24">
        <f t="shared" ref="F127:Q127" si="36">(F$2*F18+$B18)*F39</f>
        <v>511648.50001168821</v>
      </c>
      <c r="G127" s="24">
        <f t="shared" si="36"/>
        <v>495712.20518280216</v>
      </c>
      <c r="H127" s="24">
        <f t="shared" si="36"/>
        <v>459097.1153058206</v>
      </c>
      <c r="I127" s="24">
        <f t="shared" si="36"/>
        <v>350923.99499785947</v>
      </c>
      <c r="J127" s="24">
        <f t="shared" si="36"/>
        <v>325942.84630180558</v>
      </c>
      <c r="K127" s="24">
        <f t="shared" si="36"/>
        <v>305957.92734496243</v>
      </c>
      <c r="L127" s="24">
        <f t="shared" si="36"/>
        <v>280976.7786489086</v>
      </c>
      <c r="M127" s="24">
        <f t="shared" si="36"/>
        <v>280976.7786489086</v>
      </c>
      <c r="N127" s="24">
        <f t="shared" si="36"/>
        <v>280976.7786489086</v>
      </c>
      <c r="O127" s="24">
        <f t="shared" si="36"/>
        <v>381100.25514838565</v>
      </c>
      <c r="P127" s="24">
        <f t="shared" si="36"/>
        <v>409269.55743676814</v>
      </c>
      <c r="Q127" s="24">
        <f t="shared" si="36"/>
        <v>522192.45314197609</v>
      </c>
      <c r="R127" s="23">
        <f t="shared" si="35"/>
        <v>4604775.1908187941</v>
      </c>
    </row>
    <row r="128" spans="4:18" x14ac:dyDescent="0.2">
      <c r="D128" s="37" t="s">
        <v>126</v>
      </c>
      <c r="F128" s="24">
        <f t="shared" ref="F128:Q128" si="37">(F$2*F19+$B19)*F40</f>
        <v>191760.30983044286</v>
      </c>
      <c r="G128" s="24">
        <f t="shared" si="37"/>
        <v>103593.76938476658</v>
      </c>
      <c r="H128" s="24">
        <f t="shared" si="37"/>
        <v>97840.377514189138</v>
      </c>
      <c r="I128" s="24">
        <f t="shared" si="37"/>
        <v>70024.766123789508</v>
      </c>
      <c r="J128" s="24">
        <f t="shared" si="37"/>
        <v>59910.103622379276</v>
      </c>
      <c r="K128" s="24">
        <f t="shared" si="37"/>
        <v>51818.373621251085</v>
      </c>
      <c r="L128" s="24">
        <f t="shared" si="37"/>
        <v>41703.711119840853</v>
      </c>
      <c r="M128" s="24">
        <f t="shared" si="37"/>
        <v>41703.711119840853</v>
      </c>
      <c r="N128" s="24">
        <f t="shared" si="37"/>
        <v>41703.711119840853</v>
      </c>
      <c r="O128" s="24">
        <f t="shared" si="37"/>
        <v>88415.061580899026</v>
      </c>
      <c r="P128" s="24">
        <f t="shared" si="37"/>
        <v>100276.80215073467</v>
      </c>
      <c r="Q128" s="24">
        <f t="shared" si="37"/>
        <v>147648.31285090226</v>
      </c>
      <c r="R128" s="23">
        <f t="shared" si="35"/>
        <v>1036399.0100388769</v>
      </c>
    </row>
    <row r="129" spans="4:18" x14ac:dyDescent="0.2">
      <c r="D129" t="s">
        <v>70</v>
      </c>
      <c r="F129" s="24">
        <f t="shared" ref="F129:Q129" si="38">(F$2*F20+$B20)*F41</f>
        <v>7322344.6886072252</v>
      </c>
      <c r="G129" s="24">
        <f t="shared" si="38"/>
        <v>5511595.8762708725</v>
      </c>
      <c r="H129" s="24">
        <f t="shared" si="38"/>
        <v>5086884.3858251916</v>
      </c>
      <c r="I129" s="24">
        <f t="shared" si="38"/>
        <v>2464654.7971219113</v>
      </c>
      <c r="J129" s="24">
        <f t="shared" si="38"/>
        <v>1890995.9966355669</v>
      </c>
      <c r="K129" s="24">
        <f t="shared" si="38"/>
        <v>1434154.27440537</v>
      </c>
      <c r="L129" s="24">
        <f t="shared" si="38"/>
        <v>861847.49077529705</v>
      </c>
      <c r="M129" s="24">
        <f t="shared" si="38"/>
        <v>864913.74097189703</v>
      </c>
      <c r="N129" s="24">
        <f t="shared" si="38"/>
        <v>867505.45244759461</v>
      </c>
      <c r="O129" s="24">
        <f t="shared" si="38"/>
        <v>3541904.5887796129</v>
      </c>
      <c r="P129" s="24">
        <f t="shared" si="38"/>
        <v>4245499.0755162695</v>
      </c>
      <c r="Q129" s="24">
        <f t="shared" si="38"/>
        <v>9009033.5985168926</v>
      </c>
      <c r="R129" s="23">
        <f t="shared" si="27"/>
        <v>43101333.965873703</v>
      </c>
    </row>
    <row r="130" spans="4:18" x14ac:dyDescent="0.2">
      <c r="D130" t="s">
        <v>71</v>
      </c>
      <c r="F130" s="24">
        <f t="shared" ref="F130:Q130" si="39">(F$2*F21+$B21)*F42</f>
        <v>1359262.8896604257</v>
      </c>
      <c r="G130" s="24">
        <f t="shared" si="39"/>
        <v>982290.54382986424</v>
      </c>
      <c r="H130" s="24">
        <f t="shared" si="39"/>
        <v>889903.7544491993</v>
      </c>
      <c r="I130" s="24">
        <f t="shared" si="39"/>
        <v>290265.81041815615</v>
      </c>
      <c r="J130" s="24">
        <f t="shared" si="39"/>
        <v>186924.79730723938</v>
      </c>
      <c r="K130" s="24">
        <f t="shared" si="39"/>
        <v>103888.82086548048</v>
      </c>
      <c r="L130" s="24">
        <f t="shared" si="39"/>
        <v>0</v>
      </c>
      <c r="M130" s="24">
        <f t="shared" si="39"/>
        <v>0</v>
      </c>
      <c r="N130" s="24">
        <f t="shared" si="39"/>
        <v>0</v>
      </c>
      <c r="O130" s="24">
        <f t="shared" si="39"/>
        <v>481511.13487502554</v>
      </c>
      <c r="P130" s="24">
        <f t="shared" si="39"/>
        <v>603865.14707615459</v>
      </c>
      <c r="Q130" s="24">
        <f t="shared" si="39"/>
        <v>1696784.2702043257</v>
      </c>
      <c r="R130" s="23">
        <f t="shared" si="27"/>
        <v>6594697.1686858721</v>
      </c>
    </row>
    <row r="131" spans="4:18" x14ac:dyDescent="0.2">
      <c r="D131" t="s">
        <v>72</v>
      </c>
      <c r="F131" s="24">
        <f t="shared" ref="F131:Q131" si="40">(F$2*F22+$B22)*F43</f>
        <v>21035.133166431715</v>
      </c>
      <c r="G131" s="24">
        <f t="shared" si="40"/>
        <v>14169.360037860581</v>
      </c>
      <c r="H131" s="24">
        <f t="shared" si="40"/>
        <v>12852.155253464511</v>
      </c>
      <c r="I131" s="24">
        <f t="shared" si="40"/>
        <v>3692.7582370307064</v>
      </c>
      <c r="J131" s="24">
        <f t="shared" si="40"/>
        <v>2334.3507426944107</v>
      </c>
      <c r="K131" s="24">
        <f t="shared" si="40"/>
        <v>1318.8422275109665</v>
      </c>
      <c r="L131" s="24">
        <f t="shared" si="40"/>
        <v>0</v>
      </c>
      <c r="M131" s="24">
        <f t="shared" si="40"/>
        <v>0</v>
      </c>
      <c r="N131" s="24">
        <f t="shared" si="40"/>
        <v>0</v>
      </c>
      <c r="O131" s="24">
        <f t="shared" si="40"/>
        <v>6090.6531961415549</v>
      </c>
      <c r="P131" s="24">
        <f t="shared" si="40"/>
        <v>7637.2954447680513</v>
      </c>
      <c r="Q131" s="24">
        <f t="shared" si="40"/>
        <v>23446.872402623569</v>
      </c>
      <c r="R131" s="23">
        <f t="shared" si="27"/>
        <v>92577.420708526071</v>
      </c>
    </row>
    <row r="132" spans="4:18" x14ac:dyDescent="0.2">
      <c r="D132" t="s">
        <v>73</v>
      </c>
      <c r="F132" s="24">
        <f t="shared" ref="F132:Q132" si="41">(F$2*F23+$B23)*F44</f>
        <v>8792720.6897162274</v>
      </c>
      <c r="G132" s="24">
        <f t="shared" si="41"/>
        <v>6552687.2624952467</v>
      </c>
      <c r="H132" s="24">
        <f t="shared" si="41"/>
        <v>6024682.4805385964</v>
      </c>
      <c r="I132" s="24">
        <f t="shared" si="41"/>
        <v>2712043.35642468</v>
      </c>
      <c r="J132" s="24">
        <f t="shared" si="41"/>
        <v>2025742.3262014561</v>
      </c>
      <c r="K132" s="24">
        <f t="shared" si="41"/>
        <v>1478438.0015640152</v>
      </c>
      <c r="L132" s="24">
        <f t="shared" si="41"/>
        <v>792745.94095836056</v>
      </c>
      <c r="M132" s="24">
        <f t="shared" si="41"/>
        <v>795548.37884706818</v>
      </c>
      <c r="N132" s="24">
        <f t="shared" si="41"/>
        <v>797632.50233108911</v>
      </c>
      <c r="O132" s="24">
        <f t="shared" si="41"/>
        <v>3997668.5365757025</v>
      </c>
      <c r="P132" s="24">
        <f t="shared" si="41"/>
        <v>4835590.0544092739</v>
      </c>
      <c r="Q132" s="24">
        <f t="shared" si="41"/>
        <v>10865968.212727377</v>
      </c>
      <c r="R132" s="23">
        <f t="shared" si="27"/>
        <v>49671467.74278909</v>
      </c>
    </row>
    <row r="133" spans="4:18" x14ac:dyDescent="0.2">
      <c r="D133" t="s">
        <v>105</v>
      </c>
      <c r="F133" s="24">
        <f t="shared" ref="F133:Q133" si="42">(F$2*F24+$B24)*F45</f>
        <v>102206.7487059737</v>
      </c>
      <c r="G133" s="24">
        <f t="shared" si="42"/>
        <v>85036.872809815599</v>
      </c>
      <c r="H133" s="24">
        <f t="shared" si="42"/>
        <v>81258.331667846054</v>
      </c>
      <c r="I133" s="24">
        <f t="shared" si="42"/>
        <v>52211.766487523601</v>
      </c>
      <c r="J133" s="24">
        <f t="shared" si="42"/>
        <v>46030.770944230841</v>
      </c>
      <c r="K133" s="24">
        <f t="shared" si="42"/>
        <v>41882.660929785248</v>
      </c>
      <c r="L133" s="24">
        <f t="shared" si="42"/>
        <v>36144.268953263942</v>
      </c>
      <c r="M133" s="24">
        <f t="shared" si="42"/>
        <v>36144.268953263942</v>
      </c>
      <c r="N133" s="24">
        <f t="shared" si="42"/>
        <v>36144.268953263942</v>
      </c>
      <c r="O133" s="24">
        <f t="shared" si="42"/>
        <v>62645.206444835072</v>
      </c>
      <c r="P133" s="24">
        <f t="shared" si="42"/>
        <v>69374.775217300965</v>
      </c>
      <c r="Q133" s="24">
        <f t="shared" si="42"/>
        <v>117556.91762434694</v>
      </c>
      <c r="R133" s="23">
        <f t="shared" si="27"/>
        <v>766636.85769144981</v>
      </c>
    </row>
    <row r="134" spans="4:18" x14ac:dyDescent="0.2">
      <c r="D134" t="s">
        <v>74</v>
      </c>
      <c r="F134" s="24">
        <f t="shared" ref="F134:Q134" si="43">(F$2*F25+$B25)*F46</f>
        <v>2437300.5059310589</v>
      </c>
      <c r="G134" s="24">
        <f t="shared" si="43"/>
        <v>1991572.698636608</v>
      </c>
      <c r="H134" s="24">
        <f t="shared" si="43"/>
        <v>1903741.0043933678</v>
      </c>
      <c r="I134" s="24">
        <f t="shared" si="43"/>
        <v>1177871.5410717251</v>
      </c>
      <c r="J134" s="24">
        <f t="shared" si="43"/>
        <v>1068118.9538754544</v>
      </c>
      <c r="K134" s="24">
        <f t="shared" si="43"/>
        <v>965418.24750274897</v>
      </c>
      <c r="L134" s="24">
        <f t="shared" si="43"/>
        <v>847687.02659808518</v>
      </c>
      <c r="M134" s="24">
        <f t="shared" si="43"/>
        <v>841074.80330168828</v>
      </c>
      <c r="N134" s="24">
        <f t="shared" si="43"/>
        <v>842397.24796096759</v>
      </c>
      <c r="O134" s="24">
        <f t="shared" si="43"/>
        <v>1391813.0054602504</v>
      </c>
      <c r="P134" s="24">
        <f t="shared" si="43"/>
        <v>1529794.3426584734</v>
      </c>
      <c r="Q134" s="24">
        <f t="shared" si="43"/>
        <v>2811931.4202907612</v>
      </c>
      <c r="R134" s="23">
        <f t="shared" si="27"/>
        <v>17808720.79768119</v>
      </c>
    </row>
    <row r="135" spans="4:18" x14ac:dyDescent="0.2">
      <c r="D135" t="s">
        <v>106</v>
      </c>
      <c r="F135" s="24">
        <f t="shared" ref="F135:Q135" si="44">(F$2*F26+$B26)*F47</f>
        <v>226856.83314124017</v>
      </c>
      <c r="G135" s="24">
        <f t="shared" si="44"/>
        <v>208009.78020249426</v>
      </c>
      <c r="H135" s="24">
        <f t="shared" si="44"/>
        <v>203537.59814923248</v>
      </c>
      <c r="I135" s="24">
        <f t="shared" si="44"/>
        <v>168286.09679427868</v>
      </c>
      <c r="J135" s="24">
        <f t="shared" si="44"/>
        <v>156592.16837665337</v>
      </c>
      <c r="K135" s="24">
        <f t="shared" si="44"/>
        <v>158609.49925705479</v>
      </c>
      <c r="L135" s="24">
        <f t="shared" si="44"/>
        <v>155693.93478892281</v>
      </c>
      <c r="M135" s="24">
        <f t="shared" si="44"/>
        <v>155693.93478892281</v>
      </c>
      <c r="N135" s="24">
        <f t="shared" si="44"/>
        <v>151485.99060543842</v>
      </c>
      <c r="O135" s="24">
        <f t="shared" si="44"/>
        <v>160014.83665374445</v>
      </c>
      <c r="P135" s="24">
        <f t="shared" si="44"/>
        <v>181906.22808999562</v>
      </c>
      <c r="Q135" s="24">
        <f t="shared" si="44"/>
        <v>204003.29858313251</v>
      </c>
      <c r="R135" s="23">
        <f t="shared" si="27"/>
        <v>2130690.1994311106</v>
      </c>
    </row>
    <row r="136" spans="4:18" x14ac:dyDescent="0.2">
      <c r="D136" t="s">
        <v>75</v>
      </c>
      <c r="F136" s="24">
        <f t="shared" ref="F136:Q136" si="45">(F$2*F27+$B27)*F48</f>
        <v>2746568.2006626516</v>
      </c>
      <c r="G136" s="24">
        <f t="shared" si="45"/>
        <v>2264855.1963593685</v>
      </c>
      <c r="H136" s="24">
        <f t="shared" si="45"/>
        <v>2169480.6317413114</v>
      </c>
      <c r="I136" s="24">
        <f t="shared" si="45"/>
        <v>1373274.658974255</v>
      </c>
      <c r="J136" s="24">
        <f t="shared" si="45"/>
        <v>1252972.0131672556</v>
      </c>
      <c r="K136" s="24">
        <f t="shared" si="45"/>
        <v>1144941.8750403</v>
      </c>
      <c r="L136" s="24">
        <f t="shared" si="45"/>
        <v>1018982.0844562801</v>
      </c>
      <c r="M136" s="24">
        <f t="shared" si="45"/>
        <v>1011846.3555735331</v>
      </c>
      <c r="N136" s="24">
        <f t="shared" si="45"/>
        <v>1012559.9284618078</v>
      </c>
      <c r="O136" s="24">
        <f t="shared" si="45"/>
        <v>1599094.2358461951</v>
      </c>
      <c r="P136" s="24">
        <f t="shared" si="45"/>
        <v>1751548.4534139528</v>
      </c>
      <c r="Q136" s="24">
        <f t="shared" si="45"/>
        <v>3139946.4491672749</v>
      </c>
      <c r="R136" s="23">
        <f t="shared" si="27"/>
        <v>20486070.082864184</v>
      </c>
    </row>
    <row r="137" spans="4:18" x14ac:dyDescent="0.2">
      <c r="D137" s="37" t="s">
        <v>127</v>
      </c>
      <c r="F137" s="24">
        <f t="shared" ref="F137:Q137" si="46">(F$2*F28+$B28)*F49</f>
        <v>0</v>
      </c>
      <c r="G137" s="24">
        <f t="shared" si="46"/>
        <v>0</v>
      </c>
      <c r="H137" s="24">
        <f t="shared" si="46"/>
        <v>0</v>
      </c>
      <c r="I137" s="24">
        <f t="shared" si="46"/>
        <v>0</v>
      </c>
      <c r="J137" s="24">
        <f t="shared" si="46"/>
        <v>0</v>
      </c>
      <c r="K137" s="24">
        <f t="shared" si="46"/>
        <v>0</v>
      </c>
      <c r="L137" s="24">
        <f t="shared" si="46"/>
        <v>0</v>
      </c>
      <c r="M137" s="24">
        <f t="shared" si="46"/>
        <v>0</v>
      </c>
      <c r="N137" s="24">
        <f t="shared" si="46"/>
        <v>0</v>
      </c>
      <c r="O137" s="24">
        <f t="shared" si="46"/>
        <v>0</v>
      </c>
      <c r="P137" s="24">
        <f t="shared" si="46"/>
        <v>0</v>
      </c>
      <c r="Q137" s="24">
        <f t="shared" si="46"/>
        <v>0</v>
      </c>
      <c r="R137" s="23">
        <f t="shared" ref="R137" si="47">SUM(F137:Q137)</f>
        <v>0</v>
      </c>
    </row>
    <row r="139" spans="4:18" x14ac:dyDescent="0.2">
      <c r="D139" s="11" t="s">
        <v>101</v>
      </c>
    </row>
    <row r="140" spans="4:18" x14ac:dyDescent="0.2">
      <c r="D140" t="s">
        <v>63</v>
      </c>
      <c r="F140" s="23">
        <f t="shared" ref="F140:R140" si="48">F118-F96</f>
        <v>-723147.88984024525</v>
      </c>
      <c r="G140" s="23">
        <f t="shared" si="48"/>
        <v>45196.559925297275</v>
      </c>
      <c r="H140" s="23">
        <f t="shared" si="48"/>
        <v>566475.4119778201</v>
      </c>
      <c r="I140" s="23">
        <f t="shared" si="48"/>
        <v>386698.57592409197</v>
      </c>
      <c r="J140" s="23">
        <f t="shared" si="48"/>
        <v>895677.95958080003</v>
      </c>
      <c r="K140" s="23">
        <f t="shared" si="48"/>
        <v>446631.37796535436</v>
      </c>
      <c r="L140" s="23">
        <f t="shared" si="48"/>
        <v>-281740.6491948755</v>
      </c>
      <c r="M140" s="23">
        <f t="shared" si="48"/>
        <v>-297948.85821925546</v>
      </c>
      <c r="N140" s="23">
        <f t="shared" si="48"/>
        <v>-912418.78826413397</v>
      </c>
      <c r="O140" s="23">
        <f t="shared" si="48"/>
        <v>1084676.6089942176</v>
      </c>
      <c r="P140" s="23">
        <f t="shared" si="48"/>
        <v>-849113.55795802362</v>
      </c>
      <c r="Q140" s="23">
        <f t="shared" si="48"/>
        <v>-724281.3228758201</v>
      </c>
      <c r="R140" s="23">
        <f t="shared" si="48"/>
        <v>-363294.57198476791</v>
      </c>
    </row>
    <row r="141" spans="4:18" x14ac:dyDescent="0.2">
      <c r="D141" t="s">
        <v>65</v>
      </c>
      <c r="F141" s="23">
        <f t="shared" ref="F141:R141" si="49">F119-F97</f>
        <v>-421856.51285370439</v>
      </c>
      <c r="G141" s="23">
        <f t="shared" si="49"/>
        <v>-65737.137934877537</v>
      </c>
      <c r="H141" s="23">
        <f t="shared" si="49"/>
        <v>276577.10875323694</v>
      </c>
      <c r="I141" s="23">
        <f t="shared" si="49"/>
        <v>204036.06656103779</v>
      </c>
      <c r="J141" s="23">
        <f t="shared" si="49"/>
        <v>242468.31465475983</v>
      </c>
      <c r="K141" s="23">
        <f t="shared" si="49"/>
        <v>145964.78303761082</v>
      </c>
      <c r="L141" s="23">
        <f t="shared" si="49"/>
        <v>-98630.323120014058</v>
      </c>
      <c r="M141" s="23">
        <f t="shared" si="49"/>
        <v>-140646.42444914838</v>
      </c>
      <c r="N141" s="23">
        <f t="shared" si="49"/>
        <v>-165734.45189744193</v>
      </c>
      <c r="O141" s="23">
        <f t="shared" si="49"/>
        <v>323798.04500567587</v>
      </c>
      <c r="P141" s="23">
        <f t="shared" si="49"/>
        <v>-74893.7115245678</v>
      </c>
      <c r="Q141" s="23">
        <f t="shared" si="49"/>
        <v>-233419.06362304464</v>
      </c>
      <c r="R141" s="23">
        <f t="shared" si="49"/>
        <v>-8073.307390479371</v>
      </c>
    </row>
    <row r="142" spans="4:18" x14ac:dyDescent="0.2">
      <c r="D142" t="s">
        <v>66</v>
      </c>
      <c r="F142" s="23">
        <f t="shared" ref="F142:R142" si="50">F120-F98</f>
        <v>-21049.786334291093</v>
      </c>
      <c r="G142" s="23">
        <f t="shared" si="50"/>
        <v>-11451.601551657383</v>
      </c>
      <c r="H142" s="23">
        <f t="shared" si="50"/>
        <v>-3508.8342681965405</v>
      </c>
      <c r="I142" s="23">
        <f t="shared" si="50"/>
        <v>31694.193337156477</v>
      </c>
      <c r="J142" s="23">
        <f t="shared" si="50"/>
        <v>1341.8349524712844</v>
      </c>
      <c r="K142" s="23">
        <f t="shared" si="50"/>
        <v>1176.7093489252188</v>
      </c>
      <c r="L142" s="23">
        <f t="shared" si="50"/>
        <v>-635.21100000000001</v>
      </c>
      <c r="M142" s="23">
        <f t="shared" si="50"/>
        <v>-465.40500000000003</v>
      </c>
      <c r="N142" s="23">
        <f t="shared" si="50"/>
        <v>-620.32900000000006</v>
      </c>
      <c r="O142" s="23">
        <f t="shared" si="50"/>
        <v>7806.3739689667291</v>
      </c>
      <c r="P142" s="23">
        <f t="shared" si="50"/>
        <v>4224.5048478669487</v>
      </c>
      <c r="Q142" s="23">
        <f t="shared" si="50"/>
        <v>13970.223375338654</v>
      </c>
      <c r="R142" s="23">
        <f t="shared" si="50"/>
        <v>22482.672676580318</v>
      </c>
    </row>
    <row r="143" spans="4:18" x14ac:dyDescent="0.2">
      <c r="D143" t="s">
        <v>67</v>
      </c>
      <c r="F143" s="23">
        <f t="shared" ref="F143:R143" si="51">F121-F99</f>
        <v>-1154120.2747628242</v>
      </c>
      <c r="G143" s="23">
        <f t="shared" si="51"/>
        <v>-25603.746648112312</v>
      </c>
      <c r="H143" s="23">
        <f t="shared" si="51"/>
        <v>849259.91911217012</v>
      </c>
      <c r="I143" s="23">
        <f t="shared" si="51"/>
        <v>629949.0053016413</v>
      </c>
      <c r="J143" s="23">
        <f t="shared" si="51"/>
        <v>1149931.1925067771</v>
      </c>
      <c r="K143" s="23">
        <f t="shared" si="51"/>
        <v>605899.4295906974</v>
      </c>
      <c r="L143" s="23">
        <f t="shared" si="51"/>
        <v>-367909.59082592255</v>
      </c>
      <c r="M143" s="23">
        <f t="shared" si="51"/>
        <v>-425719.69177175406</v>
      </c>
      <c r="N143" s="23">
        <f t="shared" si="51"/>
        <v>-1065722.350071846</v>
      </c>
      <c r="O143" s="23">
        <f t="shared" si="51"/>
        <v>1429149.2497224901</v>
      </c>
      <c r="P143" s="23">
        <f t="shared" si="51"/>
        <v>-905822.49806921557</v>
      </c>
      <c r="Q143" s="23">
        <f t="shared" si="51"/>
        <v>-879108.54526806995</v>
      </c>
      <c r="R143" s="23">
        <f t="shared" si="51"/>
        <v>-159817.90118393302</v>
      </c>
    </row>
    <row r="144" spans="4:18" x14ac:dyDescent="0.2">
      <c r="D144" t="s">
        <v>103</v>
      </c>
      <c r="F144" s="23">
        <f t="shared" ref="F144:R144" si="52">F122-F100</f>
        <v>-28099.771315412479</v>
      </c>
      <c r="G144" s="23">
        <f t="shared" si="52"/>
        <v>46410.137729905837</v>
      </c>
      <c r="H144" s="23">
        <f t="shared" si="52"/>
        <v>-29523.312045600265</v>
      </c>
      <c r="I144" s="23">
        <f t="shared" si="52"/>
        <v>-12070.838108565105</v>
      </c>
      <c r="J144" s="23">
        <f t="shared" si="52"/>
        <v>12578.696175032761</v>
      </c>
      <c r="K144" s="23">
        <f t="shared" si="52"/>
        <v>8991.5684008192038</v>
      </c>
      <c r="L144" s="23">
        <f t="shared" si="52"/>
        <v>16990.320824760522</v>
      </c>
      <c r="M144" s="23">
        <f t="shared" si="52"/>
        <v>8049.3626301490585</v>
      </c>
      <c r="N144" s="23">
        <f t="shared" si="52"/>
        <v>-27576.414467156646</v>
      </c>
      <c r="O144" s="23">
        <f t="shared" si="52"/>
        <v>-49702.662747009599</v>
      </c>
      <c r="P144" s="23">
        <f t="shared" si="52"/>
        <v>-15315.474575044587</v>
      </c>
      <c r="Q144" s="23">
        <f t="shared" si="52"/>
        <v>-35749.904736784054</v>
      </c>
      <c r="R144" s="23">
        <f t="shared" si="52"/>
        <v>-105018.29223490553</v>
      </c>
    </row>
    <row r="145" spans="4:18" x14ac:dyDescent="0.2">
      <c r="D145" t="s">
        <v>68</v>
      </c>
      <c r="F145" s="23">
        <f t="shared" ref="F145:R145" si="53">F123-F101</f>
        <v>-66940.90713296365</v>
      </c>
      <c r="G145" s="23">
        <f t="shared" si="53"/>
        <v>-122836.13882302865</v>
      </c>
      <c r="H145" s="23">
        <f t="shared" si="53"/>
        <v>277.65821851789951</v>
      </c>
      <c r="I145" s="23">
        <f t="shared" si="53"/>
        <v>128891.65783796739</v>
      </c>
      <c r="J145" s="23">
        <f t="shared" si="53"/>
        <v>27167.167291378835</v>
      </c>
      <c r="K145" s="23">
        <f t="shared" si="53"/>
        <v>233335.81041018711</v>
      </c>
      <c r="L145" s="23">
        <f t="shared" si="53"/>
        <v>-91984.391456067795</v>
      </c>
      <c r="M145" s="23">
        <f t="shared" si="53"/>
        <v>-156732.42956570489</v>
      </c>
      <c r="N145" s="23">
        <f t="shared" si="53"/>
        <v>-449353.12861734862</v>
      </c>
      <c r="O145" s="23">
        <f t="shared" si="53"/>
        <v>-70464.95120337978</v>
      </c>
      <c r="P145" s="23">
        <f t="shared" si="53"/>
        <v>5295.8046743907034</v>
      </c>
      <c r="Q145" s="23">
        <f t="shared" si="53"/>
        <v>-373365.93378929049</v>
      </c>
      <c r="R145" s="23">
        <f t="shared" si="53"/>
        <v>-936709.7821553424</v>
      </c>
    </row>
    <row r="146" spans="4:18" x14ac:dyDescent="0.2">
      <c r="D146" t="s">
        <v>104</v>
      </c>
      <c r="F146" s="23">
        <f t="shared" ref="F146:R146" si="54">F124-F102</f>
        <v>-15665.880770222109</v>
      </c>
      <c r="G146" s="23">
        <f t="shared" si="54"/>
        <v>-18813.552579102077</v>
      </c>
      <c r="H146" s="23">
        <f t="shared" si="54"/>
        <v>-715.31617340780213</v>
      </c>
      <c r="I146" s="23">
        <f t="shared" si="54"/>
        <v>-11984.95352397082</v>
      </c>
      <c r="J146" s="23">
        <f t="shared" si="54"/>
        <v>-5663.83832124123</v>
      </c>
      <c r="K146" s="23">
        <f t="shared" si="54"/>
        <v>-10098.415655733173</v>
      </c>
      <c r="L146" s="23">
        <f t="shared" si="54"/>
        <v>12071.043808022485</v>
      </c>
      <c r="M146" s="23">
        <f t="shared" si="54"/>
        <v>3270.5026841829385</v>
      </c>
      <c r="N146" s="23">
        <f t="shared" si="54"/>
        <v>-53622.259439656598</v>
      </c>
      <c r="O146" s="23">
        <f t="shared" si="54"/>
        <v>28470.706698598427</v>
      </c>
      <c r="P146" s="23">
        <f t="shared" si="54"/>
        <v>30781.739132289717</v>
      </c>
      <c r="Q146" s="23">
        <f t="shared" si="54"/>
        <v>8889.8833893006667</v>
      </c>
      <c r="R146" s="23">
        <f t="shared" si="54"/>
        <v>-33080.340750939911</v>
      </c>
    </row>
    <row r="147" spans="4:18" x14ac:dyDescent="0.2">
      <c r="D147" t="s">
        <v>69</v>
      </c>
      <c r="F147" s="23">
        <f t="shared" ref="F147:R147" si="55">F125-F103</f>
        <v>-171581.36606123298</v>
      </c>
      <c r="G147" s="23">
        <f t="shared" si="55"/>
        <v>-144970.25045589916</v>
      </c>
      <c r="H147" s="23">
        <f t="shared" si="55"/>
        <v>-72435.076205574907</v>
      </c>
      <c r="I147" s="23">
        <f t="shared" si="55"/>
        <v>38060.970569170546</v>
      </c>
      <c r="J147" s="23">
        <f t="shared" si="55"/>
        <v>12729.780119395349</v>
      </c>
      <c r="K147" s="23">
        <f t="shared" si="55"/>
        <v>219305.10214167647</v>
      </c>
      <c r="L147" s="23">
        <f t="shared" si="55"/>
        <v>-64485.874276941409</v>
      </c>
      <c r="M147" s="23">
        <f t="shared" si="55"/>
        <v>-147858.3865100597</v>
      </c>
      <c r="N147" s="23">
        <f t="shared" si="55"/>
        <v>-535125.7252769412</v>
      </c>
      <c r="O147" s="23">
        <f t="shared" si="55"/>
        <v>-135116.88464912167</v>
      </c>
      <c r="P147" s="23">
        <f t="shared" si="55"/>
        <v>-39824.42159911152</v>
      </c>
      <c r="Q147" s="23">
        <f t="shared" si="55"/>
        <v>-474540.19325956423</v>
      </c>
      <c r="R147" s="23">
        <f t="shared" si="55"/>
        <v>-1515842.3254642114</v>
      </c>
    </row>
    <row r="148" spans="4:18" x14ac:dyDescent="0.2">
      <c r="D148" s="37" t="s">
        <v>122</v>
      </c>
      <c r="F148" s="23">
        <f t="shared" ref="F148:R148" si="56">F126-F104</f>
        <v>120948.12468033296</v>
      </c>
      <c r="G148" s="23">
        <f t="shared" si="56"/>
        <v>53461.842771491269</v>
      </c>
      <c r="H148" s="23">
        <f t="shared" si="56"/>
        <v>77901.434127561632</v>
      </c>
      <c r="I148" s="23">
        <f t="shared" si="56"/>
        <v>128962.61602259078</v>
      </c>
      <c r="J148" s="23">
        <f t="shared" si="56"/>
        <v>16924.601793926151</v>
      </c>
      <c r="K148" s="23">
        <f t="shared" si="56"/>
        <v>73910.535610994382</v>
      </c>
      <c r="L148" s="23">
        <f t="shared" si="56"/>
        <v>9647.4863823297783</v>
      </c>
      <c r="M148" s="23">
        <f t="shared" si="56"/>
        <v>14486.169382329797</v>
      </c>
      <c r="N148" s="23">
        <f t="shared" si="56"/>
        <v>-3464.9466176701826</v>
      </c>
      <c r="O148" s="23">
        <f t="shared" si="56"/>
        <v>-42016.749974142178</v>
      </c>
      <c r="P148" s="23">
        <f t="shared" si="56"/>
        <v>84742.041007036576</v>
      </c>
      <c r="Q148" s="23">
        <f t="shared" si="56"/>
        <v>233693.75052650284</v>
      </c>
      <c r="R148" s="23">
        <f t="shared" si="56"/>
        <v>769196.90571328346</v>
      </c>
    </row>
    <row r="149" spans="4:18" x14ac:dyDescent="0.2">
      <c r="D149" s="37" t="s">
        <v>128</v>
      </c>
      <c r="F149" s="23">
        <f t="shared" ref="F149:R149" si="57">F127-F105</f>
        <v>81933.226011688239</v>
      </c>
      <c r="G149" s="23">
        <f t="shared" si="57"/>
        <v>19964.538172802189</v>
      </c>
      <c r="H149" s="23">
        <f t="shared" si="57"/>
        <v>37948.292305820622</v>
      </c>
      <c r="I149" s="23">
        <f t="shared" si="57"/>
        <v>68524.458997859445</v>
      </c>
      <c r="J149" s="23">
        <f t="shared" si="57"/>
        <v>-27945.509698194452</v>
      </c>
      <c r="K149" s="23">
        <f t="shared" si="57"/>
        <v>45546.779344962444</v>
      </c>
      <c r="L149" s="23">
        <f t="shared" si="57"/>
        <v>-13443.950351091393</v>
      </c>
      <c r="M149" s="23">
        <f t="shared" si="57"/>
        <v>-3950.0733510914142</v>
      </c>
      <c r="N149" s="23">
        <f t="shared" si="57"/>
        <v>-25501.554351091385</v>
      </c>
      <c r="O149" s="23">
        <f t="shared" si="57"/>
        <v>-70173.780851614429</v>
      </c>
      <c r="P149" s="23">
        <f t="shared" si="57"/>
        <v>42882.988436768122</v>
      </c>
      <c r="Q149" s="23">
        <f t="shared" si="57"/>
        <v>218009.02514197613</v>
      </c>
      <c r="R149" s="23">
        <f t="shared" si="57"/>
        <v>373794.43980879337</v>
      </c>
    </row>
    <row r="150" spans="4:18" x14ac:dyDescent="0.2">
      <c r="D150" s="37" t="s">
        <v>126</v>
      </c>
      <c r="F150" s="23">
        <f t="shared" ref="F150:R150" si="58">F128-F106</f>
        <v>-11970.714169557148</v>
      </c>
      <c r="G150" s="23">
        <f t="shared" si="58"/>
        <v>1271.36038476658</v>
      </c>
      <c r="H150" s="23">
        <f t="shared" si="58"/>
        <v>7898.2775141891325</v>
      </c>
      <c r="I150" s="23">
        <f t="shared" si="58"/>
        <v>-12048.245876210494</v>
      </c>
      <c r="J150" s="23">
        <f t="shared" si="58"/>
        <v>2224.8796223792742</v>
      </c>
      <c r="K150" s="23">
        <f t="shared" si="58"/>
        <v>104.98062125108845</v>
      </c>
      <c r="L150" s="23">
        <f t="shared" si="58"/>
        <v>-3863.7818801591493</v>
      </c>
      <c r="M150" s="23">
        <f t="shared" si="58"/>
        <v>3741.023119840851</v>
      </c>
      <c r="N150" s="23">
        <f t="shared" si="58"/>
        <v>-4996.5228801591438</v>
      </c>
      <c r="O150" s="23">
        <f t="shared" si="58"/>
        <v>28805.411580899025</v>
      </c>
      <c r="P150" s="23">
        <f t="shared" si="58"/>
        <v>15177.025150734669</v>
      </c>
      <c r="Q150" s="23">
        <f t="shared" si="58"/>
        <v>35860.671850902261</v>
      </c>
      <c r="R150" s="23">
        <f t="shared" si="58"/>
        <v>62204.365038876887</v>
      </c>
    </row>
    <row r="151" spans="4:18" x14ac:dyDescent="0.2">
      <c r="D151" t="s">
        <v>70</v>
      </c>
      <c r="F151" s="23">
        <f t="shared" ref="F151:R151" si="59">F129-F107</f>
        <v>27968.201607225463</v>
      </c>
      <c r="G151" s="23">
        <f t="shared" si="59"/>
        <v>110443.53527087253</v>
      </c>
      <c r="H151" s="23">
        <f t="shared" si="59"/>
        <v>23516.74882519152</v>
      </c>
      <c r="I151" s="23">
        <f t="shared" si="59"/>
        <v>145118.79512191098</v>
      </c>
      <c r="J151" s="23">
        <f t="shared" si="59"/>
        <v>206649.4976355671</v>
      </c>
      <c r="K151" s="23">
        <f t="shared" si="59"/>
        <v>147214.76140536973</v>
      </c>
      <c r="L151" s="23">
        <f t="shared" si="59"/>
        <v>-209470.16022470302</v>
      </c>
      <c r="M151" s="23">
        <f t="shared" si="59"/>
        <v>-167400.39166810294</v>
      </c>
      <c r="N151" s="23">
        <f t="shared" si="59"/>
        <v>-404455.03791240533</v>
      </c>
      <c r="O151" s="23">
        <f t="shared" si="59"/>
        <v>125409.32377961325</v>
      </c>
      <c r="P151" s="23">
        <f t="shared" si="59"/>
        <v>-675779.14748373069</v>
      </c>
      <c r="Q151" s="23">
        <f t="shared" si="59"/>
        <v>-922909.97748310864</v>
      </c>
      <c r="R151" s="23">
        <f t="shared" si="59"/>
        <v>-1593693.8511262983</v>
      </c>
    </row>
    <row r="152" spans="4:18" x14ac:dyDescent="0.2">
      <c r="D152" t="s">
        <v>71</v>
      </c>
      <c r="F152" s="23">
        <f t="shared" ref="F152:R152" si="60">F130-F108</f>
        <v>-162802.78833957459</v>
      </c>
      <c r="G152" s="23">
        <f t="shared" si="60"/>
        <v>-60155.103170135873</v>
      </c>
      <c r="H152" s="23">
        <f t="shared" si="60"/>
        <v>56561.58644919924</v>
      </c>
      <c r="I152" s="23">
        <f t="shared" si="60"/>
        <v>-45263.193581843807</v>
      </c>
      <c r="J152" s="23">
        <f t="shared" si="60"/>
        <v>59838.442307239398</v>
      </c>
      <c r="K152" s="23">
        <f t="shared" si="60"/>
        <v>3388.2388654804818</v>
      </c>
      <c r="L152" s="23">
        <f t="shared" si="60"/>
        <v>-84177.114999999991</v>
      </c>
      <c r="M152" s="23">
        <f t="shared" si="60"/>
        <v>-77118.410999999993</v>
      </c>
      <c r="N152" s="23">
        <f t="shared" si="60"/>
        <v>-100849.37700000001</v>
      </c>
      <c r="O152" s="23">
        <f t="shared" si="60"/>
        <v>111554.47087502555</v>
      </c>
      <c r="P152" s="23">
        <f t="shared" si="60"/>
        <v>-212685.75692384539</v>
      </c>
      <c r="Q152" s="23">
        <f t="shared" si="60"/>
        <v>-374687.06979567418</v>
      </c>
      <c r="R152" s="23">
        <f t="shared" si="60"/>
        <v>-886396.076314128</v>
      </c>
    </row>
    <row r="153" spans="4:18" x14ac:dyDescent="0.2">
      <c r="D153" t="s">
        <v>72</v>
      </c>
      <c r="F153" s="23">
        <f t="shared" ref="F153:R153" si="61">F131-F109</f>
        <v>-1443.5698335682864</v>
      </c>
      <c r="G153" s="23">
        <f t="shared" si="61"/>
        <v>-2542.9619621394195</v>
      </c>
      <c r="H153" s="23">
        <f t="shared" si="61"/>
        <v>1013.6142534645096</v>
      </c>
      <c r="I153" s="23">
        <f t="shared" si="61"/>
        <v>-3504.1167629692936</v>
      </c>
      <c r="J153" s="23">
        <f t="shared" si="61"/>
        <v>464.4587426944106</v>
      </c>
      <c r="K153" s="23">
        <f t="shared" si="61"/>
        <v>410.67422751096649</v>
      </c>
      <c r="L153" s="23">
        <f t="shared" si="61"/>
        <v>-501.60200000000003</v>
      </c>
      <c r="M153" s="23">
        <f t="shared" si="61"/>
        <v>-284.108</v>
      </c>
      <c r="N153" s="23">
        <f t="shared" si="61"/>
        <v>-366.52100000000002</v>
      </c>
      <c r="O153" s="23">
        <f t="shared" si="61"/>
        <v>4220.386196141555</v>
      </c>
      <c r="P153" s="23">
        <f t="shared" si="61"/>
        <v>217.61644476805122</v>
      </c>
      <c r="Q153" s="23">
        <f t="shared" si="61"/>
        <v>3857.0134026235683</v>
      </c>
      <c r="R153" s="23">
        <f t="shared" si="61"/>
        <v>1540.8837085260748</v>
      </c>
    </row>
    <row r="154" spans="4:18" x14ac:dyDescent="0.2">
      <c r="D154" t="s">
        <v>73</v>
      </c>
      <c r="F154" s="23">
        <f t="shared" ref="F154:R154" si="62">F132-F110</f>
        <v>-48330.067283771932</v>
      </c>
      <c r="G154" s="23">
        <f t="shared" si="62"/>
        <v>90818.26349524688</v>
      </c>
      <c r="H154" s="23">
        <f t="shared" si="62"/>
        <v>114962.54653859604</v>
      </c>
      <c r="I154" s="23">
        <f t="shared" si="62"/>
        <v>48934.987424680032</v>
      </c>
      <c r="J154" s="23">
        <f t="shared" si="62"/>
        <v>212077.99220145633</v>
      </c>
      <c r="K154" s="23">
        <f t="shared" si="62"/>
        <v>89930.680564015172</v>
      </c>
      <c r="L154" s="23">
        <f t="shared" si="62"/>
        <v>-363345.80104163953</v>
      </c>
      <c r="M154" s="23">
        <f t="shared" si="62"/>
        <v>-314179.49579293188</v>
      </c>
      <c r="N154" s="23">
        <f t="shared" si="62"/>
        <v>-575629.74802891084</v>
      </c>
      <c r="O154" s="23">
        <f t="shared" si="62"/>
        <v>209066.6125757019</v>
      </c>
      <c r="P154" s="23">
        <f t="shared" si="62"/>
        <v>-910495.43159072567</v>
      </c>
      <c r="Q154" s="23">
        <f t="shared" si="62"/>
        <v>-1158762.7042726222</v>
      </c>
      <c r="R154" s="23">
        <f t="shared" si="62"/>
        <v>-2604952.1652109027</v>
      </c>
    </row>
    <row r="155" spans="4:18" x14ac:dyDescent="0.2">
      <c r="D155" t="s">
        <v>105</v>
      </c>
      <c r="F155" s="23">
        <f t="shared" ref="F155:R155" si="63">F133-F111</f>
        <v>6680.8837059737125</v>
      </c>
      <c r="G155" s="23">
        <f t="shared" si="63"/>
        <v>1959.2598098155868</v>
      </c>
      <c r="H155" s="23">
        <f t="shared" si="63"/>
        <v>4435.7466678460478</v>
      </c>
      <c r="I155" s="23">
        <f t="shared" si="63"/>
        <v>9475.5214875236052</v>
      </c>
      <c r="J155" s="23">
        <f t="shared" si="63"/>
        <v>5094.7629442308389</v>
      </c>
      <c r="K155" s="23">
        <f t="shared" si="63"/>
        <v>11054.501929785249</v>
      </c>
      <c r="L155" s="23">
        <f t="shared" si="63"/>
        <v>6673.0349532639448</v>
      </c>
      <c r="M155" s="23">
        <f t="shared" si="63"/>
        <v>2760.5359532639413</v>
      </c>
      <c r="N155" s="23">
        <f t="shared" si="63"/>
        <v>-4669.7830467360618</v>
      </c>
      <c r="O155" s="23">
        <f t="shared" si="63"/>
        <v>-1215.3325551649177</v>
      </c>
      <c r="P155" s="23">
        <f t="shared" si="63"/>
        <v>2143.9102173009742</v>
      </c>
      <c r="Q155" s="23">
        <f t="shared" si="63"/>
        <v>-19679.04237565308</v>
      </c>
      <c r="R155" s="23">
        <f t="shared" si="63"/>
        <v>24713.999691449804</v>
      </c>
    </row>
    <row r="156" spans="4:18" x14ac:dyDescent="0.2">
      <c r="D156" t="s">
        <v>74</v>
      </c>
      <c r="F156" s="23">
        <f t="shared" ref="F156:R156" si="64">F134-F112</f>
        <v>-45824.439198940992</v>
      </c>
      <c r="G156" s="23">
        <f t="shared" si="64"/>
        <v>-63732.27137339185</v>
      </c>
      <c r="H156" s="23">
        <f t="shared" si="64"/>
        <v>-8434.4796066323761</v>
      </c>
      <c r="I156" s="23">
        <f t="shared" si="64"/>
        <v>105424.40107172495</v>
      </c>
      <c r="J156" s="23">
        <f t="shared" si="64"/>
        <v>34478.320875454461</v>
      </c>
      <c r="K156" s="23">
        <f t="shared" si="64"/>
        <v>84163.633502748911</v>
      </c>
      <c r="L156" s="23">
        <f t="shared" si="64"/>
        <v>-1222.680401914753</v>
      </c>
      <c r="M156" s="23">
        <f t="shared" si="64"/>
        <v>-309818.88769831182</v>
      </c>
      <c r="N156" s="23">
        <f t="shared" si="64"/>
        <v>-5316.6910390324192</v>
      </c>
      <c r="O156" s="23">
        <f t="shared" si="64"/>
        <v>-126090.16553974967</v>
      </c>
      <c r="P156" s="23">
        <f t="shared" si="64"/>
        <v>-262396.27234152681</v>
      </c>
      <c r="Q156" s="23">
        <f t="shared" si="64"/>
        <v>-227623.84270923911</v>
      </c>
      <c r="R156" s="23">
        <f t="shared" si="64"/>
        <v>-826393.37445880845</v>
      </c>
    </row>
    <row r="157" spans="4:18" x14ac:dyDescent="0.2">
      <c r="D157" t="s">
        <v>106</v>
      </c>
      <c r="F157" s="23">
        <f t="shared" ref="F157:R157" si="65">F135-F113</f>
        <v>-34417.876858759817</v>
      </c>
      <c r="G157" s="23">
        <f t="shared" si="65"/>
        <v>9925.2702024942555</v>
      </c>
      <c r="H157" s="23">
        <f t="shared" si="65"/>
        <v>46756.736149232456</v>
      </c>
      <c r="I157" s="23">
        <f t="shared" si="65"/>
        <v>17976.10779427868</v>
      </c>
      <c r="J157" s="23">
        <f t="shared" si="65"/>
        <v>22231.501376653352</v>
      </c>
      <c r="K157" s="23">
        <f t="shared" si="65"/>
        <v>39909.408257054791</v>
      </c>
      <c r="L157" s="23">
        <f t="shared" si="65"/>
        <v>-38997.151211077202</v>
      </c>
      <c r="M157" s="23">
        <f t="shared" si="65"/>
        <v>26525.838788922818</v>
      </c>
      <c r="N157" s="23">
        <f t="shared" si="65"/>
        <v>19838.997605438431</v>
      </c>
      <c r="O157" s="23">
        <f t="shared" si="65"/>
        <v>18776.749653744453</v>
      </c>
      <c r="P157" s="23">
        <f t="shared" si="65"/>
        <v>-2014.2179100043722</v>
      </c>
      <c r="Q157" s="23">
        <f t="shared" si="65"/>
        <v>-37414.172416867485</v>
      </c>
      <c r="R157" s="23">
        <f t="shared" si="65"/>
        <v>89097.191431110725</v>
      </c>
    </row>
    <row r="158" spans="4:18" x14ac:dyDescent="0.2">
      <c r="D158" t="s">
        <v>75</v>
      </c>
      <c r="F158" s="23">
        <f t="shared" ref="F158:R158" si="66">F136-F114</f>
        <v>-100149.3654673486</v>
      </c>
      <c r="G158" s="23">
        <f t="shared" si="66"/>
        <v>-76712.76865063142</v>
      </c>
      <c r="H158" s="23">
        <f t="shared" si="66"/>
        <v>19752.259741311427</v>
      </c>
      <c r="I158" s="23">
        <f t="shared" si="66"/>
        <v>104311.76397425495</v>
      </c>
      <c r="J158" s="23">
        <f t="shared" si="66"/>
        <v>42614.217167255469</v>
      </c>
      <c r="K158" s="23">
        <f t="shared" si="66"/>
        <v>113129.86204030016</v>
      </c>
      <c r="L158" s="23">
        <f t="shared" si="66"/>
        <v>-54957.093543719966</v>
      </c>
      <c r="M158" s="23">
        <f t="shared" si="66"/>
        <v>-302370.08842646703</v>
      </c>
      <c r="N158" s="23">
        <f t="shared" si="66"/>
        <v>-8549.32553819241</v>
      </c>
      <c r="O158" s="23">
        <f t="shared" si="66"/>
        <v>-125093.84415380494</v>
      </c>
      <c r="P158" s="23">
        <f t="shared" si="66"/>
        <v>-294168.22758604703</v>
      </c>
      <c r="Q158" s="23">
        <f t="shared" si="66"/>
        <v>-282511.69383272436</v>
      </c>
      <c r="R158" s="23">
        <f t="shared" si="66"/>
        <v>-964704.30427581444</v>
      </c>
    </row>
    <row r="159" spans="4:18" x14ac:dyDescent="0.2">
      <c r="D159" s="37" t="s">
        <v>127</v>
      </c>
      <c r="F159" s="23">
        <f t="shared" ref="F159:R159" si="67">F137-F115</f>
        <v>0</v>
      </c>
      <c r="G159" s="23">
        <f t="shared" si="67"/>
        <v>0</v>
      </c>
      <c r="H159" s="23">
        <f t="shared" si="67"/>
        <v>0</v>
      </c>
      <c r="I159" s="23">
        <f t="shared" si="67"/>
        <v>0</v>
      </c>
      <c r="J159" s="23">
        <f t="shared" si="67"/>
        <v>0</v>
      </c>
      <c r="K159" s="23">
        <f t="shared" si="67"/>
        <v>0</v>
      </c>
      <c r="L159" s="23">
        <f t="shared" si="67"/>
        <v>0</v>
      </c>
      <c r="M159" s="23">
        <f t="shared" si="67"/>
        <v>0</v>
      </c>
      <c r="N159" s="23">
        <f t="shared" si="67"/>
        <v>0</v>
      </c>
      <c r="O159" s="23">
        <f t="shared" si="67"/>
        <v>0</v>
      </c>
      <c r="P159" s="23">
        <f t="shared" si="67"/>
        <v>0</v>
      </c>
      <c r="Q159" s="23">
        <f t="shared" si="67"/>
        <v>0</v>
      </c>
      <c r="R159" s="23">
        <f t="shared" si="67"/>
        <v>0</v>
      </c>
    </row>
    <row r="160" spans="4:18" x14ac:dyDescent="0.2"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4:18" x14ac:dyDescent="0.2">
      <c r="D161" s="11" t="s">
        <v>102</v>
      </c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4:18" x14ac:dyDescent="0.2">
      <c r="D162" t="s">
        <v>63</v>
      </c>
      <c r="F162" s="32">
        <f t="shared" ref="F162:R162" si="68">F140/F96</f>
        <v>-4.3331370076437108E-2</v>
      </c>
      <c r="G162" s="32">
        <f t="shared" si="68"/>
        <v>3.7646299642661273E-3</v>
      </c>
      <c r="H162" s="32">
        <f t="shared" si="68"/>
        <v>5.3916792760218692E-2</v>
      </c>
      <c r="I162" s="32">
        <f t="shared" si="68"/>
        <v>7.9117104369115135E-2</v>
      </c>
      <c r="J162" s="32">
        <f t="shared" si="68"/>
        <v>0.28525217905536632</v>
      </c>
      <c r="K162" s="32">
        <f t="shared" si="68"/>
        <v>0.17205541565571125</v>
      </c>
      <c r="L162" s="32">
        <f t="shared" si="68"/>
        <v>-0.13475333062680778</v>
      </c>
      <c r="M162" s="32">
        <f t="shared" si="68"/>
        <v>-0.14119747176862352</v>
      </c>
      <c r="N162" s="32">
        <f t="shared" si="68"/>
        <v>-0.33418149518178164</v>
      </c>
      <c r="O162" s="32">
        <f t="shared" si="68"/>
        <v>0.16661786763779879</v>
      </c>
      <c r="P162" s="32">
        <f t="shared" si="68"/>
        <v>-8.5317346279929943E-2</v>
      </c>
      <c r="Q162" s="32">
        <f t="shared" si="68"/>
        <v>-3.5596572811706244E-2</v>
      </c>
      <c r="R162" s="25">
        <f t="shared" si="68"/>
        <v>-3.8828085795331157E-3</v>
      </c>
    </row>
    <row r="163" spans="4:18" x14ac:dyDescent="0.2">
      <c r="D163" t="s">
        <v>65</v>
      </c>
      <c r="F163" s="32">
        <f t="shared" ref="F163:R163" si="69">F141/F97</f>
        <v>-0.12407373430203772</v>
      </c>
      <c r="G163" s="32">
        <f t="shared" si="69"/>
        <v>-2.9124230383375659E-2</v>
      </c>
      <c r="H163" s="32">
        <f t="shared" si="69"/>
        <v>0.16130546658733572</v>
      </c>
      <c r="I163" s="32">
        <f t="shared" si="69"/>
        <v>0.41322531561914705</v>
      </c>
      <c r="J163" s="32">
        <f t="shared" si="69"/>
        <v>0.98842261820161503</v>
      </c>
      <c r="K163" s="32">
        <f t="shared" si="69"/>
        <v>0.85318284574401881</v>
      </c>
      <c r="L163" s="32">
        <f t="shared" si="69"/>
        <v>-0.484033570295269</v>
      </c>
      <c r="M163" s="32">
        <f t="shared" si="69"/>
        <v>-0.57150273611563662</v>
      </c>
      <c r="N163" s="32">
        <f t="shared" si="69"/>
        <v>-0.61179660151610338</v>
      </c>
      <c r="O163" s="32">
        <f t="shared" si="69"/>
        <v>0.42605163673023899</v>
      </c>
      <c r="P163" s="32">
        <f t="shared" si="69"/>
        <v>-5.3274754847879663E-2</v>
      </c>
      <c r="Q163" s="32">
        <f t="shared" si="69"/>
        <v>-6.048855949892764E-2</v>
      </c>
      <c r="R163" s="25">
        <f t="shared" si="69"/>
        <v>-5.3723886515337526E-4</v>
      </c>
    </row>
    <row r="164" spans="4:18" x14ac:dyDescent="0.2">
      <c r="D164" s="58" t="s">
        <v>66</v>
      </c>
      <c r="F164" s="32">
        <f t="shared" ref="F164:R164" si="70">F142/F98</f>
        <v>-0.37080445178749905</v>
      </c>
      <c r="G164" s="32">
        <f t="shared" si="70"/>
        <v>-0.30595987801463348</v>
      </c>
      <c r="H164" s="32">
        <f t="shared" si="70"/>
        <v>-0.12961680147277871</v>
      </c>
      <c r="I164" s="32">
        <f t="shared" si="70"/>
        <v>-1.2083897798145493</v>
      </c>
      <c r="J164" s="32">
        <f t="shared" si="70"/>
        <v>0.48061385465383638</v>
      </c>
      <c r="K164" s="32">
        <f t="shared" si="70"/>
        <v>1.0784476680944601</v>
      </c>
      <c r="L164" s="32">
        <f t="shared" si="70"/>
        <v>-1</v>
      </c>
      <c r="M164" s="32">
        <f t="shared" si="70"/>
        <v>-1</v>
      </c>
      <c r="N164" s="32">
        <f t="shared" si="70"/>
        <v>-1</v>
      </c>
      <c r="O164" s="32">
        <f t="shared" si="70"/>
        <v>2.7885693313386555</v>
      </c>
      <c r="P164" s="32">
        <f t="shared" si="70"/>
        <v>0.47422366356717582</v>
      </c>
      <c r="Q164" s="32">
        <f t="shared" si="70"/>
        <v>0.48356319439364526</v>
      </c>
      <c r="R164" s="35">
        <f t="shared" si="70"/>
        <v>0.15918003503821943</v>
      </c>
    </row>
    <row r="165" spans="4:18" x14ac:dyDescent="0.2">
      <c r="D165" t="s">
        <v>67</v>
      </c>
      <c r="F165" s="32">
        <f t="shared" ref="F165:R165" si="71">F143/F99</f>
        <v>-5.7251260565787776E-2</v>
      </c>
      <c r="G165" s="32">
        <f t="shared" si="71"/>
        <v>-1.7890160892052745E-3</v>
      </c>
      <c r="H165" s="32">
        <f t="shared" si="71"/>
        <v>6.9288893602816509E-2</v>
      </c>
      <c r="I165" s="32">
        <f t="shared" si="71"/>
        <v>0.1175064809711753</v>
      </c>
      <c r="J165" s="32">
        <f t="shared" si="71"/>
        <v>0.33916650645451751</v>
      </c>
      <c r="K165" s="32">
        <f t="shared" si="71"/>
        <v>0.21877335768302381</v>
      </c>
      <c r="L165" s="32">
        <f t="shared" si="71"/>
        <v>-0.16022592171261499</v>
      </c>
      <c r="M165" s="32">
        <f t="shared" si="71"/>
        <v>-0.18057841279741199</v>
      </c>
      <c r="N165" s="32">
        <f t="shared" si="71"/>
        <v>-0.35491383913380475</v>
      </c>
      <c r="O165" s="32">
        <f t="shared" si="71"/>
        <v>0.19644230235188742</v>
      </c>
      <c r="P165" s="32">
        <f t="shared" si="71"/>
        <v>-7.9653909785851365E-2</v>
      </c>
      <c r="Q165" s="32">
        <f t="shared" si="71"/>
        <v>-3.6260424638989951E-2</v>
      </c>
      <c r="R165" s="35">
        <f t="shared" si="71"/>
        <v>-1.4689660233417542E-3</v>
      </c>
    </row>
    <row r="166" spans="4:18" x14ac:dyDescent="0.2">
      <c r="D166" s="30" t="s">
        <v>103</v>
      </c>
      <c r="F166" s="32">
        <f t="shared" ref="F166:R166" si="72">F144/F100</f>
        <v>-7.1847797680435893E-2</v>
      </c>
      <c r="G166" s="32">
        <f t="shared" si="72"/>
        <v>0.19516660807861469</v>
      </c>
      <c r="H166" s="32">
        <f t="shared" si="72"/>
        <v>-9.9348980631613196E-2</v>
      </c>
      <c r="I166" s="32">
        <f t="shared" si="72"/>
        <v>-6.0521655780018516E-2</v>
      </c>
      <c r="J166" s="32">
        <f t="shared" si="72"/>
        <v>8.4188392613500265E-2</v>
      </c>
      <c r="K166" s="32">
        <f t="shared" si="72"/>
        <v>6.6141920000547319E-2</v>
      </c>
      <c r="L166" s="32">
        <f t="shared" si="72"/>
        <v>0.16543188708018131</v>
      </c>
      <c r="M166" s="32">
        <f t="shared" si="72"/>
        <v>7.1528471560245402E-2</v>
      </c>
      <c r="N166" s="32">
        <f t="shared" si="72"/>
        <v>-0.18556927490552871</v>
      </c>
      <c r="O166" s="32">
        <f t="shared" si="72"/>
        <v>-0.17960807623173677</v>
      </c>
      <c r="P166" s="32">
        <f t="shared" si="72"/>
        <v>-5.4734246129953368E-2</v>
      </c>
      <c r="Q166" s="32">
        <f t="shared" si="72"/>
        <v>-7.7387530490354919E-2</v>
      </c>
      <c r="R166" s="35">
        <f t="shared" si="72"/>
        <v>-3.7597678441343443E-2</v>
      </c>
    </row>
    <row r="167" spans="4:18" x14ac:dyDescent="0.2">
      <c r="D167" s="30" t="s">
        <v>68</v>
      </c>
      <c r="F167" s="32">
        <f t="shared" ref="F167:R167" si="73">F145/F101</f>
        <v>-1.1393202251475238E-2</v>
      </c>
      <c r="G167" s="32">
        <f t="shared" si="73"/>
        <v>-2.6045514806483667E-2</v>
      </c>
      <c r="H167" s="32">
        <f t="shared" si="73"/>
        <v>6.4777535889105721E-5</v>
      </c>
      <c r="I167" s="32">
        <f t="shared" si="73"/>
        <v>5.72331020128607E-2</v>
      </c>
      <c r="J167" s="32">
        <f t="shared" si="73"/>
        <v>1.410666678508026E-2</v>
      </c>
      <c r="K167" s="32">
        <f t="shared" si="73"/>
        <v>0.16663238152084059</v>
      </c>
      <c r="L167" s="32">
        <f t="shared" si="73"/>
        <v>-7.0260911012159727E-2</v>
      </c>
      <c r="M167" s="32">
        <f t="shared" si="73"/>
        <v>-0.11499636453041587</v>
      </c>
      <c r="N167" s="32">
        <f t="shared" si="73"/>
        <v>-0.27003544834784399</v>
      </c>
      <c r="O167" s="32">
        <f t="shared" si="73"/>
        <v>-2.1773835801457638E-2</v>
      </c>
      <c r="P167" s="32">
        <f t="shared" si="73"/>
        <v>1.4481299868348324E-3</v>
      </c>
      <c r="Q167" s="32">
        <f t="shared" si="73"/>
        <v>-4.7817088514554941E-2</v>
      </c>
      <c r="R167" s="35">
        <f t="shared" si="73"/>
        <v>-2.3717867404285678E-2</v>
      </c>
    </row>
    <row r="168" spans="4:18" x14ac:dyDescent="0.2">
      <c r="D168" s="30" t="s">
        <v>104</v>
      </c>
      <c r="F168" s="32">
        <f t="shared" ref="F168:R168" si="74">F146/F102</f>
        <v>-6.3265274532994881E-2</v>
      </c>
      <c r="G168" s="32">
        <f t="shared" si="74"/>
        <v>-8.9048986083093487E-2</v>
      </c>
      <c r="H168" s="32">
        <f t="shared" si="74"/>
        <v>-3.9488980610228371E-3</v>
      </c>
      <c r="I168" s="32">
        <f t="shared" si="74"/>
        <v>-6.4291478944230041E-2</v>
      </c>
      <c r="J168" s="32">
        <f t="shared" si="74"/>
        <v>-4.1864894825650131E-2</v>
      </c>
      <c r="K168" s="32">
        <f t="shared" si="74"/>
        <v>-7.6840368101599374E-2</v>
      </c>
      <c r="L168" s="32">
        <f t="shared" si="74"/>
        <v>0.12907329015960062</v>
      </c>
      <c r="M168" s="32">
        <f t="shared" si="74"/>
        <v>3.1316686417719959E-2</v>
      </c>
      <c r="N168" s="32">
        <f t="shared" si="74"/>
        <v>-0.32808964587786221</v>
      </c>
      <c r="O168" s="32">
        <f t="shared" si="74"/>
        <v>0.20514846971721976</v>
      </c>
      <c r="P168" s="32">
        <f t="shared" si="74"/>
        <v>0.1930567017976127</v>
      </c>
      <c r="Q168" s="32">
        <f t="shared" si="74"/>
        <v>3.4544529069982031E-2</v>
      </c>
      <c r="R168" s="35">
        <f t="shared" si="74"/>
        <v>-1.6456858082649004E-2</v>
      </c>
    </row>
    <row r="169" spans="4:18" x14ac:dyDescent="0.2">
      <c r="D169" s="30" t="s">
        <v>69</v>
      </c>
      <c r="F169" s="32">
        <f t="shared" ref="F169:R169" si="75">F147/F103</f>
        <v>-2.6123393378161223E-2</v>
      </c>
      <c r="G169" s="32">
        <f t="shared" si="75"/>
        <v>-2.787496075364769E-2</v>
      </c>
      <c r="H169" s="32">
        <f t="shared" si="75"/>
        <v>-1.5105563378994234E-2</v>
      </c>
      <c r="I169" s="32">
        <f t="shared" si="75"/>
        <v>1.4260476929927303E-2</v>
      </c>
      <c r="J169" s="32">
        <f t="shared" si="75"/>
        <v>5.7301561272036713E-3</v>
      </c>
      <c r="K169" s="32">
        <f t="shared" si="75"/>
        <v>0.13092573314016887</v>
      </c>
      <c r="L169" s="32">
        <f t="shared" si="75"/>
        <v>-4.2705479560819291E-2</v>
      </c>
      <c r="M169" s="32">
        <f t="shared" si="75"/>
        <v>-9.3376102305239433E-2</v>
      </c>
      <c r="N169" s="32">
        <f t="shared" si="75"/>
        <v>-0.27017629086850359</v>
      </c>
      <c r="O169" s="32">
        <f t="shared" si="75"/>
        <v>-3.6888427965535223E-2</v>
      </c>
      <c r="P169" s="32">
        <f t="shared" si="75"/>
        <v>-9.6752586107032735E-3</v>
      </c>
      <c r="Q169" s="32">
        <f t="shared" si="75"/>
        <v>-5.5330044451671855E-2</v>
      </c>
      <c r="R169" s="35">
        <f t="shared" si="75"/>
        <v>-3.4018538778793052E-2</v>
      </c>
    </row>
    <row r="170" spans="4:18" x14ac:dyDescent="0.2">
      <c r="D170" s="51" t="s">
        <v>122</v>
      </c>
      <c r="F170" s="32">
        <f t="shared" ref="F170:R170" si="76">F148/F104</f>
        <v>0.38546855750780301</v>
      </c>
      <c r="G170" s="32">
        <f t="shared" si="76"/>
        <v>0.14114479901991492</v>
      </c>
      <c r="H170" s="32">
        <f t="shared" si="76"/>
        <v>0.24330744555694514</v>
      </c>
      <c r="I170" s="32">
        <f t="shared" si="76"/>
        <v>0.69293389153387086</v>
      </c>
      <c r="J170" s="32">
        <f t="shared" si="76"/>
        <v>6.1710991079542567E-2</v>
      </c>
      <c r="K170" s="32">
        <f t="shared" si="76"/>
        <v>0.37299273032794966</v>
      </c>
      <c r="L170" s="32">
        <f t="shared" si="76"/>
        <v>4.044637831624727E-2</v>
      </c>
      <c r="M170" s="32">
        <f t="shared" si="76"/>
        <v>6.1989713903055722E-2</v>
      </c>
      <c r="N170" s="32">
        <f t="shared" si="76"/>
        <v>-1.3769580352520051E-2</v>
      </c>
      <c r="O170" s="32">
        <f t="shared" si="76"/>
        <v>-0.10935134074239859</v>
      </c>
      <c r="P170" s="32">
        <f t="shared" si="76"/>
        <v>0.29815235210868918</v>
      </c>
      <c r="Q170" s="32">
        <f t="shared" si="76"/>
        <v>1.1636429739459737</v>
      </c>
      <c r="R170" s="35">
        <f t="shared" si="76"/>
        <v>0.23563332578501883</v>
      </c>
    </row>
    <row r="171" spans="4:18" x14ac:dyDescent="0.2">
      <c r="D171" s="50" t="s">
        <v>128</v>
      </c>
      <c r="F171" s="32">
        <f t="shared" ref="F171:R171" si="77">F149/F105</f>
        <v>0.19066863797745351</v>
      </c>
      <c r="G171" s="32">
        <f t="shared" si="77"/>
        <v>4.1964552970435366E-2</v>
      </c>
      <c r="H171" s="32">
        <f t="shared" si="77"/>
        <v>9.0106608954765202E-2</v>
      </c>
      <c r="I171" s="32">
        <f t="shared" si="77"/>
        <v>0.24265074924860869</v>
      </c>
      <c r="J171" s="32">
        <f t="shared" si="77"/>
        <v>-7.896702229500438E-2</v>
      </c>
      <c r="K171" s="32">
        <f t="shared" si="77"/>
        <v>0.17490333918025064</v>
      </c>
      <c r="L171" s="32">
        <f t="shared" si="77"/>
        <v>-4.5662377091293026E-2</v>
      </c>
      <c r="M171" s="32">
        <f t="shared" si="77"/>
        <v>-1.3863464687039796E-2</v>
      </c>
      <c r="N171" s="32">
        <f t="shared" si="77"/>
        <v>-8.3208343315712918E-2</v>
      </c>
      <c r="O171" s="32">
        <f t="shared" si="77"/>
        <v>-0.15550148081556017</v>
      </c>
      <c r="P171" s="32">
        <f t="shared" si="77"/>
        <v>0.11704301430538552</v>
      </c>
      <c r="Q171" s="32">
        <f t="shared" si="77"/>
        <v>0.71670250603519459</v>
      </c>
      <c r="R171" s="35">
        <f t="shared" si="77"/>
        <v>8.8346996076397372E-2</v>
      </c>
    </row>
    <row r="172" spans="4:18" x14ac:dyDescent="0.2">
      <c r="D172" s="50" t="s">
        <v>126</v>
      </c>
      <c r="F172" s="32">
        <f t="shared" ref="F172:R172" si="78">F150/F106</f>
        <v>-5.8757443684949756E-2</v>
      </c>
      <c r="G172" s="32">
        <f t="shared" si="78"/>
        <v>1.2425043518732831E-2</v>
      </c>
      <c r="H172" s="32">
        <f t="shared" si="78"/>
        <v>8.7815133449064803E-2</v>
      </c>
      <c r="I172" s="32">
        <f t="shared" si="78"/>
        <v>-0.14679911925506639</v>
      </c>
      <c r="J172" s="32">
        <f t="shared" si="78"/>
        <v>3.8569315816113919E-2</v>
      </c>
      <c r="K172" s="32">
        <f t="shared" si="78"/>
        <v>2.0300470566897138E-3</v>
      </c>
      <c r="L172" s="32">
        <f t="shared" si="78"/>
        <v>-8.4792505046506483E-2</v>
      </c>
      <c r="M172" s="32">
        <f t="shared" si="78"/>
        <v>9.8544737396910637E-2</v>
      </c>
      <c r="N172" s="32">
        <f t="shared" si="78"/>
        <v>-0.10699138852621476</v>
      </c>
      <c r="O172" s="32">
        <f t="shared" si="78"/>
        <v>0.48323403309529622</v>
      </c>
      <c r="P172" s="32">
        <f t="shared" si="78"/>
        <v>0.1783438886183529</v>
      </c>
      <c r="Q172" s="32">
        <f t="shared" si="78"/>
        <v>0.32079281332094894</v>
      </c>
      <c r="R172" s="35">
        <f t="shared" si="78"/>
        <v>6.3852090912362686E-2</v>
      </c>
    </row>
    <row r="173" spans="4:18" x14ac:dyDescent="0.2">
      <c r="D173" s="30" t="s">
        <v>70</v>
      </c>
      <c r="F173" s="32">
        <f t="shared" ref="F173:R173" si="79">F151/F107</f>
        <v>3.8342141589579656E-3</v>
      </c>
      <c r="G173" s="32">
        <f t="shared" si="79"/>
        <v>2.0448142969880456E-2</v>
      </c>
      <c r="H173" s="32">
        <f t="shared" si="79"/>
        <v>4.6444877226266314E-3</v>
      </c>
      <c r="I173" s="32">
        <f t="shared" si="79"/>
        <v>6.25637174834896E-2</v>
      </c>
      <c r="J173" s="32">
        <f t="shared" si="79"/>
        <v>0.12268823413606128</v>
      </c>
      <c r="K173" s="32">
        <f t="shared" si="79"/>
        <v>0.11439136021412197</v>
      </c>
      <c r="L173" s="32">
        <f t="shared" si="79"/>
        <v>-0.19552572482043704</v>
      </c>
      <c r="M173" s="32">
        <f t="shared" si="79"/>
        <v>-0.16216032152926135</v>
      </c>
      <c r="N173" s="32">
        <f t="shared" si="79"/>
        <v>-0.31797767381747322</v>
      </c>
      <c r="O173" s="32">
        <f t="shared" si="79"/>
        <v>3.6707009391863818E-2</v>
      </c>
      <c r="P173" s="32">
        <f t="shared" si="79"/>
        <v>-0.13731780989853837</v>
      </c>
      <c r="Q173" s="32">
        <f t="shared" si="79"/>
        <v>-9.2923401187383917E-2</v>
      </c>
      <c r="R173" s="35">
        <f t="shared" si="79"/>
        <v>-3.5657072586497598E-2</v>
      </c>
    </row>
    <row r="174" spans="4:18" s="30" customFormat="1" x14ac:dyDescent="0.2">
      <c r="D174" s="58" t="s">
        <v>71</v>
      </c>
      <c r="F174" s="32">
        <f t="shared" ref="F174:R174" si="80">F152/F108</f>
        <v>-0.10696173673234524</v>
      </c>
      <c r="G174" s="32">
        <f t="shared" si="80"/>
        <v>-5.7705745468124021E-2</v>
      </c>
      <c r="H174" s="32">
        <f t="shared" si="80"/>
        <v>6.7873184174689738E-2</v>
      </c>
      <c r="I174" s="32">
        <f t="shared" si="80"/>
        <v>-0.13490098632976544</v>
      </c>
      <c r="J174" s="32">
        <f t="shared" si="80"/>
        <v>0.47084867850084622</v>
      </c>
      <c r="K174" s="32">
        <f t="shared" si="80"/>
        <v>3.371362431991172E-2</v>
      </c>
      <c r="L174" s="32">
        <f t="shared" si="80"/>
        <v>-1</v>
      </c>
      <c r="M174" s="32">
        <f t="shared" si="80"/>
        <v>-1</v>
      </c>
      <c r="N174" s="32">
        <f t="shared" si="80"/>
        <v>-1</v>
      </c>
      <c r="O174" s="32">
        <f t="shared" si="80"/>
        <v>0.30153388688526384</v>
      </c>
      <c r="P174" s="32">
        <f t="shared" si="80"/>
        <v>-0.26046846054786243</v>
      </c>
      <c r="Q174" s="32">
        <f t="shared" si="80"/>
        <v>-0.18087967840079999</v>
      </c>
      <c r="R174" s="35">
        <f t="shared" si="80"/>
        <v>-0.11848483200053042</v>
      </c>
    </row>
    <row r="175" spans="4:18" s="30" customFormat="1" x14ac:dyDescent="0.2">
      <c r="D175" s="30" t="s">
        <v>72</v>
      </c>
      <c r="F175" s="32">
        <f t="shared" ref="F175:R175" si="81">F153/F109</f>
        <v>-6.4219445115151277E-2</v>
      </c>
      <c r="G175" s="32">
        <f t="shared" si="81"/>
        <v>-0.15216090033087082</v>
      </c>
      <c r="H175" s="32">
        <f t="shared" si="81"/>
        <v>8.5619862571283872E-2</v>
      </c>
      <c r="I175" s="32">
        <f t="shared" si="81"/>
        <v>-0.48689420935743549</v>
      </c>
      <c r="J175" s="32">
        <f t="shared" si="81"/>
        <v>0.24838800459834609</v>
      </c>
      <c r="K175" s="32">
        <f t="shared" si="81"/>
        <v>0.45220072443751208</v>
      </c>
      <c r="L175" s="32">
        <f t="shared" si="81"/>
        <v>-1</v>
      </c>
      <c r="M175" s="32">
        <f t="shared" si="81"/>
        <v>-1</v>
      </c>
      <c r="N175" s="32">
        <f t="shared" si="81"/>
        <v>-1</v>
      </c>
      <c r="O175" s="32">
        <f t="shared" si="81"/>
        <v>2.2565688193939981</v>
      </c>
      <c r="P175" s="32">
        <f t="shared" si="81"/>
        <v>2.9329630671091192E-2</v>
      </c>
      <c r="Q175" s="32">
        <f t="shared" si="81"/>
        <v>0.19688826768092452</v>
      </c>
      <c r="R175" s="35">
        <f t="shared" si="81"/>
        <v>1.6925992126942117E-2</v>
      </c>
    </row>
    <row r="176" spans="4:18" x14ac:dyDescent="0.2">
      <c r="D176" s="30" t="s">
        <v>73</v>
      </c>
      <c r="F176" s="32">
        <f t="shared" ref="F176:R176" si="82">F154/F110</f>
        <v>-5.4665524056069998E-3</v>
      </c>
      <c r="G176" s="32">
        <f t="shared" si="82"/>
        <v>1.4054488493855473E-2</v>
      </c>
      <c r="H176" s="32">
        <f t="shared" si="82"/>
        <v>1.9453129390648385E-2</v>
      </c>
      <c r="I176" s="32">
        <f t="shared" si="82"/>
        <v>1.83751393650778E-2</v>
      </c>
      <c r="J176" s="32">
        <f t="shared" si="82"/>
        <v>0.11693343041803256</v>
      </c>
      <c r="K176" s="32">
        <f t="shared" si="82"/>
        <v>6.4767883614216232E-2</v>
      </c>
      <c r="L176" s="32">
        <f t="shared" si="82"/>
        <v>-0.31428803428096758</v>
      </c>
      <c r="M176" s="32">
        <f t="shared" si="82"/>
        <v>-0.28311399846097668</v>
      </c>
      <c r="N176" s="32">
        <f t="shared" si="82"/>
        <v>-0.41916957076334821</v>
      </c>
      <c r="O176" s="32">
        <f t="shared" si="82"/>
        <v>5.5183050837647699E-2</v>
      </c>
      <c r="P176" s="32">
        <f t="shared" si="82"/>
        <v>-0.158454905310597</v>
      </c>
      <c r="Q176" s="32">
        <f t="shared" si="82"/>
        <v>-9.6364959205400433E-2</v>
      </c>
      <c r="R176" s="35">
        <f t="shared" si="82"/>
        <v>-4.9830347407020123E-2</v>
      </c>
    </row>
    <row r="177" spans="4:18" x14ac:dyDescent="0.2">
      <c r="D177" s="30" t="s">
        <v>105</v>
      </c>
      <c r="F177" s="32">
        <f t="shared" ref="F177:R177" si="83">F155/F111</f>
        <v>6.9937955609967128E-2</v>
      </c>
      <c r="G177" s="32">
        <f t="shared" si="83"/>
        <v>2.3583487043803083E-2</v>
      </c>
      <c r="H177" s="32">
        <f t="shared" si="83"/>
        <v>5.7740138109724469E-2</v>
      </c>
      <c r="I177" s="32">
        <f t="shared" si="83"/>
        <v>0.22172096513214032</v>
      </c>
      <c r="J177" s="32">
        <f t="shared" si="83"/>
        <v>0.12445676051829085</v>
      </c>
      <c r="K177" s="32">
        <f t="shared" si="83"/>
        <v>0.35858456321654658</v>
      </c>
      <c r="L177" s="32">
        <f t="shared" si="83"/>
        <v>0.22642536628306589</v>
      </c>
      <c r="M177" s="32">
        <f t="shared" si="83"/>
        <v>8.2691050556387494E-2</v>
      </c>
      <c r="N177" s="32">
        <f t="shared" si="83"/>
        <v>-0.11441606059442619</v>
      </c>
      <c r="O177" s="32">
        <f t="shared" si="83"/>
        <v>-1.9031041300245178E-2</v>
      </c>
      <c r="P177" s="32">
        <f t="shared" si="83"/>
        <v>3.1888779317371191E-2</v>
      </c>
      <c r="Q177" s="32">
        <f t="shared" si="83"/>
        <v>-0.14339566958727928</v>
      </c>
      <c r="R177" s="35">
        <f t="shared" si="83"/>
        <v>3.3310740361971437E-2</v>
      </c>
    </row>
    <row r="178" spans="4:18" x14ac:dyDescent="0.2">
      <c r="D178" s="30" t="s">
        <v>74</v>
      </c>
      <c r="F178" s="32">
        <f t="shared" ref="F178:R178" si="84">F156/F112</f>
        <v>-1.8454342899181794E-2</v>
      </c>
      <c r="G178" s="32">
        <f t="shared" si="84"/>
        <v>-3.1008668933974196E-2</v>
      </c>
      <c r="H178" s="32">
        <f t="shared" si="84"/>
        <v>-4.4109338694106881E-3</v>
      </c>
      <c r="I178" s="32">
        <f t="shared" si="84"/>
        <v>9.8302654871852177E-2</v>
      </c>
      <c r="J178" s="32">
        <f t="shared" si="84"/>
        <v>3.3356197284336503E-2</v>
      </c>
      <c r="K178" s="32">
        <f t="shared" si="84"/>
        <v>9.5504332307244977E-2</v>
      </c>
      <c r="L178" s="32">
        <f t="shared" si="84"/>
        <v>-1.440294994665143E-3</v>
      </c>
      <c r="M178" s="32">
        <f t="shared" si="84"/>
        <v>-0.26919852817084544</v>
      </c>
      <c r="N178" s="32">
        <f t="shared" si="84"/>
        <v>-6.2717985330101068E-3</v>
      </c>
      <c r="O178" s="32">
        <f t="shared" si="84"/>
        <v>-8.3068648876121004E-2</v>
      </c>
      <c r="P178" s="32">
        <f t="shared" si="84"/>
        <v>-0.14641091753598251</v>
      </c>
      <c r="Q178" s="32">
        <f t="shared" si="84"/>
        <v>-7.4887219679821648E-2</v>
      </c>
      <c r="R178" s="35">
        <f t="shared" si="84"/>
        <v>-4.4346032271392735E-2</v>
      </c>
    </row>
    <row r="179" spans="4:18" x14ac:dyDescent="0.2">
      <c r="D179" s="30" t="s">
        <v>106</v>
      </c>
      <c r="F179" s="32">
        <f t="shared" ref="F179:R179" si="85">F157/F113</f>
        <v>-0.13173060974313136</v>
      </c>
      <c r="G179" s="32">
        <f t="shared" si="85"/>
        <v>5.0106241030630085E-2</v>
      </c>
      <c r="H179" s="32">
        <f t="shared" si="85"/>
        <v>0.29822987036027682</v>
      </c>
      <c r="I179" s="32">
        <f t="shared" si="85"/>
        <v>0.11959356735950982</v>
      </c>
      <c r="J179" s="32">
        <f t="shared" si="85"/>
        <v>0.16546137997851224</v>
      </c>
      <c r="K179" s="32">
        <f t="shared" si="85"/>
        <v>0.33622053631833182</v>
      </c>
      <c r="L179" s="32">
        <f t="shared" si="85"/>
        <v>-0.20030270523570454</v>
      </c>
      <c r="M179" s="32">
        <f t="shared" si="85"/>
        <v>0.20535906009579036</v>
      </c>
      <c r="N179" s="32">
        <f t="shared" si="85"/>
        <v>0.15069844858088352</v>
      </c>
      <c r="O179" s="32">
        <f t="shared" si="85"/>
        <v>0.1329439533809634</v>
      </c>
      <c r="P179" s="32">
        <f t="shared" si="85"/>
        <v>-1.0951571474573155E-2</v>
      </c>
      <c r="Q179" s="32">
        <f t="shared" si="85"/>
        <v>-0.15497707047418902</v>
      </c>
      <c r="R179" s="35">
        <f t="shared" si="85"/>
        <v>4.3641015169028602E-2</v>
      </c>
    </row>
    <row r="180" spans="4:18" x14ac:dyDescent="0.2">
      <c r="D180" t="s">
        <v>75</v>
      </c>
      <c r="F180" s="32">
        <f t="shared" ref="F180:R180" si="86">F158/F114</f>
        <v>-3.5180646882190601E-2</v>
      </c>
      <c r="G180" s="32">
        <f t="shared" si="86"/>
        <v>-3.2761282096846506E-2</v>
      </c>
      <c r="H180" s="32">
        <f t="shared" si="86"/>
        <v>9.1882583858419794E-3</v>
      </c>
      <c r="I180" s="32">
        <f t="shared" si="86"/>
        <v>8.2202375172092765E-2</v>
      </c>
      <c r="J180" s="32">
        <f t="shared" si="86"/>
        <v>3.5207950333436336E-2</v>
      </c>
      <c r="K180" s="32">
        <f t="shared" si="86"/>
        <v>0.10964193149038301</v>
      </c>
      <c r="L180" s="32">
        <f t="shared" si="86"/>
        <v>-5.1173376173934464E-2</v>
      </c>
      <c r="M180" s="32">
        <f t="shared" si="86"/>
        <v>-0.23007632403849834</v>
      </c>
      <c r="N180" s="32">
        <f t="shared" si="86"/>
        <v>-8.3725864834757521E-3</v>
      </c>
      <c r="O180" s="32">
        <f t="shared" si="86"/>
        <v>-7.2552319323426095E-2</v>
      </c>
      <c r="P180" s="32">
        <f t="shared" si="86"/>
        <v>-0.14379714958488285</v>
      </c>
      <c r="Q180" s="32">
        <f t="shared" si="86"/>
        <v>-8.2546427751220106E-2</v>
      </c>
      <c r="R180" s="35">
        <f t="shared" si="86"/>
        <v>-4.4972936028555059E-2</v>
      </c>
    </row>
    <row r="181" spans="4:18" x14ac:dyDescent="0.2">
      <c r="D181" s="51" t="s">
        <v>127</v>
      </c>
      <c r="F181" s="32" t="e">
        <f t="shared" ref="F181:R181" si="87">F159/F115</f>
        <v>#DIV/0!</v>
      </c>
      <c r="G181" s="32" t="e">
        <f t="shared" si="87"/>
        <v>#DIV/0!</v>
      </c>
      <c r="H181" s="32" t="e">
        <f t="shared" si="87"/>
        <v>#DIV/0!</v>
      </c>
      <c r="I181" s="32" t="e">
        <f t="shared" si="87"/>
        <v>#DIV/0!</v>
      </c>
      <c r="J181" s="32" t="e">
        <f t="shared" si="87"/>
        <v>#DIV/0!</v>
      </c>
      <c r="K181" s="32" t="e">
        <f t="shared" si="87"/>
        <v>#DIV/0!</v>
      </c>
      <c r="L181" s="32" t="e">
        <f t="shared" si="87"/>
        <v>#DIV/0!</v>
      </c>
      <c r="M181" s="32" t="e">
        <f t="shared" si="87"/>
        <v>#DIV/0!</v>
      </c>
      <c r="N181" s="32" t="e">
        <f t="shared" si="87"/>
        <v>#DIV/0!</v>
      </c>
      <c r="O181" s="32" t="e">
        <f t="shared" si="87"/>
        <v>#DIV/0!</v>
      </c>
      <c r="P181" s="32" t="e">
        <f t="shared" si="87"/>
        <v>#DIV/0!</v>
      </c>
      <c r="Q181" s="32" t="e">
        <f t="shared" si="87"/>
        <v>#DIV/0!</v>
      </c>
      <c r="R181" s="35" t="e">
        <f t="shared" si="87"/>
        <v>#DIV/0!</v>
      </c>
    </row>
  </sheetData>
  <conditionalFormatting sqref="F162:Q181">
    <cfRule type="cellIs" dxfId="12" priority="10" stopIfTrue="1" operator="between">
      <formula>-0.1</formula>
      <formula>0.1</formula>
    </cfRule>
  </conditionalFormatting>
  <conditionalFormatting sqref="F74:Q93 T74:T92 F118:Q137">
    <cfRule type="cellIs" dxfId="11" priority="9" stopIfTrue="1" operator="lessThan">
      <formula>0</formula>
    </cfRule>
  </conditionalFormatting>
  <conditionalFormatting sqref="R162:R181">
    <cfRule type="cellIs" dxfId="10" priority="6" operator="lessThan">
      <formula>-0.07</formula>
    </cfRule>
    <cfRule type="cellIs" dxfId="9" priority="7" operator="greaterThan">
      <formula>0.07</formula>
    </cfRule>
  </conditionalFormatting>
  <conditionalFormatting sqref="B74:B93">
    <cfRule type="cellIs" dxfId="8" priority="3" stopIfTrue="1" operator="lessThan">
      <formula>0</formula>
    </cfRule>
  </conditionalFormatting>
  <conditionalFormatting sqref="F162:R181">
    <cfRule type="cellIs" dxfId="7" priority="1" operator="lessThan">
      <formula>-1</formula>
    </cfRule>
    <cfRule type="cellIs" dxfId="6" priority="2" operator="greaterThan">
      <formula>1</formula>
    </cfRule>
  </conditionalFormatting>
  <printOptions horizontalCentered="1"/>
  <pageMargins left="0.17" right="0.16" top="0.75" bottom="0.75" header="0.5" footer="0.5"/>
  <pageSetup scale="68" orientation="landscape" r:id="rId1"/>
  <headerFooter alignWithMargins="0">
    <oddFooter>&amp;C&amp;F / &amp;A&amp;RPage &amp;P of &amp;N</oddFooter>
  </headerFooter>
  <rowBreaks count="3" manualBreakCount="3">
    <brk id="50" max="17" man="1"/>
    <brk id="94" max="17" man="1"/>
    <brk id="138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1"/>
  <sheetViews>
    <sheetView topLeftCell="A156" workbookViewId="0">
      <selection activeCell="D174" sqref="D174"/>
    </sheetView>
  </sheetViews>
  <sheetFormatPr defaultRowHeight="12.75" x14ac:dyDescent="0.2"/>
  <cols>
    <col min="1" max="1" width="7.85546875" customWidth="1"/>
    <col min="2" max="2" width="11.7109375" customWidth="1"/>
    <col min="3" max="3" width="10.7109375" customWidth="1"/>
    <col min="4" max="4" width="12.28515625" customWidth="1"/>
    <col min="5" max="5" width="5" customWidth="1"/>
    <col min="6" max="7" width="12" customWidth="1"/>
    <col min="8" max="9" width="11.7109375" customWidth="1"/>
    <col min="10" max="10" width="11.5703125" customWidth="1"/>
    <col min="11" max="12" width="11.140625" customWidth="1"/>
    <col min="13" max="13" width="10.85546875" customWidth="1"/>
    <col min="14" max="14" width="11.5703125" customWidth="1"/>
    <col min="15" max="15" width="11.140625" customWidth="1"/>
    <col min="16" max="16" width="12" customWidth="1"/>
    <col min="17" max="18" width="12.28515625" customWidth="1"/>
    <col min="19" max="19" width="11.85546875" customWidth="1"/>
    <col min="20" max="20" width="12.140625" customWidth="1"/>
  </cols>
  <sheetData>
    <row r="1" spans="1:19" x14ac:dyDescent="0.2">
      <c r="E1" s="48">
        <f>'Empirical Test'!E1</f>
        <v>2016</v>
      </c>
      <c r="F1" s="19" t="s">
        <v>84</v>
      </c>
      <c r="G1" s="19" t="s">
        <v>85</v>
      </c>
      <c r="H1" s="19" t="s">
        <v>77</v>
      </c>
      <c r="I1" s="19" t="s">
        <v>86</v>
      </c>
      <c r="J1" s="19" t="s">
        <v>87</v>
      </c>
      <c r="K1" s="19" t="s">
        <v>88</v>
      </c>
      <c r="L1" s="19" t="s">
        <v>89</v>
      </c>
      <c r="M1" s="19" t="s">
        <v>90</v>
      </c>
      <c r="N1" s="19" t="s">
        <v>91</v>
      </c>
      <c r="O1" s="19" t="s">
        <v>92</v>
      </c>
      <c r="P1" s="19" t="s">
        <v>93</v>
      </c>
      <c r="Q1" s="19" t="s">
        <v>94</v>
      </c>
      <c r="R1" s="19" t="s">
        <v>95</v>
      </c>
    </row>
    <row r="2" spans="1:19" x14ac:dyDescent="0.2">
      <c r="D2" t="s">
        <v>97</v>
      </c>
      <c r="F2" s="49">
        <f>'Empirical Test'!F2</f>
        <v>1048</v>
      </c>
      <c r="G2" s="49">
        <f>'Empirical Test'!G2</f>
        <v>753</v>
      </c>
      <c r="H2" s="49">
        <f>'Empirical Test'!H2</f>
        <v>683</v>
      </c>
      <c r="I2" s="49">
        <f>'Empirical Test'!I2</f>
        <v>308</v>
      </c>
      <c r="J2" s="49">
        <f>'Empirical Test'!J2</f>
        <v>198</v>
      </c>
      <c r="K2" s="49">
        <f>'Empirical Test'!K2</f>
        <v>110</v>
      </c>
      <c r="L2" s="49">
        <f>'Empirical Test'!L2</f>
        <v>20</v>
      </c>
      <c r="M2" s="49">
        <f>'Empirical Test'!M2</f>
        <v>10</v>
      </c>
      <c r="N2" s="49">
        <f>'Empirical Test'!N2</f>
        <v>158</v>
      </c>
      <c r="O2" s="49">
        <f>'Empirical Test'!O2</f>
        <v>508</v>
      </c>
      <c r="P2" s="49">
        <f>'Empirical Test'!P2</f>
        <v>637</v>
      </c>
      <c r="Q2" s="49">
        <f>'Empirical Test'!Q2</f>
        <v>1289</v>
      </c>
      <c r="R2">
        <f>SUM(F2:Q2)</f>
        <v>5722</v>
      </c>
    </row>
    <row r="3" spans="1:19" x14ac:dyDescent="0.2">
      <c r="O3" s="30"/>
      <c r="P3" s="30"/>
      <c r="Q3" s="30"/>
      <c r="S3" s="30"/>
    </row>
    <row r="4" spans="1:19" x14ac:dyDescent="0.2">
      <c r="F4" s="21"/>
      <c r="G4" s="21"/>
      <c r="H4" s="21"/>
      <c r="I4" s="21"/>
      <c r="J4" s="21"/>
      <c r="K4" s="21"/>
      <c r="L4" s="21"/>
      <c r="M4" s="21"/>
      <c r="N4" s="21"/>
      <c r="O4" s="31"/>
      <c r="P4" s="31"/>
      <c r="Q4" s="31"/>
      <c r="S4" s="31"/>
    </row>
    <row r="6" spans="1:19" x14ac:dyDescent="0.2">
      <c r="B6" s="19" t="s">
        <v>82</v>
      </c>
      <c r="C6" s="19" t="s">
        <v>79</v>
      </c>
      <c r="D6" s="19" t="s">
        <v>80</v>
      </c>
      <c r="E6" s="19"/>
    </row>
    <row r="7" spans="1:19" x14ac:dyDescent="0.2">
      <c r="B7" s="19" t="s">
        <v>83</v>
      </c>
      <c r="C7" s="19" t="s">
        <v>78</v>
      </c>
      <c r="D7" s="19" t="s">
        <v>81</v>
      </c>
      <c r="E7" s="19"/>
    </row>
    <row r="8" spans="1:19" x14ac:dyDescent="0.2">
      <c r="A8" t="s">
        <v>76</v>
      </c>
      <c r="B8" t="s">
        <v>59</v>
      </c>
      <c r="C8" t="s">
        <v>60</v>
      </c>
      <c r="D8" t="s">
        <v>61</v>
      </c>
    </row>
    <row r="9" spans="1:19" x14ac:dyDescent="0.2">
      <c r="A9" t="s">
        <v>63</v>
      </c>
      <c r="B9" s="20">
        <f>'Summarize Gas'!$B$31</f>
        <v>12.797358322345801</v>
      </c>
      <c r="C9" s="27">
        <f>'Summarize Gas'!$B$32</f>
        <v>9.6025211330113949E-2</v>
      </c>
      <c r="D9" s="27">
        <f>'Summarize Gas'!$B$33</f>
        <v>7.9684416769690194E-2</v>
      </c>
      <c r="E9" s="14"/>
      <c r="F9" s="14">
        <f>$C9</f>
        <v>9.6025211330113949E-2</v>
      </c>
      <c r="G9" s="14">
        <f>$C9</f>
        <v>9.6025211330113949E-2</v>
      </c>
      <c r="H9" s="14">
        <f>AVERAGE(G9,I9)</f>
        <v>8.7854814049902072E-2</v>
      </c>
      <c r="I9" s="14">
        <f t="shared" ref="I9:J28" si="0">$D9</f>
        <v>7.9684416769690194E-2</v>
      </c>
      <c r="J9" s="14">
        <f t="shared" si="0"/>
        <v>7.9684416769690194E-2</v>
      </c>
      <c r="K9" s="14">
        <f>AVERAGE(J9,L9)</f>
        <v>3.9842208384845097E-2</v>
      </c>
      <c r="L9">
        <v>0</v>
      </c>
      <c r="M9">
        <v>0</v>
      </c>
      <c r="N9" s="14">
        <f>AVERAGE(M9,O9)</f>
        <v>3.9842208384845097E-2</v>
      </c>
      <c r="O9" s="14">
        <f t="shared" ref="O9:O28" si="1">$D9</f>
        <v>7.9684416769690194E-2</v>
      </c>
      <c r="P9" s="14">
        <f>AVERAGE(O9,Q9)</f>
        <v>8.7854814049902072E-2</v>
      </c>
      <c r="Q9" s="14">
        <f>$C9</f>
        <v>9.6025211330113949E-2</v>
      </c>
    </row>
    <row r="10" spans="1:19" x14ac:dyDescent="0.2">
      <c r="A10" t="s">
        <v>65</v>
      </c>
      <c r="B10" s="20">
        <f>'Summarize Gas'!$C$31</f>
        <v>8.7687408573799797</v>
      </c>
      <c r="C10" s="27">
        <f>'Summarize Gas'!$C$32</f>
        <v>0.22750478481086639</v>
      </c>
      <c r="D10" s="27">
        <f>'Summarize Gas'!$C$33</f>
        <v>0.16017176456413601</v>
      </c>
      <c r="E10" s="14"/>
      <c r="F10" s="14">
        <f t="shared" ref="F10:G28" si="2">$C10</f>
        <v>0.22750478481086639</v>
      </c>
      <c r="G10" s="14">
        <f t="shared" si="2"/>
        <v>0.22750478481086639</v>
      </c>
      <c r="H10" s="14">
        <f t="shared" ref="H10:H28" si="3">AVERAGE(G10,I10)</f>
        <v>0.1938382746875012</v>
      </c>
      <c r="I10" s="14">
        <f t="shared" si="0"/>
        <v>0.16017176456413601</v>
      </c>
      <c r="J10" s="14">
        <f t="shared" si="0"/>
        <v>0.16017176456413601</v>
      </c>
      <c r="K10" s="14">
        <f t="shared" ref="K10:K28" si="4">AVERAGE(J10,L10)</f>
        <v>8.0085882282068005E-2</v>
      </c>
      <c r="L10">
        <v>0</v>
      </c>
      <c r="M10">
        <v>0</v>
      </c>
      <c r="N10" s="14">
        <f t="shared" ref="N10:N28" si="5">AVERAGE(M10,O10)</f>
        <v>8.0085882282068005E-2</v>
      </c>
      <c r="O10" s="14">
        <f t="shared" si="1"/>
        <v>0.16017176456413601</v>
      </c>
      <c r="P10" s="14">
        <f t="shared" ref="P10:P28" si="6">AVERAGE(O10,Q10)</f>
        <v>0.1938382746875012</v>
      </c>
      <c r="Q10" s="14">
        <f t="shared" ref="Q10:Q28" si="7">$C10</f>
        <v>0.22750478481086639</v>
      </c>
    </row>
    <row r="11" spans="1:19" x14ac:dyDescent="0.2">
      <c r="A11" t="s">
        <v>66</v>
      </c>
      <c r="B11" s="20">
        <f>'Summarize Gas'!$D$31</f>
        <v>0</v>
      </c>
      <c r="C11" s="27">
        <f>'Summarize Gas'!$D$32</f>
        <v>0.41563609751104202</v>
      </c>
      <c r="D11" s="27">
        <f>'Summarize Gas'!$D$33</f>
        <v>0.26096931518126798</v>
      </c>
      <c r="E11" s="14"/>
      <c r="F11" s="14">
        <f t="shared" si="2"/>
        <v>0.41563609751104202</v>
      </c>
      <c r="G11" s="14">
        <f t="shared" si="2"/>
        <v>0.41563609751104202</v>
      </c>
      <c r="H11" s="14">
        <f t="shared" si="3"/>
        <v>0.338302706346155</v>
      </c>
      <c r="I11" s="14">
        <f t="shared" si="0"/>
        <v>0.26096931518126798</v>
      </c>
      <c r="J11" s="14">
        <f t="shared" si="0"/>
        <v>0.26096931518126798</v>
      </c>
      <c r="K11" s="14">
        <f t="shared" si="4"/>
        <v>0.13048465759063399</v>
      </c>
      <c r="L11">
        <v>0</v>
      </c>
      <c r="M11">
        <v>0</v>
      </c>
      <c r="N11" s="14">
        <f t="shared" si="5"/>
        <v>0.13048465759063399</v>
      </c>
      <c r="O11" s="14">
        <f t="shared" si="1"/>
        <v>0.26096931518126798</v>
      </c>
      <c r="P11" s="14">
        <f t="shared" si="6"/>
        <v>0.338302706346155</v>
      </c>
      <c r="Q11" s="14">
        <f t="shared" si="7"/>
        <v>0.41563609751104202</v>
      </c>
    </row>
    <row r="12" spans="1:19" x14ac:dyDescent="0.2">
      <c r="A12" t="s">
        <v>67</v>
      </c>
      <c r="B12" s="20">
        <f>'Summarize Gas'!$E$31</f>
        <v>12.5654611536246</v>
      </c>
      <c r="C12" s="27">
        <f>'Summarize Gas'!$E$32</f>
        <v>0.10660307545330501</v>
      </c>
      <c r="D12" s="27">
        <f>'Summarize Gas'!$E$33</f>
        <v>8.6035622759532193E-2</v>
      </c>
      <c r="E12" s="14"/>
      <c r="F12" s="14">
        <f t="shared" si="2"/>
        <v>0.10660307545330501</v>
      </c>
      <c r="G12" s="14">
        <f t="shared" si="2"/>
        <v>0.10660307545330501</v>
      </c>
      <c r="H12" s="14">
        <f t="shared" si="3"/>
        <v>9.6319349106418595E-2</v>
      </c>
      <c r="I12" s="14">
        <f t="shared" si="0"/>
        <v>8.6035622759532193E-2</v>
      </c>
      <c r="J12" s="14">
        <f t="shared" si="0"/>
        <v>8.6035622759532193E-2</v>
      </c>
      <c r="K12" s="14">
        <f t="shared" si="4"/>
        <v>4.3017811379766097E-2</v>
      </c>
      <c r="L12">
        <v>0</v>
      </c>
      <c r="M12">
        <v>0</v>
      </c>
      <c r="N12" s="14">
        <f t="shared" si="5"/>
        <v>4.3017811379766097E-2</v>
      </c>
      <c r="O12" s="14">
        <f t="shared" si="1"/>
        <v>8.6035622759532193E-2</v>
      </c>
      <c r="P12" s="14">
        <f t="shared" si="6"/>
        <v>9.6319349106418595E-2</v>
      </c>
      <c r="Q12" s="14">
        <f t="shared" si="7"/>
        <v>0.10660307545330501</v>
      </c>
    </row>
    <row r="13" spans="1:19" x14ac:dyDescent="0.2">
      <c r="A13" t="s">
        <v>103</v>
      </c>
      <c r="B13" s="20">
        <f>'Summarize Gas'!$F$31</f>
        <v>444.95590269427697</v>
      </c>
      <c r="C13" s="27">
        <f>'Summarize Gas'!$F$32</f>
        <v>0.84419870490817983</v>
      </c>
      <c r="D13" s="27">
        <f>'Summarize Gas'!$F$33</f>
        <v>0.81690988831500011</v>
      </c>
      <c r="E13" s="14"/>
      <c r="F13" s="14">
        <f t="shared" si="2"/>
        <v>0.84419870490817983</v>
      </c>
      <c r="G13" s="14">
        <f t="shared" si="2"/>
        <v>0.84419870490817983</v>
      </c>
      <c r="H13" s="14">
        <f t="shared" si="3"/>
        <v>0.83055429661158997</v>
      </c>
      <c r="I13" s="14">
        <f t="shared" si="0"/>
        <v>0.81690988831500011</v>
      </c>
      <c r="J13" s="14">
        <f t="shared" si="0"/>
        <v>0.81690988831500011</v>
      </c>
      <c r="K13" s="14">
        <f t="shared" si="4"/>
        <v>0.40845494415750006</v>
      </c>
      <c r="L13">
        <v>0</v>
      </c>
      <c r="M13">
        <v>0</v>
      </c>
      <c r="N13" s="14">
        <f t="shared" si="5"/>
        <v>0.40845494415750006</v>
      </c>
      <c r="O13" s="14">
        <f t="shared" si="1"/>
        <v>0.81690988831500011</v>
      </c>
      <c r="P13" s="14">
        <f t="shared" si="6"/>
        <v>0.83055429661158997</v>
      </c>
      <c r="Q13" s="14">
        <f t="shared" si="7"/>
        <v>0.84419870490817983</v>
      </c>
    </row>
    <row r="14" spans="1:19" x14ac:dyDescent="0.2">
      <c r="A14" t="s">
        <v>68</v>
      </c>
      <c r="B14" s="20">
        <f>'Summarize Gas'!$G$31</f>
        <v>499.87623225623503</v>
      </c>
      <c r="C14" s="27">
        <f>'Summarize Gas'!$G$32</f>
        <v>1.9286310825591531</v>
      </c>
      <c r="D14" s="27">
        <f>'Summarize Gas'!$G$33</f>
        <v>1.564786693823266</v>
      </c>
      <c r="E14" s="14"/>
      <c r="F14" s="14">
        <f t="shared" si="2"/>
        <v>1.9286310825591531</v>
      </c>
      <c r="G14" s="14">
        <f t="shared" si="2"/>
        <v>1.9286310825591531</v>
      </c>
      <c r="H14" s="14">
        <f t="shared" si="3"/>
        <v>1.7467088881912094</v>
      </c>
      <c r="I14" s="14">
        <f t="shared" si="0"/>
        <v>1.564786693823266</v>
      </c>
      <c r="J14" s="14">
        <f t="shared" si="0"/>
        <v>1.564786693823266</v>
      </c>
      <c r="K14" s="14">
        <f t="shared" si="4"/>
        <v>0.78239334691163298</v>
      </c>
      <c r="L14">
        <v>0</v>
      </c>
      <c r="M14">
        <v>0</v>
      </c>
      <c r="N14" s="14">
        <f t="shared" si="5"/>
        <v>0.78239334691163298</v>
      </c>
      <c r="O14" s="14">
        <f t="shared" si="1"/>
        <v>1.564786693823266</v>
      </c>
      <c r="P14" s="14">
        <f t="shared" si="6"/>
        <v>1.7467088881912094</v>
      </c>
      <c r="Q14" s="14">
        <f t="shared" si="7"/>
        <v>1.9286310825591531</v>
      </c>
    </row>
    <row r="15" spans="1:19" x14ac:dyDescent="0.2">
      <c r="A15" t="s">
        <v>104</v>
      </c>
      <c r="B15" s="20">
        <f>'Summarize Gas'!$H$31</f>
        <v>2111.8378761604499</v>
      </c>
      <c r="C15" s="27">
        <f>'Summarize Gas'!$H$32</f>
        <v>2.4115331189266298</v>
      </c>
      <c r="D15" s="27">
        <f>'Summarize Gas'!$H$33</f>
        <v>2.4275510980541699</v>
      </c>
      <c r="E15" s="14"/>
      <c r="F15" s="14">
        <f t="shared" si="2"/>
        <v>2.4115331189266298</v>
      </c>
      <c r="G15" s="14">
        <f t="shared" si="2"/>
        <v>2.4115331189266298</v>
      </c>
      <c r="H15" s="14">
        <f t="shared" si="3"/>
        <v>2.4195421084903996</v>
      </c>
      <c r="I15" s="14">
        <f t="shared" si="0"/>
        <v>2.4275510980541699</v>
      </c>
      <c r="J15" s="14">
        <f t="shared" si="0"/>
        <v>2.4275510980541699</v>
      </c>
      <c r="K15" s="14">
        <f t="shared" si="4"/>
        <v>1.213775549027085</v>
      </c>
      <c r="L15">
        <v>0</v>
      </c>
      <c r="M15">
        <v>0</v>
      </c>
      <c r="N15" s="14">
        <f t="shared" si="5"/>
        <v>1.213775549027085</v>
      </c>
      <c r="O15" s="14">
        <f t="shared" si="1"/>
        <v>2.4275510980541699</v>
      </c>
      <c r="P15" s="14">
        <f t="shared" si="6"/>
        <v>2.4195421084903996</v>
      </c>
      <c r="Q15" s="14">
        <f t="shared" si="7"/>
        <v>2.4115331189266298</v>
      </c>
    </row>
    <row r="16" spans="1:19" x14ac:dyDescent="0.2">
      <c r="A16" t="s">
        <v>69</v>
      </c>
      <c r="B16" s="20">
        <f>'Summarize Gas'!$I$31</f>
        <v>521.85132805886599</v>
      </c>
      <c r="C16" s="27">
        <f>'Summarize Gas'!$I$32</f>
        <v>1.8122544580019921</v>
      </c>
      <c r="D16" s="27">
        <f>'Summarize Gas'!$I$33</f>
        <v>1.475206470162109</v>
      </c>
      <c r="E16" s="14"/>
      <c r="F16" s="14">
        <f t="shared" si="2"/>
        <v>1.8122544580019921</v>
      </c>
      <c r="G16" s="14">
        <f t="shared" si="2"/>
        <v>1.8122544580019921</v>
      </c>
      <c r="H16" s="14">
        <f t="shared" si="3"/>
        <v>1.6437304640820507</v>
      </c>
      <c r="I16" s="14">
        <f t="shared" si="0"/>
        <v>1.475206470162109</v>
      </c>
      <c r="J16" s="14">
        <f t="shared" si="0"/>
        <v>1.475206470162109</v>
      </c>
      <c r="K16" s="14">
        <f t="shared" si="4"/>
        <v>0.73760323508105452</v>
      </c>
      <c r="L16">
        <v>0</v>
      </c>
      <c r="M16">
        <v>0</v>
      </c>
      <c r="N16" s="14">
        <f t="shared" si="5"/>
        <v>0.73760323508105452</v>
      </c>
      <c r="O16" s="14">
        <f t="shared" si="1"/>
        <v>1.475206470162109</v>
      </c>
      <c r="P16" s="14">
        <f t="shared" si="6"/>
        <v>1.6437304640820507</v>
      </c>
      <c r="Q16" s="14">
        <f t="shared" si="7"/>
        <v>1.8122544580019921</v>
      </c>
    </row>
    <row r="17" spans="1:19" x14ac:dyDescent="0.2">
      <c r="A17" s="37" t="s">
        <v>122</v>
      </c>
      <c r="B17" s="20">
        <f>'Summarize Gas'!$J$31</f>
        <v>11280.5832901059</v>
      </c>
      <c r="C17" s="27">
        <f>'Summarize Gas'!$J$32</f>
        <v>9.9764105380827797</v>
      </c>
      <c r="D17" s="27">
        <f>'Summarize Gas'!$J$33</f>
        <v>9.8731963754812497</v>
      </c>
      <c r="E17" s="14"/>
      <c r="F17" s="14">
        <f t="shared" si="2"/>
        <v>9.9764105380827797</v>
      </c>
      <c r="G17" s="14">
        <f t="shared" si="2"/>
        <v>9.9764105380827797</v>
      </c>
      <c r="H17" s="14">
        <f t="shared" si="3"/>
        <v>9.9248034567820156</v>
      </c>
      <c r="I17" s="14">
        <f t="shared" si="0"/>
        <v>9.8731963754812497</v>
      </c>
      <c r="J17" s="14">
        <f t="shared" si="0"/>
        <v>9.8731963754812497</v>
      </c>
      <c r="K17" s="14">
        <f t="shared" si="4"/>
        <v>4.9365981877406249</v>
      </c>
      <c r="L17">
        <v>0</v>
      </c>
      <c r="M17">
        <v>0</v>
      </c>
      <c r="N17" s="14">
        <f t="shared" si="5"/>
        <v>4.9365981877406249</v>
      </c>
      <c r="O17" s="14">
        <f t="shared" si="1"/>
        <v>9.8731963754812497</v>
      </c>
      <c r="P17" s="14">
        <f t="shared" si="6"/>
        <v>9.9248034567820156</v>
      </c>
      <c r="Q17" s="14">
        <f t="shared" si="7"/>
        <v>9.9764105380827797</v>
      </c>
    </row>
    <row r="18" spans="1:19" x14ac:dyDescent="0.2">
      <c r="A18" s="37" t="s">
        <v>128</v>
      </c>
      <c r="B18" s="20">
        <f>'Summarize Gas'!$K$31</f>
        <v>10806.799178804176</v>
      </c>
      <c r="C18" s="27">
        <f>'Summarize Gas'!$K$32</f>
        <v>10.0304277878653</v>
      </c>
      <c r="D18" s="27">
        <f>'Summarize Gas'!$K$33</f>
        <v>8.7346673762426192</v>
      </c>
      <c r="E18" s="14"/>
      <c r="F18" s="14">
        <f t="shared" si="2"/>
        <v>10.0304277878653</v>
      </c>
      <c r="G18" s="14">
        <f t="shared" si="2"/>
        <v>10.0304277878653</v>
      </c>
      <c r="H18" s="14">
        <f t="shared" si="3"/>
        <v>9.3825475820539594</v>
      </c>
      <c r="I18" s="14">
        <f t="shared" si="0"/>
        <v>8.7346673762426192</v>
      </c>
      <c r="J18" s="14">
        <f t="shared" si="0"/>
        <v>8.7346673762426192</v>
      </c>
      <c r="K18" s="14">
        <f t="shared" si="4"/>
        <v>4.3673336881213096</v>
      </c>
      <c r="L18">
        <v>0</v>
      </c>
      <c r="M18">
        <v>0</v>
      </c>
      <c r="N18" s="14">
        <f t="shared" si="5"/>
        <v>4.3673336881213096</v>
      </c>
      <c r="O18" s="14">
        <f t="shared" si="1"/>
        <v>8.7346673762426192</v>
      </c>
      <c r="P18" s="14">
        <f t="shared" si="6"/>
        <v>9.3825475820539594</v>
      </c>
      <c r="Q18" s="14">
        <f t="shared" si="7"/>
        <v>10.0304277878653</v>
      </c>
    </row>
    <row r="19" spans="1:19" x14ac:dyDescent="0.2">
      <c r="A19" s="37" t="s">
        <v>126</v>
      </c>
      <c r="B19" s="20">
        <f>'Summarize Gas'!$L$31</f>
        <v>20851.855559920426</v>
      </c>
      <c r="C19" s="27">
        <f>'Summarize Gas'!$L$32</f>
        <v>41.09565621841017</v>
      </c>
      <c r="D19" s="27">
        <f>'Summarize Gas'!$L$33</f>
        <v>45.975738642773798</v>
      </c>
      <c r="E19" s="14"/>
      <c r="F19" s="14">
        <f t="shared" si="2"/>
        <v>41.09565621841017</v>
      </c>
      <c r="G19" s="14">
        <f t="shared" si="2"/>
        <v>41.09565621841017</v>
      </c>
      <c r="H19" s="14">
        <f t="shared" si="3"/>
        <v>43.535697430591981</v>
      </c>
      <c r="I19" s="14">
        <f t="shared" si="0"/>
        <v>45.975738642773798</v>
      </c>
      <c r="J19" s="14">
        <f t="shared" si="0"/>
        <v>45.975738642773798</v>
      </c>
      <c r="K19" s="14">
        <f t="shared" si="4"/>
        <v>22.987869321386899</v>
      </c>
      <c r="L19">
        <v>0</v>
      </c>
      <c r="M19">
        <v>0</v>
      </c>
      <c r="N19" s="14">
        <f t="shared" si="5"/>
        <v>22.987869321386899</v>
      </c>
      <c r="O19" s="14">
        <f t="shared" si="1"/>
        <v>45.975738642773798</v>
      </c>
      <c r="P19" s="14">
        <f t="shared" si="6"/>
        <v>43.535697430591981</v>
      </c>
      <c r="Q19" s="14">
        <f t="shared" si="7"/>
        <v>41.09565621841017</v>
      </c>
    </row>
    <row r="20" spans="1:19" x14ac:dyDescent="0.2">
      <c r="A20" t="s">
        <v>70</v>
      </c>
      <c r="B20" s="20">
        <f>'Summarize Gas'!$M$31</f>
        <v>12.167659510317474</v>
      </c>
      <c r="C20" s="27">
        <f>'Summarize Gas'!$M$32</f>
        <v>8.7477325570795197E-2</v>
      </c>
      <c r="D20" s="27">
        <f>'Summarize Gas'!$M$33</f>
        <v>7.3635646728333295E-2</v>
      </c>
      <c r="E20" s="14"/>
      <c r="F20" s="14">
        <f t="shared" si="2"/>
        <v>8.7477325570795197E-2</v>
      </c>
      <c r="G20" s="14">
        <f t="shared" si="2"/>
        <v>8.7477325570795197E-2</v>
      </c>
      <c r="H20" s="14">
        <f t="shared" si="3"/>
        <v>8.0556486149564246E-2</v>
      </c>
      <c r="I20" s="14">
        <f t="shared" si="0"/>
        <v>7.3635646728333295E-2</v>
      </c>
      <c r="J20" s="14">
        <f t="shared" si="0"/>
        <v>7.3635646728333295E-2</v>
      </c>
      <c r="K20" s="14">
        <f t="shared" si="4"/>
        <v>3.6817823364166648E-2</v>
      </c>
      <c r="L20">
        <v>0</v>
      </c>
      <c r="M20">
        <v>0</v>
      </c>
      <c r="N20" s="14">
        <f t="shared" si="5"/>
        <v>3.6817823364166648E-2</v>
      </c>
      <c r="O20" s="14">
        <f t="shared" si="1"/>
        <v>7.3635646728333295E-2</v>
      </c>
      <c r="P20" s="14">
        <f t="shared" si="6"/>
        <v>8.0556486149564246E-2</v>
      </c>
      <c r="Q20" s="14">
        <f t="shared" si="7"/>
        <v>8.7477325570795197E-2</v>
      </c>
    </row>
    <row r="21" spans="1:19" x14ac:dyDescent="0.2">
      <c r="A21" t="s">
        <v>71</v>
      </c>
      <c r="B21" s="20">
        <f>'Summarize Gas'!$N$31</f>
        <v>0</v>
      </c>
      <c r="C21" s="27">
        <f>'Summarize Gas'!$N$32</f>
        <v>0.17432884060530371</v>
      </c>
      <c r="D21" s="27">
        <f>'Summarize Gas'!$N$33</f>
        <v>0.12639772832572571</v>
      </c>
      <c r="E21" s="14"/>
      <c r="F21" s="14">
        <f t="shared" si="2"/>
        <v>0.17432884060530371</v>
      </c>
      <c r="G21" s="14">
        <f t="shared" si="2"/>
        <v>0.17432884060530371</v>
      </c>
      <c r="H21" s="14">
        <f t="shared" si="3"/>
        <v>0.15036328446551472</v>
      </c>
      <c r="I21" s="14">
        <f t="shared" si="0"/>
        <v>0.12639772832572571</v>
      </c>
      <c r="J21" s="14">
        <f t="shared" si="0"/>
        <v>0.12639772832572571</v>
      </c>
      <c r="K21" s="14">
        <f t="shared" si="4"/>
        <v>6.3198864162862856E-2</v>
      </c>
      <c r="L21">
        <v>0</v>
      </c>
      <c r="M21">
        <v>0</v>
      </c>
      <c r="N21" s="14">
        <f t="shared" si="5"/>
        <v>6.3198864162862856E-2</v>
      </c>
      <c r="O21" s="14">
        <f t="shared" si="1"/>
        <v>0.12639772832572571</v>
      </c>
      <c r="P21" s="14">
        <f t="shared" si="6"/>
        <v>0.15036328446551472</v>
      </c>
      <c r="Q21" s="14">
        <f t="shared" si="7"/>
        <v>0.17432884060530371</v>
      </c>
    </row>
    <row r="22" spans="1:19" x14ac:dyDescent="0.2">
      <c r="A22" t="s">
        <v>72</v>
      </c>
      <c r="B22" s="20">
        <f>'Summarize Gas'!$O$31</f>
        <v>0</v>
      </c>
      <c r="C22" s="27">
        <f>'Summarize Gas'!$O$32</f>
        <v>0.31362018676096903</v>
      </c>
      <c r="D22" s="27">
        <f>'Summarize Gas'!$O$33</f>
        <v>0.19982457992590402</v>
      </c>
      <c r="E22" s="14"/>
      <c r="F22" s="14">
        <f t="shared" si="2"/>
        <v>0.31362018676096903</v>
      </c>
      <c r="G22" s="14">
        <f t="shared" si="2"/>
        <v>0.31362018676096903</v>
      </c>
      <c r="H22" s="14">
        <f t="shared" si="3"/>
        <v>0.25672238334343656</v>
      </c>
      <c r="I22" s="14">
        <f t="shared" si="0"/>
        <v>0.19982457992590402</v>
      </c>
      <c r="J22" s="14">
        <f t="shared" si="0"/>
        <v>0.19982457992590402</v>
      </c>
      <c r="K22" s="14">
        <f t="shared" si="4"/>
        <v>9.9912289962952011E-2</v>
      </c>
      <c r="L22">
        <v>0</v>
      </c>
      <c r="M22">
        <v>0</v>
      </c>
      <c r="N22" s="14">
        <f t="shared" si="5"/>
        <v>9.9912289962952011E-2</v>
      </c>
      <c r="O22" s="14">
        <f t="shared" si="1"/>
        <v>0.19982457992590402</v>
      </c>
      <c r="P22" s="14">
        <f t="shared" si="6"/>
        <v>0.25672238334343656</v>
      </c>
      <c r="Q22" s="14">
        <f t="shared" si="7"/>
        <v>0.31362018676096903</v>
      </c>
    </row>
    <row r="23" spans="1:19" x14ac:dyDescent="0.2">
      <c r="A23" t="s">
        <v>73</v>
      </c>
      <c r="B23" s="20">
        <f>'Summarize Gas'!$P$31</f>
        <v>10.117104291363383</v>
      </c>
      <c r="C23" s="27">
        <f>'Summarize Gas'!$P$32</f>
        <v>9.7881433759121103E-2</v>
      </c>
      <c r="D23" s="27">
        <f>'Summarize Gas'!$P$33</f>
        <v>7.9684823273518696E-2</v>
      </c>
      <c r="E23" s="14"/>
      <c r="F23" s="14">
        <f t="shared" si="2"/>
        <v>9.7881433759121103E-2</v>
      </c>
      <c r="G23" s="14">
        <f t="shared" si="2"/>
        <v>9.7881433759121103E-2</v>
      </c>
      <c r="H23" s="14">
        <f t="shared" si="3"/>
        <v>8.8783128516319892E-2</v>
      </c>
      <c r="I23" s="14">
        <f t="shared" si="0"/>
        <v>7.9684823273518696E-2</v>
      </c>
      <c r="J23" s="14">
        <f t="shared" si="0"/>
        <v>7.9684823273518696E-2</v>
      </c>
      <c r="K23" s="14">
        <f t="shared" si="4"/>
        <v>3.9842411636759348E-2</v>
      </c>
      <c r="L23">
        <v>0</v>
      </c>
      <c r="M23">
        <v>0</v>
      </c>
      <c r="N23" s="14">
        <f t="shared" si="5"/>
        <v>3.9842411636759348E-2</v>
      </c>
      <c r="O23" s="14">
        <f t="shared" si="1"/>
        <v>7.9684823273518696E-2</v>
      </c>
      <c r="P23" s="14">
        <f t="shared" si="6"/>
        <v>8.8783128516319892E-2</v>
      </c>
      <c r="Q23" s="14">
        <f t="shared" si="7"/>
        <v>9.7881433759121103E-2</v>
      </c>
    </row>
    <row r="24" spans="1:19" x14ac:dyDescent="0.2">
      <c r="A24" t="s">
        <v>105</v>
      </c>
      <c r="B24" s="20">
        <f>'Summarize Gas'!$Q$31</f>
        <v>344.23113288822799</v>
      </c>
      <c r="C24" s="27">
        <f>'Summarize Gas'!$Q$32</f>
        <v>0.618384921982567</v>
      </c>
      <c r="D24" s="27">
        <f>'Summarize Gas'!$Q$33</f>
        <v>0.49683047415768899</v>
      </c>
      <c r="E24" s="14"/>
      <c r="F24" s="14">
        <f t="shared" si="2"/>
        <v>0.618384921982567</v>
      </c>
      <c r="G24" s="14">
        <f t="shared" si="2"/>
        <v>0.618384921982567</v>
      </c>
      <c r="H24" s="14">
        <f t="shared" si="3"/>
        <v>0.557607698070128</v>
      </c>
      <c r="I24" s="14">
        <f t="shared" si="0"/>
        <v>0.49683047415768899</v>
      </c>
      <c r="J24" s="14">
        <f t="shared" si="0"/>
        <v>0.49683047415768899</v>
      </c>
      <c r="K24" s="14">
        <f t="shared" si="4"/>
        <v>0.2484152370788445</v>
      </c>
      <c r="L24">
        <v>0</v>
      </c>
      <c r="M24">
        <v>0</v>
      </c>
      <c r="N24" s="14">
        <f t="shared" si="5"/>
        <v>0.2484152370788445</v>
      </c>
      <c r="O24" s="14">
        <f t="shared" si="1"/>
        <v>0.49683047415768899</v>
      </c>
      <c r="P24" s="14">
        <f t="shared" si="6"/>
        <v>0.557607698070128</v>
      </c>
      <c r="Q24" s="14">
        <f t="shared" si="7"/>
        <v>0.618384921982567</v>
      </c>
    </row>
    <row r="25" spans="1:19" x14ac:dyDescent="0.2">
      <c r="A25" t="s">
        <v>74</v>
      </c>
      <c r="B25" s="20">
        <f>'Summarize Gas'!$R$31</f>
        <v>661.22232963969202</v>
      </c>
      <c r="C25" s="27">
        <f>'Summarize Gas'!$R$32</f>
        <v>1.20608353277077</v>
      </c>
      <c r="D25" s="27">
        <f>'Summarize Gas'!$R$33</f>
        <v>0.84555160201664192</v>
      </c>
      <c r="E25" s="14"/>
      <c r="F25" s="14">
        <f t="shared" si="2"/>
        <v>1.20608353277077</v>
      </c>
      <c r="G25" s="14">
        <f t="shared" si="2"/>
        <v>1.20608353277077</v>
      </c>
      <c r="H25" s="14">
        <f t="shared" si="3"/>
        <v>1.025817567393706</v>
      </c>
      <c r="I25" s="14">
        <f t="shared" si="0"/>
        <v>0.84555160201664192</v>
      </c>
      <c r="J25" s="14">
        <f t="shared" si="0"/>
        <v>0.84555160201664192</v>
      </c>
      <c r="K25" s="14">
        <f t="shared" si="4"/>
        <v>0.42277580100832096</v>
      </c>
      <c r="L25">
        <v>0</v>
      </c>
      <c r="M25">
        <v>0</v>
      </c>
      <c r="N25" s="14">
        <f t="shared" si="5"/>
        <v>0.42277580100832096</v>
      </c>
      <c r="O25" s="14">
        <f t="shared" si="1"/>
        <v>0.84555160201664192</v>
      </c>
      <c r="P25" s="14">
        <f t="shared" si="6"/>
        <v>1.025817567393706</v>
      </c>
      <c r="Q25" s="14">
        <f t="shared" si="7"/>
        <v>1.20608353277077</v>
      </c>
    </row>
    <row r="26" spans="1:19" x14ac:dyDescent="0.2">
      <c r="A26" t="s">
        <v>106</v>
      </c>
      <c r="B26" s="20">
        <f>'Summarize Gas'!$S$31</f>
        <v>4207.9441834844001</v>
      </c>
      <c r="C26" s="27">
        <f>'Summarize Gas'!$S$32</f>
        <v>1.6812714485946403</v>
      </c>
      <c r="D26" s="27">
        <f>'Summarize Gas'!$S$33</f>
        <v>0.71635490617493947</v>
      </c>
      <c r="E26" s="14"/>
      <c r="F26" s="14">
        <f t="shared" si="2"/>
        <v>1.6812714485946403</v>
      </c>
      <c r="G26" s="14">
        <f t="shared" si="2"/>
        <v>1.6812714485946403</v>
      </c>
      <c r="H26" s="14">
        <f t="shared" si="3"/>
        <v>1.1988131773847899</v>
      </c>
      <c r="I26" s="14">
        <f t="shared" si="0"/>
        <v>0.71635490617493947</v>
      </c>
      <c r="J26" s="14">
        <f t="shared" si="0"/>
        <v>0.71635490617493947</v>
      </c>
      <c r="K26" s="14">
        <f t="shared" si="4"/>
        <v>0.35817745308746973</v>
      </c>
      <c r="L26">
        <v>0</v>
      </c>
      <c r="M26">
        <v>0</v>
      </c>
      <c r="N26" s="14">
        <f t="shared" si="5"/>
        <v>0.35817745308746973</v>
      </c>
      <c r="O26" s="14">
        <f t="shared" si="1"/>
        <v>0.71635490617493947</v>
      </c>
      <c r="P26" s="14">
        <f t="shared" si="6"/>
        <v>1.1988131773847899</v>
      </c>
      <c r="Q26" s="14">
        <f t="shared" si="7"/>
        <v>1.6812714485946403</v>
      </c>
    </row>
    <row r="27" spans="1:19" x14ac:dyDescent="0.2">
      <c r="A27" t="s">
        <v>75</v>
      </c>
      <c r="B27" s="20">
        <f>'Summarize Gas'!$T$31</f>
        <v>713.57288827470597</v>
      </c>
      <c r="C27" s="27">
        <f>'Summarize Gas'!$T$32</f>
        <v>1.176495511890653</v>
      </c>
      <c r="D27" s="27">
        <f>'Summarize Gas'!$T$33</f>
        <v>0.81210593115242413</v>
      </c>
      <c r="E27" s="14"/>
      <c r="F27" s="14">
        <f t="shared" si="2"/>
        <v>1.176495511890653</v>
      </c>
      <c r="G27" s="14">
        <f t="shared" si="2"/>
        <v>1.176495511890653</v>
      </c>
      <c r="H27" s="14">
        <f t="shared" si="3"/>
        <v>0.99430072152153859</v>
      </c>
      <c r="I27" s="14">
        <f t="shared" si="0"/>
        <v>0.81210593115242413</v>
      </c>
      <c r="J27" s="14">
        <f t="shared" si="0"/>
        <v>0.81210593115242413</v>
      </c>
      <c r="K27" s="14">
        <f t="shared" si="4"/>
        <v>0.40605296557621207</v>
      </c>
      <c r="L27">
        <v>0</v>
      </c>
      <c r="M27">
        <v>0</v>
      </c>
      <c r="N27" s="14">
        <f t="shared" si="5"/>
        <v>0.40605296557621207</v>
      </c>
      <c r="O27" s="14">
        <f t="shared" si="1"/>
        <v>0.81210593115242413</v>
      </c>
      <c r="P27" s="14">
        <f t="shared" si="6"/>
        <v>0.99430072152153859</v>
      </c>
      <c r="Q27" s="14">
        <f t="shared" si="7"/>
        <v>1.176495511890653</v>
      </c>
    </row>
    <row r="28" spans="1:19" x14ac:dyDescent="0.2">
      <c r="A28" s="37" t="s">
        <v>127</v>
      </c>
      <c r="B28" s="20">
        <f>'Summarize Gas'!$U$31</f>
        <v>18061.807385345499</v>
      </c>
      <c r="C28" s="27">
        <f>'Summarize Gas'!$U$32</f>
        <v>15.939382993362701</v>
      </c>
      <c r="D28" s="27">
        <f>'Summarize Gas'!$U$33</f>
        <v>15.9073156831722</v>
      </c>
      <c r="E28" s="14"/>
      <c r="F28" s="14">
        <f t="shared" si="2"/>
        <v>15.939382993362701</v>
      </c>
      <c r="G28" s="14">
        <f t="shared" si="2"/>
        <v>15.939382993362701</v>
      </c>
      <c r="H28" s="14">
        <f t="shared" si="3"/>
        <v>15.92334933826745</v>
      </c>
      <c r="I28" s="14">
        <f t="shared" si="0"/>
        <v>15.9073156831722</v>
      </c>
      <c r="J28" s="14">
        <f t="shared" si="0"/>
        <v>15.9073156831722</v>
      </c>
      <c r="K28" s="14">
        <f t="shared" si="4"/>
        <v>7.9536578415861001</v>
      </c>
      <c r="L28">
        <v>0</v>
      </c>
      <c r="M28">
        <v>0</v>
      </c>
      <c r="N28" s="14">
        <f t="shared" si="5"/>
        <v>7.9536578415861001</v>
      </c>
      <c r="O28" s="14">
        <f t="shared" si="1"/>
        <v>15.9073156831722</v>
      </c>
      <c r="P28" s="14">
        <f t="shared" si="6"/>
        <v>15.92334933826745</v>
      </c>
      <c r="Q28" s="14">
        <f t="shared" si="7"/>
        <v>15.939382993362701</v>
      </c>
    </row>
    <row r="29" spans="1:19" x14ac:dyDescent="0.2">
      <c r="D29" t="s">
        <v>96</v>
      </c>
      <c r="S29" s="28"/>
    </row>
    <row r="30" spans="1:19" x14ac:dyDescent="0.2">
      <c r="C30" s="34"/>
      <c r="D30" t="s">
        <v>63</v>
      </c>
      <c r="F30" s="44">
        <f>'Empirical Test'!F30</f>
        <v>140751</v>
      </c>
      <c r="G30" s="44">
        <f>'Empirical Test'!G30</f>
        <v>141600</v>
      </c>
      <c r="H30" s="44">
        <f>'Empirical Test'!H30</f>
        <v>141268</v>
      </c>
      <c r="I30" s="44">
        <f>'Empirical Test'!I30</f>
        <v>141252</v>
      </c>
      <c r="J30" s="44">
        <f>'Empirical Test'!J30</f>
        <v>141230</v>
      </c>
      <c r="K30" s="44">
        <f>'Empirical Test'!K30</f>
        <v>141100</v>
      </c>
      <c r="L30" s="44">
        <f>'Empirical Test'!L30</f>
        <v>141361</v>
      </c>
      <c r="M30" s="44">
        <f>'Empirical Test'!M30</f>
        <v>141608</v>
      </c>
      <c r="N30" s="44">
        <f>'Empirical Test'!N30</f>
        <v>142052</v>
      </c>
      <c r="O30" s="44">
        <f>'Empirical Test'!O30</f>
        <v>142550</v>
      </c>
      <c r="P30" s="44">
        <f>'Empirical Test'!P30</f>
        <v>143232</v>
      </c>
      <c r="Q30" s="44">
        <f>'Empirical Test'!Q30</f>
        <v>143678</v>
      </c>
      <c r="S30" s="22"/>
    </row>
    <row r="31" spans="1:19" x14ac:dyDescent="0.2">
      <c r="C31" s="34"/>
      <c r="D31" t="s">
        <v>65</v>
      </c>
      <c r="F31" s="44">
        <f>'Empirical Test'!F31</f>
        <v>12048</v>
      </c>
      <c r="G31" s="44">
        <f>'Empirical Test'!G31</f>
        <v>12169</v>
      </c>
      <c r="H31" s="44">
        <f>'Empirical Test'!H31</f>
        <v>12130</v>
      </c>
      <c r="I31" s="44">
        <f>'Empirical Test'!I31</f>
        <v>12010</v>
      </c>
      <c r="J31" s="44">
        <f>'Empirical Test'!J31</f>
        <v>12049</v>
      </c>
      <c r="K31" s="44">
        <f>'Empirical Test'!K31</f>
        <v>12015</v>
      </c>
      <c r="L31" s="44">
        <f>'Empirical Test'!L31</f>
        <v>11990</v>
      </c>
      <c r="M31" s="44">
        <f>'Empirical Test'!M31</f>
        <v>12026</v>
      </c>
      <c r="N31" s="44">
        <f>'Empirical Test'!N31</f>
        <v>11993</v>
      </c>
      <c r="O31" s="44">
        <f>'Empirical Test'!O31</f>
        <v>12024</v>
      </c>
      <c r="P31" s="44">
        <f>'Empirical Test'!P31</f>
        <v>12012</v>
      </c>
      <c r="Q31" s="44">
        <f>'Empirical Test'!Q31</f>
        <v>12004</v>
      </c>
      <c r="S31" s="22"/>
    </row>
    <row r="32" spans="1:19" x14ac:dyDescent="0.2">
      <c r="C32" s="34"/>
      <c r="D32" t="s">
        <v>66</v>
      </c>
      <c r="F32" s="44">
        <f>'Empirical Test'!F32</f>
        <v>82</v>
      </c>
      <c r="G32" s="44">
        <f>'Empirical Test'!G32</f>
        <v>83</v>
      </c>
      <c r="H32" s="44">
        <f>'Empirical Test'!H32</f>
        <v>83</v>
      </c>
      <c r="I32" s="44">
        <f>'Empirical Test'!I32</f>
        <v>68</v>
      </c>
      <c r="J32" s="44">
        <f>'Empirical Test'!J32</f>
        <v>80</v>
      </c>
      <c r="K32" s="44">
        <f>'Empirical Test'!K32</f>
        <v>79</v>
      </c>
      <c r="L32" s="44">
        <f>'Empirical Test'!L32</f>
        <v>78</v>
      </c>
      <c r="M32" s="44">
        <f>'Empirical Test'!M32</f>
        <v>76</v>
      </c>
      <c r="N32" s="44">
        <f>'Empirical Test'!N32</f>
        <v>81</v>
      </c>
      <c r="O32" s="44">
        <f>'Empirical Test'!O32</f>
        <v>80</v>
      </c>
      <c r="P32" s="44">
        <f>'Empirical Test'!P32</f>
        <v>79</v>
      </c>
      <c r="Q32" s="44">
        <f>'Empirical Test'!Q32</f>
        <v>80</v>
      </c>
      <c r="S32" s="22"/>
    </row>
    <row r="33" spans="3:19" x14ac:dyDescent="0.2">
      <c r="C33" s="34"/>
      <c r="D33" t="s">
        <v>67</v>
      </c>
      <c r="F33" s="44">
        <f>'Empirical Test'!F33</f>
        <v>152912</v>
      </c>
      <c r="G33" s="44">
        <f>'Empirical Test'!G33</f>
        <v>153882</v>
      </c>
      <c r="H33" s="44">
        <f>'Empirical Test'!H33</f>
        <v>153511</v>
      </c>
      <c r="I33" s="44">
        <f>'Empirical Test'!I33</f>
        <v>153360</v>
      </c>
      <c r="J33" s="44">
        <f>'Empirical Test'!J33</f>
        <v>153389</v>
      </c>
      <c r="K33" s="44">
        <f>'Empirical Test'!K33</f>
        <v>153224</v>
      </c>
      <c r="L33" s="44">
        <f>'Empirical Test'!L33</f>
        <v>153459</v>
      </c>
      <c r="M33" s="44">
        <f>'Empirical Test'!M33</f>
        <v>153740</v>
      </c>
      <c r="N33" s="44">
        <f>'Empirical Test'!N33</f>
        <v>154156</v>
      </c>
      <c r="O33" s="44">
        <f>'Empirical Test'!O33</f>
        <v>154684</v>
      </c>
      <c r="P33" s="44">
        <f>'Empirical Test'!P33</f>
        <v>155353</v>
      </c>
      <c r="Q33" s="44">
        <f>'Empirical Test'!Q33</f>
        <v>155792</v>
      </c>
      <c r="S33" s="22"/>
    </row>
    <row r="34" spans="3:19" x14ac:dyDescent="0.2">
      <c r="C34" s="34"/>
      <c r="D34" t="s">
        <v>103</v>
      </c>
      <c r="F34" s="44">
        <f>'Empirical Test'!F34</f>
        <v>273</v>
      </c>
      <c r="G34" s="44">
        <f>'Empirical Test'!G34</f>
        <v>263</v>
      </c>
      <c r="H34" s="44">
        <f>'Empirical Test'!H34</f>
        <v>262</v>
      </c>
      <c r="I34" s="44">
        <f>'Empirical Test'!I34</f>
        <v>269</v>
      </c>
      <c r="J34" s="44">
        <f>'Empirical Test'!J34</f>
        <v>267</v>
      </c>
      <c r="K34" s="44">
        <f>'Empirical Test'!K34</f>
        <v>271</v>
      </c>
      <c r="L34" s="44">
        <f>'Empirical Test'!L34</f>
        <v>269</v>
      </c>
      <c r="M34" s="44">
        <f>'Empirical Test'!M34</f>
        <v>271</v>
      </c>
      <c r="N34" s="44">
        <f>'Empirical Test'!N34</f>
        <v>272</v>
      </c>
      <c r="O34" s="44">
        <f>'Empirical Test'!O34</f>
        <v>264</v>
      </c>
      <c r="P34" s="44">
        <f>'Empirical Test'!P34</f>
        <v>274</v>
      </c>
      <c r="Q34" s="44">
        <f>'Empirical Test'!Q34</f>
        <v>278</v>
      </c>
      <c r="S34" s="22"/>
    </row>
    <row r="35" spans="3:19" x14ac:dyDescent="0.2">
      <c r="C35" s="34"/>
      <c r="D35" t="s">
        <v>68</v>
      </c>
      <c r="F35" s="44">
        <f>'Empirical Test'!F35</f>
        <v>2304</v>
      </c>
      <c r="G35" s="44">
        <f>'Empirical Test'!G35</f>
        <v>2353</v>
      </c>
      <c r="H35" s="44">
        <f>'Empirical Test'!H35</f>
        <v>2359</v>
      </c>
      <c r="I35" s="44">
        <f>'Empirical Test'!I35</f>
        <v>2425</v>
      </c>
      <c r="J35" s="44">
        <f>'Empirical Test'!J35</f>
        <v>2412</v>
      </c>
      <c r="K35" s="44">
        <f>'Empirical Test'!K35</f>
        <v>2431</v>
      </c>
      <c r="L35" s="44">
        <f>'Empirical Test'!L35</f>
        <v>2435</v>
      </c>
      <c r="M35" s="44">
        <f>'Empirical Test'!M35</f>
        <v>2413</v>
      </c>
      <c r="N35" s="44">
        <f>'Empirical Test'!N35</f>
        <v>2430</v>
      </c>
      <c r="O35" s="44">
        <f>'Empirical Test'!O35</f>
        <v>2445</v>
      </c>
      <c r="P35" s="44">
        <f>'Empirical Test'!P35</f>
        <v>2447</v>
      </c>
      <c r="Q35" s="44">
        <f>'Empirical Test'!Q35</f>
        <v>2490</v>
      </c>
      <c r="S35" s="22"/>
    </row>
    <row r="36" spans="3:19" x14ac:dyDescent="0.2">
      <c r="C36" s="34"/>
      <c r="D36" t="s">
        <v>104</v>
      </c>
      <c r="F36" s="44">
        <f>'Empirical Test'!F36</f>
        <v>50</v>
      </c>
      <c r="G36" s="44">
        <f>'Empirical Test'!G36</f>
        <v>49</v>
      </c>
      <c r="H36" s="44">
        <f>'Empirical Test'!H36</f>
        <v>48</v>
      </c>
      <c r="I36" s="44">
        <f>'Empirical Test'!I36</f>
        <v>61</v>
      </c>
      <c r="J36" s="44">
        <f>'Empirical Test'!J36</f>
        <v>50</v>
      </c>
      <c r="K36" s="44">
        <f>'Empirical Test'!K36</f>
        <v>51</v>
      </c>
      <c r="L36" s="44">
        <f>'Empirical Test'!L36</f>
        <v>50</v>
      </c>
      <c r="M36" s="44">
        <f>'Empirical Test'!M36</f>
        <v>51</v>
      </c>
      <c r="N36" s="44">
        <f>'Empirical Test'!N36</f>
        <v>52</v>
      </c>
      <c r="O36" s="44">
        <f>'Empirical Test'!O36</f>
        <v>50</v>
      </c>
      <c r="P36" s="44">
        <f>'Empirical Test'!P36</f>
        <v>52</v>
      </c>
      <c r="Q36" s="44">
        <f>'Empirical Test'!Q36</f>
        <v>51</v>
      </c>
      <c r="S36" s="22"/>
    </row>
    <row r="37" spans="3:19" x14ac:dyDescent="0.2">
      <c r="C37" s="34"/>
      <c r="D37" t="s">
        <v>69</v>
      </c>
      <c r="F37" s="44">
        <f>'Empirical Test'!F37</f>
        <v>2642</v>
      </c>
      <c r="G37" s="44">
        <f>'Empirical Test'!G37</f>
        <v>2680</v>
      </c>
      <c r="H37" s="44">
        <f>'Empirical Test'!H37</f>
        <v>2684</v>
      </c>
      <c r="I37" s="44">
        <f>'Empirical Test'!I37</f>
        <v>2773</v>
      </c>
      <c r="J37" s="44">
        <f>'Empirical Test'!J37</f>
        <v>2745</v>
      </c>
      <c r="K37" s="44">
        <f>'Empirical Test'!K37</f>
        <v>2769</v>
      </c>
      <c r="L37" s="44">
        <f>'Empirical Test'!L37</f>
        <v>2770</v>
      </c>
      <c r="M37" s="44">
        <f>'Empirical Test'!M37</f>
        <v>2751</v>
      </c>
      <c r="N37" s="44">
        <f>'Empirical Test'!N37</f>
        <v>2770</v>
      </c>
      <c r="O37" s="44">
        <f>'Empirical Test'!O37</f>
        <v>2775</v>
      </c>
      <c r="P37" s="44">
        <f>'Empirical Test'!P37</f>
        <v>2789</v>
      </c>
      <c r="Q37" s="44">
        <f>'Empirical Test'!Q37</f>
        <v>2835</v>
      </c>
      <c r="S37" s="22"/>
    </row>
    <row r="38" spans="3:19" x14ac:dyDescent="0.2">
      <c r="C38" s="37"/>
      <c r="D38" s="37" t="s">
        <v>122</v>
      </c>
      <c r="F38" s="44">
        <f>'Empirical Test'!F38</f>
        <v>20</v>
      </c>
      <c r="G38" s="44">
        <f>'Empirical Test'!G38</f>
        <v>23</v>
      </c>
      <c r="H38" s="44">
        <f>'Empirical Test'!H38</f>
        <v>22</v>
      </c>
      <c r="I38" s="44">
        <f>'Empirical Test'!I38</f>
        <v>22</v>
      </c>
      <c r="J38" s="44">
        <f>'Empirical Test'!J38</f>
        <v>22</v>
      </c>
      <c r="K38" s="44">
        <f>'Empirical Test'!K38</f>
        <v>22</v>
      </c>
      <c r="L38" s="44">
        <f>'Empirical Test'!L38</f>
        <v>22</v>
      </c>
      <c r="M38" s="44">
        <f>'Empirical Test'!M38</f>
        <v>22</v>
      </c>
      <c r="N38" s="44">
        <f>'Empirical Test'!N38</f>
        <v>22</v>
      </c>
      <c r="O38" s="44">
        <f>'Empirical Test'!O38</f>
        <v>21</v>
      </c>
      <c r="P38" s="44">
        <f>'Empirical Test'!P38</f>
        <v>21</v>
      </c>
      <c r="Q38" s="44">
        <f>'Empirical Test'!Q38</f>
        <v>18</v>
      </c>
      <c r="S38" s="22"/>
    </row>
    <row r="39" spans="3:19" x14ac:dyDescent="0.2">
      <c r="C39" s="37"/>
      <c r="D39" s="37" t="s">
        <v>128</v>
      </c>
      <c r="F39" s="44">
        <f>'Empirical Test'!F39</f>
        <v>24</v>
      </c>
      <c r="G39" s="44">
        <f>'Empirical Test'!G39</f>
        <v>27</v>
      </c>
      <c r="H39" s="44">
        <f>'Empirical Test'!H39</f>
        <v>26</v>
      </c>
      <c r="I39" s="44">
        <f>'Empirical Test'!I39</f>
        <v>26</v>
      </c>
      <c r="J39" s="44">
        <f>'Empirical Test'!J39</f>
        <v>26</v>
      </c>
      <c r="K39" s="44">
        <f>'Empirical Test'!K39</f>
        <v>26</v>
      </c>
      <c r="L39" s="44">
        <f>'Empirical Test'!L39</f>
        <v>26</v>
      </c>
      <c r="M39" s="44">
        <f>'Empirical Test'!M39</f>
        <v>26</v>
      </c>
      <c r="N39" s="44">
        <f>'Empirical Test'!N39</f>
        <v>26</v>
      </c>
      <c r="O39" s="44">
        <f>'Empirical Test'!O39</f>
        <v>25</v>
      </c>
      <c r="P39" s="44">
        <f>'Empirical Test'!P39</f>
        <v>25</v>
      </c>
      <c r="Q39" s="44">
        <f>'Empirical Test'!Q39</f>
        <v>22</v>
      </c>
      <c r="S39" s="22"/>
    </row>
    <row r="40" spans="3:19" x14ac:dyDescent="0.2">
      <c r="C40" s="37"/>
      <c r="D40" s="37" t="s">
        <v>126</v>
      </c>
      <c r="F40" s="44">
        <f>'Empirical Test'!F40</f>
        <v>3</v>
      </c>
      <c r="G40" s="44">
        <f>'Empirical Test'!G40</f>
        <v>2</v>
      </c>
      <c r="H40" s="44">
        <f>'Empirical Test'!H40</f>
        <v>2</v>
      </c>
      <c r="I40" s="44">
        <f>'Empirical Test'!I40</f>
        <v>2</v>
      </c>
      <c r="J40" s="44">
        <f>'Empirical Test'!J40</f>
        <v>2</v>
      </c>
      <c r="K40" s="44">
        <f>'Empirical Test'!K40</f>
        <v>2</v>
      </c>
      <c r="L40" s="44">
        <f>'Empirical Test'!L40</f>
        <v>2</v>
      </c>
      <c r="M40" s="44">
        <f>'Empirical Test'!M40</f>
        <v>2</v>
      </c>
      <c r="N40" s="44">
        <f>'Empirical Test'!N40</f>
        <v>2</v>
      </c>
      <c r="O40" s="44">
        <f>'Empirical Test'!O40</f>
        <v>2</v>
      </c>
      <c r="P40" s="44">
        <f>'Empirical Test'!P40</f>
        <v>2</v>
      </c>
      <c r="Q40" s="44">
        <f>'Empirical Test'!Q40</f>
        <v>2</v>
      </c>
      <c r="S40" s="22"/>
    </row>
    <row r="41" spans="3:19" x14ac:dyDescent="0.2">
      <c r="C41" s="34"/>
      <c r="D41" t="s">
        <v>70</v>
      </c>
      <c r="F41" s="44">
        <f>'Empirical Test'!F41</f>
        <v>70513</v>
      </c>
      <c r="G41" s="44">
        <f>'Empirical Test'!G41</f>
        <v>70627</v>
      </c>
      <c r="H41" s="44">
        <f>'Empirical Test'!H41</f>
        <v>70735</v>
      </c>
      <c r="I41" s="44">
        <f>'Empirical Test'!I41</f>
        <v>70727</v>
      </c>
      <c r="J41" s="44">
        <f>'Empirical Test'!J41</f>
        <v>70698</v>
      </c>
      <c r="K41" s="44">
        <f>'Empirical Test'!K41</f>
        <v>70761</v>
      </c>
      <c r="L41" s="44">
        <f>'Empirical Test'!L41</f>
        <v>70831</v>
      </c>
      <c r="M41" s="44">
        <f>'Empirical Test'!M41</f>
        <v>71083</v>
      </c>
      <c r="N41" s="44">
        <f>'Empirical Test'!N41</f>
        <v>71296</v>
      </c>
      <c r="O41" s="44">
        <f>'Empirical Test'!O41</f>
        <v>71446</v>
      </c>
      <c r="P41" s="44">
        <f>'Empirical Test'!P41</f>
        <v>71868</v>
      </c>
      <c r="Q41" s="44">
        <f>'Empirical Test'!Q41</f>
        <v>72115</v>
      </c>
      <c r="S41" s="22"/>
    </row>
    <row r="42" spans="3:19" x14ac:dyDescent="0.2">
      <c r="C42" s="34"/>
      <c r="D42" t="s">
        <v>71</v>
      </c>
      <c r="F42" s="44">
        <f>'Empirical Test'!F42</f>
        <v>7440</v>
      </c>
      <c r="G42" s="44">
        <f>'Empirical Test'!G42</f>
        <v>7483</v>
      </c>
      <c r="H42" s="44">
        <f>'Empirical Test'!H42</f>
        <v>7474</v>
      </c>
      <c r="I42" s="44">
        <f>'Empirical Test'!I42</f>
        <v>7456</v>
      </c>
      <c r="J42" s="44">
        <f>'Empirical Test'!J42</f>
        <v>7469</v>
      </c>
      <c r="K42" s="44">
        <f>'Empirical Test'!K42</f>
        <v>7472</v>
      </c>
      <c r="L42" s="44">
        <f>'Empirical Test'!L42</f>
        <v>7462</v>
      </c>
      <c r="M42" s="44">
        <f>'Empirical Test'!M42</f>
        <v>7486</v>
      </c>
      <c r="N42" s="44">
        <f>'Empirical Test'!N42</f>
        <v>7479</v>
      </c>
      <c r="O42" s="44">
        <f>'Empirical Test'!O42</f>
        <v>7499</v>
      </c>
      <c r="P42" s="44">
        <f>'Empirical Test'!P42</f>
        <v>7500</v>
      </c>
      <c r="Q42" s="44">
        <f>'Empirical Test'!Q42</f>
        <v>7551</v>
      </c>
      <c r="S42" s="22"/>
    </row>
    <row r="43" spans="3:19" x14ac:dyDescent="0.2">
      <c r="C43" s="34"/>
      <c r="D43" t="s">
        <v>72</v>
      </c>
      <c r="F43" s="44">
        <f>'Empirical Test'!F43</f>
        <v>64</v>
      </c>
      <c r="G43" s="44">
        <f>'Empirical Test'!G43</f>
        <v>60</v>
      </c>
      <c r="H43" s="44">
        <f>'Empirical Test'!H43</f>
        <v>60</v>
      </c>
      <c r="I43" s="44">
        <f>'Empirical Test'!I43</f>
        <v>60</v>
      </c>
      <c r="J43" s="44">
        <f>'Empirical Test'!J43</f>
        <v>59</v>
      </c>
      <c r="K43" s="44">
        <f>'Empirical Test'!K43</f>
        <v>60</v>
      </c>
      <c r="L43" s="44">
        <f>'Empirical Test'!L43</f>
        <v>60</v>
      </c>
      <c r="M43" s="44">
        <f>'Empirical Test'!M43</f>
        <v>60</v>
      </c>
      <c r="N43" s="44">
        <f>'Empirical Test'!N43</f>
        <v>60</v>
      </c>
      <c r="O43" s="44">
        <f>'Empirical Test'!O43</f>
        <v>60</v>
      </c>
      <c r="P43" s="44">
        <f>'Empirical Test'!P43</f>
        <v>60</v>
      </c>
      <c r="Q43" s="44">
        <f>'Empirical Test'!Q43</f>
        <v>58</v>
      </c>
      <c r="S43" s="22"/>
    </row>
    <row r="44" spans="3:19" x14ac:dyDescent="0.2">
      <c r="C44" s="34"/>
      <c r="D44" t="s">
        <v>73</v>
      </c>
      <c r="F44" s="44">
        <f>'Empirical Test'!F44</f>
        <v>78021</v>
      </c>
      <c r="G44" s="44">
        <f>'Empirical Test'!G44</f>
        <v>78174</v>
      </c>
      <c r="H44" s="44">
        <f>'Empirical Test'!H44</f>
        <v>78273</v>
      </c>
      <c r="I44" s="44">
        <f>'Empirical Test'!I44</f>
        <v>78247</v>
      </c>
      <c r="J44" s="44">
        <f>'Empirical Test'!J44</f>
        <v>78230</v>
      </c>
      <c r="K44" s="44">
        <f>'Empirical Test'!K44</f>
        <v>78297</v>
      </c>
      <c r="L44" s="44">
        <f>'Empirical Test'!L44</f>
        <v>78357</v>
      </c>
      <c r="M44" s="44">
        <f>'Empirical Test'!M44</f>
        <v>78634</v>
      </c>
      <c r="N44" s="44">
        <f>'Empirical Test'!N44</f>
        <v>78840</v>
      </c>
      <c r="O44" s="44">
        <f>'Empirical Test'!O44</f>
        <v>79010</v>
      </c>
      <c r="P44" s="44">
        <f>'Empirical Test'!P44</f>
        <v>79433</v>
      </c>
      <c r="Q44" s="44">
        <f>'Empirical Test'!Q44</f>
        <v>79729</v>
      </c>
      <c r="S44" s="22"/>
    </row>
    <row r="45" spans="3:19" x14ac:dyDescent="0.2">
      <c r="C45" s="34"/>
      <c r="D45" t="s">
        <v>105</v>
      </c>
      <c r="F45" s="44">
        <f>'Empirical Test'!F45</f>
        <v>103</v>
      </c>
      <c r="G45" s="44">
        <f>'Empirical Test'!G45</f>
        <v>105</v>
      </c>
      <c r="H45" s="44">
        <f>'Empirical Test'!H45</f>
        <v>106</v>
      </c>
      <c r="I45" s="44">
        <f>'Empirical Test'!I45</f>
        <v>105</v>
      </c>
      <c r="J45" s="44">
        <f>'Empirical Test'!J45</f>
        <v>104</v>
      </c>
      <c r="K45" s="44">
        <f>'Empirical Test'!K45</f>
        <v>105</v>
      </c>
      <c r="L45" s="44">
        <f>'Empirical Test'!L45</f>
        <v>105</v>
      </c>
      <c r="M45" s="44">
        <f>'Empirical Test'!M45</f>
        <v>105</v>
      </c>
      <c r="N45" s="44">
        <f>'Empirical Test'!N45</f>
        <v>105</v>
      </c>
      <c r="O45" s="44">
        <f>'Empirical Test'!O45</f>
        <v>105</v>
      </c>
      <c r="P45" s="44">
        <f>'Empirical Test'!P45</f>
        <v>105</v>
      </c>
      <c r="Q45" s="44">
        <f>'Empirical Test'!Q45</f>
        <v>103</v>
      </c>
      <c r="S45" s="22"/>
    </row>
    <row r="46" spans="3:19" x14ac:dyDescent="0.2">
      <c r="C46" s="34"/>
      <c r="D46" t="s">
        <v>74</v>
      </c>
      <c r="F46" s="44">
        <f>'Empirical Test'!F46</f>
        <v>1266</v>
      </c>
      <c r="G46" s="44">
        <f>'Empirical Test'!G46</f>
        <v>1269</v>
      </c>
      <c r="H46" s="44">
        <f>'Empirical Test'!H46</f>
        <v>1282</v>
      </c>
      <c r="I46" s="44">
        <f>'Empirical Test'!I46</f>
        <v>1278</v>
      </c>
      <c r="J46" s="44">
        <f>'Empirical Test'!J46</f>
        <v>1289</v>
      </c>
      <c r="K46" s="44">
        <f>'Empirical Test'!K46</f>
        <v>1280</v>
      </c>
      <c r="L46" s="44">
        <f>'Empirical Test'!L46</f>
        <v>1282</v>
      </c>
      <c r="M46" s="44">
        <f>'Empirical Test'!M46</f>
        <v>1272</v>
      </c>
      <c r="N46" s="44">
        <f>'Empirical Test'!N46</f>
        <v>1274</v>
      </c>
      <c r="O46" s="44">
        <f>'Empirical Test'!O46</f>
        <v>1276</v>
      </c>
      <c r="P46" s="44">
        <f>'Empirical Test'!P46</f>
        <v>1275</v>
      </c>
      <c r="Q46" s="44">
        <f>'Empirical Test'!Q46</f>
        <v>1269</v>
      </c>
      <c r="S46" s="22"/>
    </row>
    <row r="47" spans="3:19" x14ac:dyDescent="0.2">
      <c r="C47" s="34"/>
      <c r="D47" t="s">
        <v>106</v>
      </c>
      <c r="F47" s="44">
        <f>'Empirical Test'!F47</f>
        <v>38</v>
      </c>
      <c r="G47" s="44">
        <f>'Empirical Test'!G47</f>
        <v>38</v>
      </c>
      <c r="H47" s="44">
        <f>'Empirical Test'!H47</f>
        <v>38</v>
      </c>
      <c r="I47" s="44">
        <f>'Empirical Test'!I47</f>
        <v>38</v>
      </c>
      <c r="J47" s="44">
        <f>'Empirical Test'!J47</f>
        <v>36</v>
      </c>
      <c r="K47" s="44">
        <f>'Empirical Test'!K47</f>
        <v>37</v>
      </c>
      <c r="L47" s="44">
        <f>'Empirical Test'!L47</f>
        <v>37</v>
      </c>
      <c r="M47" s="44">
        <f>'Empirical Test'!M47</f>
        <v>37</v>
      </c>
      <c r="N47" s="44">
        <f>'Empirical Test'!N47</f>
        <v>36</v>
      </c>
      <c r="O47" s="44">
        <f>'Empirical Test'!O47</f>
        <v>35</v>
      </c>
      <c r="P47" s="44">
        <f>'Empirical Test'!P47</f>
        <v>39</v>
      </c>
      <c r="Q47" s="44">
        <f>'Empirical Test'!Q47</f>
        <v>32</v>
      </c>
      <c r="S47" s="22"/>
    </row>
    <row r="48" spans="3:19" x14ac:dyDescent="0.2">
      <c r="C48" s="34"/>
      <c r="D48" t="s">
        <v>75</v>
      </c>
      <c r="F48" s="44">
        <f>'Empirical Test'!F48</f>
        <v>1411</v>
      </c>
      <c r="G48" s="44">
        <f>'Empirical Test'!G48</f>
        <v>1416</v>
      </c>
      <c r="H48" s="44">
        <f>'Empirical Test'!H48</f>
        <v>1430</v>
      </c>
      <c r="I48" s="44">
        <f>'Empirical Test'!I48</f>
        <v>1425</v>
      </c>
      <c r="J48" s="44">
        <f>'Empirical Test'!J48</f>
        <v>1433</v>
      </c>
      <c r="K48" s="44">
        <f>'Empirical Test'!K48</f>
        <v>1426</v>
      </c>
      <c r="L48" s="44">
        <f>'Empirical Test'!L48</f>
        <v>1428</v>
      </c>
      <c r="M48" s="44">
        <f>'Empirical Test'!M48</f>
        <v>1418</v>
      </c>
      <c r="N48" s="44">
        <f>'Empirical Test'!N48</f>
        <v>1419</v>
      </c>
      <c r="O48" s="44">
        <f>'Empirical Test'!O48</f>
        <v>1420</v>
      </c>
      <c r="P48" s="44">
        <f>'Empirical Test'!P48</f>
        <v>1423</v>
      </c>
      <c r="Q48" s="44">
        <f>'Empirical Test'!Q48</f>
        <v>1408</v>
      </c>
      <c r="S48" s="22"/>
    </row>
    <row r="49" spans="3:19" x14ac:dyDescent="0.2">
      <c r="C49" s="34"/>
      <c r="D49" s="37" t="s">
        <v>127</v>
      </c>
      <c r="F49" s="44">
        <f>'Empirical Test'!F49</f>
        <v>0</v>
      </c>
      <c r="G49" s="44">
        <f>'Empirical Test'!G49</f>
        <v>0</v>
      </c>
      <c r="H49" s="44">
        <f>'Empirical Test'!H49</f>
        <v>0</v>
      </c>
      <c r="I49" s="44">
        <f>'Empirical Test'!I49</f>
        <v>0</v>
      </c>
      <c r="J49" s="44">
        <f>'Empirical Test'!J49</f>
        <v>0</v>
      </c>
      <c r="K49" s="44">
        <f>'Empirical Test'!K49</f>
        <v>0</v>
      </c>
      <c r="L49" s="44">
        <f>'Empirical Test'!L49</f>
        <v>0</v>
      </c>
      <c r="M49" s="44">
        <f>'Empirical Test'!M49</f>
        <v>0</v>
      </c>
      <c r="N49" s="44">
        <f>'Empirical Test'!N49</f>
        <v>0</v>
      </c>
      <c r="O49" s="44">
        <f>'Empirical Test'!O49</f>
        <v>0</v>
      </c>
      <c r="P49" s="44">
        <f>'Empirical Test'!P49</f>
        <v>0</v>
      </c>
      <c r="Q49" s="44">
        <f>'Empirical Test'!Q49</f>
        <v>0</v>
      </c>
      <c r="S49" s="22"/>
    </row>
    <row r="51" spans="3:19" x14ac:dyDescent="0.2">
      <c r="D51" s="11" t="s">
        <v>98</v>
      </c>
    </row>
    <row r="52" spans="3:19" x14ac:dyDescent="0.2">
      <c r="D52" t="s">
        <v>63</v>
      </c>
      <c r="F52" s="44">
        <f>'Empirical Test'!F52</f>
        <v>18201314.327950001</v>
      </c>
      <c r="G52" s="44">
        <f>'Empirical Test'!G52</f>
        <v>14032029.33155</v>
      </c>
      <c r="H52" s="44">
        <f>'Empirical Test'!H52</f>
        <v>10924116.569009999</v>
      </c>
      <c r="I52" s="44">
        <f>'Empirical Test'!I52</f>
        <v>8014639.5189899998</v>
      </c>
      <c r="J52" s="44">
        <f>'Empirical Test'!J52</f>
        <v>3858598.3319999999</v>
      </c>
      <c r="K52" s="44">
        <f>'Empirical Test'!K52</f>
        <v>3032128.7140000002</v>
      </c>
      <c r="L52" s="44">
        <f>'Empirical Test'!L52</f>
        <v>2323792.0190000003</v>
      </c>
      <c r="M52" s="44">
        <f>'Empirical Test'!M52</f>
        <v>1921288.1755299999</v>
      </c>
      <c r="N52" s="44">
        <f>'Empirical Test'!N52</f>
        <v>2362138.1326699997</v>
      </c>
      <c r="O52" s="44">
        <f>'Empirical Test'!O52</f>
        <v>3993647.7339999997</v>
      </c>
      <c r="P52" s="44">
        <f>'Empirical Test'!P52</f>
        <v>7321143.0750000002</v>
      </c>
      <c r="Q52" s="44">
        <f>'Empirical Test'!Q52</f>
        <v>14981248.765999999</v>
      </c>
    </row>
    <row r="53" spans="3:19" x14ac:dyDescent="0.2">
      <c r="D53" t="s">
        <v>65</v>
      </c>
      <c r="F53" s="44">
        <f>'Empirical Test'!F53</f>
        <v>3643383.8771799998</v>
      </c>
      <c r="G53" s="44">
        <f>'Empirical Test'!G53</f>
        <v>2706491.7573799998</v>
      </c>
      <c r="H53" s="44">
        <f>'Empirical Test'!H53</f>
        <v>1899923.084</v>
      </c>
      <c r="I53" s="44">
        <f>'Empirical Test'!I53</f>
        <v>1120755.682</v>
      </c>
      <c r="J53" s="44">
        <f>'Empirical Test'!J53</f>
        <v>405267.34299999999</v>
      </c>
      <c r="K53" s="44">
        <f>'Empirical Test'!K53</f>
        <v>246985.65100000001</v>
      </c>
      <c r="L53" s="44">
        <f>'Empirical Test'!L53</f>
        <v>212336.52600000001</v>
      </c>
      <c r="M53" s="44">
        <f>'Empirical Test'!M53</f>
        <v>208076.302</v>
      </c>
      <c r="N53" s="44">
        <f>'Empirical Test'!N53</f>
        <v>241018.96100000001</v>
      </c>
      <c r="O53" s="44">
        <f>'Empirical Test'!O53</f>
        <v>454673.18599999999</v>
      </c>
      <c r="P53" s="44">
        <f>'Empirical Test'!P53</f>
        <v>975479.14800000004</v>
      </c>
      <c r="Q53" s="44">
        <f>'Empirical Test'!Q53</f>
        <v>2630910.0550000002</v>
      </c>
    </row>
    <row r="54" spans="3:19" x14ac:dyDescent="0.2">
      <c r="D54" t="s">
        <v>66</v>
      </c>
      <c r="F54" s="44">
        <f>'Empirical Test'!F54</f>
        <v>56767.890010000003</v>
      </c>
      <c r="G54" s="44">
        <f>'Empirical Test'!G54</f>
        <v>37428.442009999999</v>
      </c>
      <c r="H54" s="44">
        <f>'Empirical Test'!H54</f>
        <v>27070.829000000002</v>
      </c>
      <c r="I54" s="44">
        <f>'Empirical Test'!I54</f>
        <v>-26228.452000000001</v>
      </c>
      <c r="J54" s="44">
        <f>'Empirical Test'!J54</f>
        <v>2791.9190000000003</v>
      </c>
      <c r="K54" s="44">
        <f>'Empirical Test'!K54</f>
        <v>1091.114</v>
      </c>
      <c r="L54" s="44">
        <f>'Empirical Test'!L54</f>
        <v>635.21100000000001</v>
      </c>
      <c r="M54" s="44">
        <f>'Empirical Test'!M54</f>
        <v>465.40500000000003</v>
      </c>
      <c r="N54" s="44">
        <f>'Empirical Test'!N54</f>
        <v>620.32900000000006</v>
      </c>
      <c r="O54" s="44">
        <f>'Empirical Test'!O54</f>
        <v>2799.4190000000003</v>
      </c>
      <c r="P54" s="44">
        <f>'Empirical Test'!P54</f>
        <v>8908.2540000000008</v>
      </c>
      <c r="Q54" s="44">
        <f>'Empirical Test'!Q54</f>
        <v>28890.171000000002</v>
      </c>
    </row>
    <row r="55" spans="3:19" x14ac:dyDescent="0.2">
      <c r="D55" t="s">
        <v>67</v>
      </c>
      <c r="F55" s="44">
        <f>'Empirical Test'!F55</f>
        <v>21914729.23914</v>
      </c>
      <c r="G55" s="44">
        <f>'Empirical Test'!G55</f>
        <v>16787449.765939999</v>
      </c>
      <c r="H55" s="44">
        <f>'Empirical Test'!H55</f>
        <v>12859745.229009999</v>
      </c>
      <c r="I55" s="44">
        <f>'Empirical Test'!I55</f>
        <v>9114929.4339899998</v>
      </c>
      <c r="J55" s="44">
        <f>'Empirical Test'!J55</f>
        <v>4269068.12</v>
      </c>
      <c r="K55" s="44">
        <f>'Empirical Test'!K55</f>
        <v>3281704.2390000001</v>
      </c>
      <c r="L55" s="44">
        <f>'Empirical Test'!L55</f>
        <v>2537765.6940000001</v>
      </c>
      <c r="M55" s="44">
        <f>'Empirical Test'!M55</f>
        <v>2130641.6895300001</v>
      </c>
      <c r="N55" s="44">
        <f>'Empirical Test'!N55</f>
        <v>2604713.5796699999</v>
      </c>
      <c r="O55" s="44">
        <f>'Empirical Test'!O55</f>
        <v>4453518.3530000001</v>
      </c>
      <c r="P55" s="44">
        <f>'Empirical Test'!P55</f>
        <v>8310384.8540000003</v>
      </c>
      <c r="Q55" s="44">
        <f>'Empirical Test'!Q55</f>
        <v>17650621.129999999</v>
      </c>
    </row>
    <row r="56" spans="3:19" x14ac:dyDescent="0.2">
      <c r="D56" t="s">
        <v>103</v>
      </c>
      <c r="F56" s="44">
        <f>'Empirical Test'!F56</f>
        <v>428159.35901999997</v>
      </c>
      <c r="G56" s="44">
        <f>'Empirical Test'!G56</f>
        <v>298491.53200000001</v>
      </c>
      <c r="H56" s="44">
        <f>'Empirical Test'!H56</f>
        <v>281146.74</v>
      </c>
      <c r="I56" s="44">
        <f>'Empirical Test'!I56</f>
        <v>263022.59399999998</v>
      </c>
      <c r="J56" s="44">
        <f>'Empirical Test'!J56</f>
        <v>158704.288</v>
      </c>
      <c r="K56" s="44">
        <f>'Empirical Test'!K56</f>
        <v>145356.565</v>
      </c>
      <c r="L56" s="44">
        <f>'Empirical Test'!L56</f>
        <v>113113.817</v>
      </c>
      <c r="M56" s="44">
        <f>'Empirical Test'!M56</f>
        <v>99513.687000000005</v>
      </c>
      <c r="N56" s="44">
        <f>'Empirical Test'!N56</f>
        <v>126638.42</v>
      </c>
      <c r="O56" s="44">
        <f>'Empirical Test'!O56</f>
        <v>178490.44</v>
      </c>
      <c r="P56" s="44">
        <f>'Empirical Test'!P56</f>
        <v>241317.21</v>
      </c>
      <c r="Q56" s="44">
        <f>'Empirical Test'!Q56</f>
        <v>378385.49800000002</v>
      </c>
    </row>
    <row r="57" spans="3:19" x14ac:dyDescent="0.2">
      <c r="D57" t="s">
        <v>68</v>
      </c>
      <c r="F57" s="44">
        <f>'Empirical Test'!F57</f>
        <v>6520635.9291500002</v>
      </c>
      <c r="G57" s="44">
        <f>'Empirical Test'!G57</f>
        <v>5318543.8230799995</v>
      </c>
      <c r="H57" s="44">
        <f>'Empirical Test'!H57</f>
        <v>4341512.9879999999</v>
      </c>
      <c r="I57" s="44">
        <f>'Empirical Test'!I57</f>
        <v>3423090.3870000001</v>
      </c>
      <c r="J57" s="44">
        <f>'Empirical Test'!J57</f>
        <v>2053424.875</v>
      </c>
      <c r="K57" s="44">
        <f>'Empirical Test'!K57</f>
        <v>1627001.92</v>
      </c>
      <c r="L57" s="44">
        <f>'Empirical Test'!L57</f>
        <v>1376290.017</v>
      </c>
      <c r="M57" s="44">
        <f>'Empirical Test'!M57</f>
        <v>1206970.7779999999</v>
      </c>
      <c r="N57" s="44">
        <f>'Empirical Test'!N57</f>
        <v>1453382.3729999999</v>
      </c>
      <c r="O57" s="44">
        <f>'Empirical Test'!O57</f>
        <v>2078183.3</v>
      </c>
      <c r="P57" s="44">
        <f>'Empirical Test'!P57</f>
        <v>3017432.3820000002</v>
      </c>
      <c r="Q57" s="44">
        <f>'Empirical Test'!Q57</f>
        <v>5855006.3609999996</v>
      </c>
    </row>
    <row r="58" spans="3:19" x14ac:dyDescent="0.2">
      <c r="D58" t="s">
        <v>104</v>
      </c>
      <c r="F58" s="44">
        <f>'Empirical Test'!F58</f>
        <v>247622.11001</v>
      </c>
      <c r="G58" s="44">
        <f>'Empirical Test'!G58</f>
        <v>211271.946</v>
      </c>
      <c r="H58" s="44">
        <f>'Empirical Test'!H58</f>
        <v>181143.236</v>
      </c>
      <c r="I58" s="44">
        <f>'Empirical Test'!I58</f>
        <v>186415.894</v>
      </c>
      <c r="J58" s="44">
        <f>'Empirical Test'!J58</f>
        <v>135288.48800000001</v>
      </c>
      <c r="K58" s="44">
        <f>'Empirical Test'!K58</f>
        <v>131420.709</v>
      </c>
      <c r="L58" s="44">
        <f>'Empirical Test'!L58</f>
        <v>93520.85</v>
      </c>
      <c r="M58" s="44">
        <f>'Empirical Test'!M58</f>
        <v>104433.22900000001</v>
      </c>
      <c r="N58" s="44">
        <f>'Empirical Test'!N58</f>
        <v>163437.829</v>
      </c>
      <c r="O58" s="44">
        <f>'Empirical Test'!O58</f>
        <v>138780.98499999999</v>
      </c>
      <c r="P58" s="44">
        <f>'Empirical Test'!P58</f>
        <v>159444.033</v>
      </c>
      <c r="Q58" s="44">
        <f>'Empirical Test'!Q58</f>
        <v>257345.62400000001</v>
      </c>
    </row>
    <row r="59" spans="3:19" x14ac:dyDescent="0.2">
      <c r="D59" t="s">
        <v>69</v>
      </c>
      <c r="F59" s="44">
        <f>'Empirical Test'!F59</f>
        <v>7250292.7141800001</v>
      </c>
      <c r="G59" s="44">
        <f>'Empirical Test'!G59</f>
        <v>5863760.7960799998</v>
      </c>
      <c r="H59" s="44">
        <f>'Empirical Test'!H59</f>
        <v>4834415.17</v>
      </c>
      <c r="I59" s="44">
        <f>'Empirical Test'!I59</f>
        <v>3903602.0049999999</v>
      </c>
      <c r="J59" s="44">
        <f>'Empirical Test'!J59</f>
        <v>2358420.5839999998</v>
      </c>
      <c r="K59" s="44">
        <f>'Empirical Test'!K59</f>
        <v>1911146.3640000001</v>
      </c>
      <c r="L59" s="44">
        <f>'Empirical Test'!L59</f>
        <v>1587532.0530000001</v>
      </c>
      <c r="M59" s="44">
        <f>'Empirical Test'!M59</f>
        <v>1414488.3900000001</v>
      </c>
      <c r="N59" s="44">
        <f>'Empirical Test'!N59</f>
        <v>1748017.9040000001</v>
      </c>
      <c r="O59" s="44">
        <f>'Empirical Test'!O59</f>
        <v>2406576.8810000001</v>
      </c>
      <c r="P59" s="44">
        <f>'Empirical Test'!P59</f>
        <v>3438048.264</v>
      </c>
      <c r="Q59" s="44">
        <f>'Empirical Test'!Q59</f>
        <v>6539758.358</v>
      </c>
    </row>
    <row r="60" spans="3:19" x14ac:dyDescent="0.2">
      <c r="D60" s="37" t="s">
        <v>122</v>
      </c>
      <c r="F60" s="44">
        <f>'Empirical Test'!F60</f>
        <v>413926.10600000003</v>
      </c>
      <c r="G60" s="44">
        <f>'Empirical Test'!G60</f>
        <v>399472.02701000002</v>
      </c>
      <c r="H60" s="44">
        <f>'Empirical Test'!H60</f>
        <v>323369.94300000003</v>
      </c>
      <c r="I60" s="44">
        <f>'Empirical Test'!I60</f>
        <v>279850.995</v>
      </c>
      <c r="J60" s="44">
        <f>'Empirical Test'!J60</f>
        <v>247274.87400000001</v>
      </c>
      <c r="K60" s="44">
        <f>'Empirical Test'!K60</f>
        <v>219532.432</v>
      </c>
      <c r="L60" s="44">
        <f>'Empirical Test'!L60</f>
        <v>230145.34599999999</v>
      </c>
      <c r="M60" s="44">
        <f>'Empirical Test'!M60</f>
        <v>202933.663</v>
      </c>
      <c r="N60" s="44">
        <f>'Empirical Test'!N60</f>
        <v>226503.77900000001</v>
      </c>
      <c r="O60" s="44">
        <f>'Empirical Test'!O60</f>
        <v>254709.258</v>
      </c>
      <c r="P60" s="44">
        <f>'Empirical Test'!P60</f>
        <v>279753.95600000001</v>
      </c>
      <c r="Q60" s="44">
        <f>'Empirical Test'!Q60</f>
        <v>248475.42600000001</v>
      </c>
    </row>
    <row r="61" spans="3:19" x14ac:dyDescent="0.2">
      <c r="D61" s="37" t="s">
        <v>128</v>
      </c>
      <c r="F61" s="44">
        <f>'Empirical Test'!F61</f>
        <v>529872.27399999998</v>
      </c>
      <c r="G61" s="44">
        <f>'Empirical Test'!G61</f>
        <v>496446.66700999998</v>
      </c>
      <c r="H61" s="44">
        <f>'Empirical Test'!H61</f>
        <v>424341.82299999997</v>
      </c>
      <c r="I61" s="44">
        <f>'Empirical Test'!I61</f>
        <v>376139.53600000002</v>
      </c>
      <c r="J61" s="44">
        <f>'Empirical Test'!J61</f>
        <v>326907.35600000003</v>
      </c>
      <c r="K61" s="44">
        <f>'Empirical Test'!K61</f>
        <v>281788.14799999999</v>
      </c>
      <c r="L61" s="44">
        <f>'Empirical Test'!L61</f>
        <v>286040.72899999999</v>
      </c>
      <c r="M61" s="44">
        <f>'Empirical Test'!M61</f>
        <v>254173.85200000001</v>
      </c>
      <c r="N61" s="44">
        <f>'Empirical Test'!N61</f>
        <v>281344.33299999998</v>
      </c>
      <c r="O61" s="44">
        <f>'Empirical Test'!O61</f>
        <v>321747.03600000002</v>
      </c>
      <c r="P61" s="44">
        <f>'Empirical Test'!P61</f>
        <v>361916.56900000002</v>
      </c>
      <c r="Q61" s="44">
        <f>'Empirical Test'!Q61</f>
        <v>351829.42799999996</v>
      </c>
    </row>
    <row r="62" spans="3:19" x14ac:dyDescent="0.2">
      <c r="D62" s="37" t="s">
        <v>126</v>
      </c>
      <c r="F62" s="44">
        <f>'Empirical Test'!F62</f>
        <v>203731.024</v>
      </c>
      <c r="G62" s="44">
        <f>'Empirical Test'!G62</f>
        <v>102322.409</v>
      </c>
      <c r="H62" s="44">
        <f>'Empirical Test'!H62</f>
        <v>89942.1</v>
      </c>
      <c r="I62" s="44">
        <f>'Empirical Test'!I62</f>
        <v>82073.012000000002</v>
      </c>
      <c r="J62" s="44">
        <f>'Empirical Test'!J62</f>
        <v>57685.224000000002</v>
      </c>
      <c r="K62" s="44">
        <f>'Empirical Test'!K62</f>
        <v>51713.392999999996</v>
      </c>
      <c r="L62" s="44">
        <f>'Empirical Test'!L62</f>
        <v>45567.493000000002</v>
      </c>
      <c r="M62" s="44">
        <f>'Empirical Test'!M62</f>
        <v>37962.688000000002</v>
      </c>
      <c r="N62" s="44">
        <f>'Empirical Test'!N62</f>
        <v>46700.233999999997</v>
      </c>
      <c r="O62" s="44">
        <f>'Empirical Test'!O62</f>
        <v>59609.65</v>
      </c>
      <c r="P62" s="44">
        <f>'Empirical Test'!P62</f>
        <v>85099.777000000002</v>
      </c>
      <c r="Q62" s="44">
        <f>'Empirical Test'!Q62</f>
        <v>111787.641</v>
      </c>
    </row>
    <row r="63" spans="3:19" x14ac:dyDescent="0.2">
      <c r="D63" t="s">
        <v>70</v>
      </c>
      <c r="F63" s="44">
        <f>'Empirical Test'!F63</f>
        <v>8235126.4869999997</v>
      </c>
      <c r="G63" s="44">
        <f>'Empirical Test'!G63</f>
        <v>6326348.341</v>
      </c>
      <c r="H63" s="44">
        <f>'Empirical Test'!H63</f>
        <v>5146493.6370000001</v>
      </c>
      <c r="I63" s="44">
        <f>'Empirical Test'!I63</f>
        <v>3787756.0019999999</v>
      </c>
      <c r="J63" s="44">
        <f>'Empirical Test'!J63</f>
        <v>1960986.4990000001</v>
      </c>
      <c r="K63" s="44">
        <f>'Empirical Test'!K63</f>
        <v>1519933.513</v>
      </c>
      <c r="L63" s="44">
        <f>'Empirical Test'!L63</f>
        <v>1165054.6510000001</v>
      </c>
      <c r="M63" s="44">
        <f>'Empirical Test'!M63</f>
        <v>956867.13263999997</v>
      </c>
      <c r="N63" s="44">
        <f>'Empirical Test'!N63</f>
        <v>1126843.4903599999</v>
      </c>
      <c r="O63" s="44">
        <f>'Empirical Test'!O63</f>
        <v>2052783.2649999999</v>
      </c>
      <c r="P63" s="44">
        <f>'Empirical Test'!P63</f>
        <v>3657157.2230000002</v>
      </c>
      <c r="Q63" s="44">
        <f>'Empirical Test'!Q63</f>
        <v>7358777.5760000004</v>
      </c>
    </row>
    <row r="64" spans="3:19" x14ac:dyDescent="0.2">
      <c r="D64" t="s">
        <v>71</v>
      </c>
      <c r="F64" s="44">
        <f>'Empirical Test'!F64</f>
        <v>1671863.6780000001</v>
      </c>
      <c r="G64" s="44">
        <f>'Empirical Test'!G64</f>
        <v>1246210.6470000001</v>
      </c>
      <c r="H64" s="44">
        <f>'Empirical Test'!H64</f>
        <v>905172.16799999995</v>
      </c>
      <c r="I64" s="44">
        <f>'Empirical Test'!I64</f>
        <v>610470.00399999996</v>
      </c>
      <c r="J64" s="44">
        <f>'Empirical Test'!J64</f>
        <v>216195.35500000001</v>
      </c>
      <c r="K64" s="44">
        <f>'Empirical Test'!K64</f>
        <v>138423.58199999999</v>
      </c>
      <c r="L64" s="44">
        <f>'Empirical Test'!L64</f>
        <v>96949.115000000005</v>
      </c>
      <c r="M64" s="44">
        <f>'Empirical Test'!M64</f>
        <v>74281.410999999993</v>
      </c>
      <c r="N64" s="44">
        <f>'Empirical Test'!N64</f>
        <v>88766.377000000008</v>
      </c>
      <c r="O64" s="44">
        <f>'Empirical Test'!O64</f>
        <v>211178.66399999999</v>
      </c>
      <c r="P64" s="44">
        <f>'Empirical Test'!P64</f>
        <v>537185.90399999998</v>
      </c>
      <c r="Q64" s="44">
        <f>'Empirical Test'!Q64</f>
        <v>1419469.34</v>
      </c>
    </row>
    <row r="65" spans="2:20" x14ac:dyDescent="0.2">
      <c r="D65" t="s">
        <v>72</v>
      </c>
      <c r="F65" s="44">
        <f>'Empirical Test'!F65</f>
        <v>22478.703000000001</v>
      </c>
      <c r="G65" s="44">
        <f>'Empirical Test'!G65</f>
        <v>16712.322</v>
      </c>
      <c r="H65" s="44">
        <f>'Empirical Test'!H65</f>
        <v>11838.541000000001</v>
      </c>
      <c r="I65" s="44">
        <f>'Empirical Test'!I65</f>
        <v>7196.875</v>
      </c>
      <c r="J65" s="44">
        <f>'Empirical Test'!J65</f>
        <v>1869.8920000000001</v>
      </c>
      <c r="K65" s="44">
        <f>'Empirical Test'!K65</f>
        <v>908.16800000000001</v>
      </c>
      <c r="L65" s="44">
        <f>'Empirical Test'!L65</f>
        <v>501.60200000000003</v>
      </c>
      <c r="M65" s="44">
        <f>'Empirical Test'!M65</f>
        <v>284.108</v>
      </c>
      <c r="N65" s="44">
        <f>'Empirical Test'!N65</f>
        <v>366.52100000000002</v>
      </c>
      <c r="O65" s="44">
        <f>'Empirical Test'!O65</f>
        <v>1870.2670000000001</v>
      </c>
      <c r="P65" s="44">
        <f>'Empirical Test'!P65</f>
        <v>7419.6790000000001</v>
      </c>
      <c r="Q65" s="44">
        <f>'Empirical Test'!Q65</f>
        <v>19589.859</v>
      </c>
    </row>
    <row r="66" spans="2:20" x14ac:dyDescent="0.2">
      <c r="D66" t="s">
        <v>73</v>
      </c>
      <c r="F66" s="44">
        <f>'Empirical Test'!F66</f>
        <v>9931598.7569999993</v>
      </c>
      <c r="G66" s="44">
        <f>'Empirical Test'!G66</f>
        <v>7590829.9989999998</v>
      </c>
      <c r="H66" s="44">
        <f>'Empirical Test'!H66</f>
        <v>6064675.9340000004</v>
      </c>
      <c r="I66" s="44">
        <f>'Empirical Test'!I66</f>
        <v>4406269.3689999999</v>
      </c>
      <c r="J66" s="44">
        <f>'Empirical Test'!J66</f>
        <v>2179413.3339999998</v>
      </c>
      <c r="K66" s="44">
        <f>'Empirical Test'!K66</f>
        <v>1659424.321</v>
      </c>
      <c r="L66" s="44">
        <f>'Empirical Test'!L66</f>
        <v>1262600.7420000001</v>
      </c>
      <c r="M66" s="44">
        <f>'Empirical Test'!M66</f>
        <v>1031443.8746400001</v>
      </c>
      <c r="N66" s="44">
        <f>'Empirical Test'!N66</f>
        <v>1216062.2503599999</v>
      </c>
      <c r="O66" s="44">
        <f>'Empirical Test'!O66</f>
        <v>2266111.9240000001</v>
      </c>
      <c r="P66" s="44">
        <f>'Empirical Test'!P66</f>
        <v>4202599.4859999996</v>
      </c>
      <c r="Q66" s="44">
        <f>'Empirical Test'!Q66</f>
        <v>8799562.9169999994</v>
      </c>
    </row>
    <row r="67" spans="2:20" x14ac:dyDescent="0.2">
      <c r="D67" t="s">
        <v>105</v>
      </c>
      <c r="F67" s="44">
        <f>'Empirical Test'!F67</f>
        <v>114844.86500000001</v>
      </c>
      <c r="G67" s="44">
        <f>'Empirical Test'!G67</f>
        <v>93371.612999999998</v>
      </c>
      <c r="H67" s="44">
        <f>'Empirical Test'!H67</f>
        <v>77557.585000000006</v>
      </c>
      <c r="I67" s="44">
        <f>'Empirical Test'!I67</f>
        <v>63003.245000000003</v>
      </c>
      <c r="J67" s="44">
        <f>'Empirical Test'!J67</f>
        <v>41528.008000000002</v>
      </c>
      <c r="K67" s="44">
        <f>'Empirical Test'!K67</f>
        <v>34717.159</v>
      </c>
      <c r="L67" s="44">
        <f>'Empirical Test'!L67</f>
        <v>29979.234</v>
      </c>
      <c r="M67" s="44">
        <f>'Empirical Test'!M67</f>
        <v>28737.733</v>
      </c>
      <c r="N67" s="44">
        <f>'Empirical Test'!N67</f>
        <v>35445.052000000003</v>
      </c>
      <c r="O67" s="44">
        <f>'Empirical Test'!O67</f>
        <v>43192.538999999997</v>
      </c>
      <c r="P67" s="44">
        <f>'Empirical Test'!P67</f>
        <v>58169.864999999998</v>
      </c>
      <c r="Q67" s="44">
        <f>'Empirical Test'!Q67</f>
        <v>105635.96</v>
      </c>
    </row>
    <row r="68" spans="2:20" x14ac:dyDescent="0.2">
      <c r="D68" t="s">
        <v>74</v>
      </c>
      <c r="F68" s="44">
        <f>'Empirical Test'!F68</f>
        <v>2825136.9451299999</v>
      </c>
      <c r="G68" s="44">
        <f>'Empirical Test'!G68</f>
        <v>2312012.9700099998</v>
      </c>
      <c r="H68" s="44">
        <f>'Empirical Test'!H68</f>
        <v>1921824.4839999999</v>
      </c>
      <c r="I68" s="44">
        <f>'Empirical Test'!I68</f>
        <v>1572695.1400000001</v>
      </c>
      <c r="J68" s="44">
        <f>'Empirical Test'!J68</f>
        <v>1045480.633</v>
      </c>
      <c r="K68" s="44">
        <f>'Empirical Test'!K68</f>
        <v>947643.61399999994</v>
      </c>
      <c r="L68" s="44">
        <f>'Empirical Test'!L68</f>
        <v>849649.70700000005</v>
      </c>
      <c r="M68" s="44">
        <f>'Empirical Test'!M68</f>
        <v>939050.69099999999</v>
      </c>
      <c r="N68" s="44">
        <f>'Empirical Test'!N68</f>
        <v>867553.93900000001</v>
      </c>
      <c r="O68" s="44">
        <f>'Empirical Test'!O68</f>
        <v>1034413.171</v>
      </c>
      <c r="P68" s="44">
        <f>'Empirical Test'!P68</f>
        <v>1486327.615</v>
      </c>
      <c r="Q68" s="44">
        <f>'Empirical Test'!Q68</f>
        <v>2440259.2629999998</v>
      </c>
    </row>
    <row r="69" spans="2:20" x14ac:dyDescent="0.2">
      <c r="D69" t="s">
        <v>106</v>
      </c>
      <c r="F69" s="44">
        <f>'Empirical Test'!F69</f>
        <v>261274.71</v>
      </c>
      <c r="G69" s="44">
        <f>'Empirical Test'!G69</f>
        <v>198084.51</v>
      </c>
      <c r="H69" s="44">
        <f>'Empirical Test'!H69</f>
        <v>156780.86200000002</v>
      </c>
      <c r="I69" s="44">
        <f>'Empirical Test'!I69</f>
        <v>150309.989</v>
      </c>
      <c r="J69" s="44">
        <f>'Empirical Test'!J69</f>
        <v>134360.66700000002</v>
      </c>
      <c r="K69" s="44">
        <f>'Empirical Test'!K69</f>
        <v>118700.091</v>
      </c>
      <c r="L69" s="44">
        <f>'Empirical Test'!L69</f>
        <v>194691.08600000001</v>
      </c>
      <c r="M69" s="44">
        <f>'Empirical Test'!M69</f>
        <v>129168.09599999999</v>
      </c>
      <c r="N69" s="44">
        <f>'Empirical Test'!N69</f>
        <v>131646.99299999999</v>
      </c>
      <c r="O69" s="44">
        <f>'Empirical Test'!O69</f>
        <v>141238.087</v>
      </c>
      <c r="P69" s="44">
        <f>'Empirical Test'!P69</f>
        <v>183920.446</v>
      </c>
      <c r="Q69" s="44">
        <f>'Empirical Test'!Q69</f>
        <v>241417.47099999999</v>
      </c>
    </row>
    <row r="70" spans="2:20" x14ac:dyDescent="0.2">
      <c r="D70" t="s">
        <v>75</v>
      </c>
      <c r="F70" s="44">
        <f>'Empirical Test'!F70</f>
        <v>3208048.5661300002</v>
      </c>
      <c r="G70" s="44">
        <f>'Empirical Test'!G70</f>
        <v>2608569.9650099999</v>
      </c>
      <c r="H70" s="44">
        <f>'Empirical Test'!H70</f>
        <v>2160112.372</v>
      </c>
      <c r="I70" s="44">
        <f>'Empirical Test'!I70</f>
        <v>1789477.895</v>
      </c>
      <c r="J70" s="44">
        <f>'Empirical Test'!J70</f>
        <v>1222789.7960000001</v>
      </c>
      <c r="K70" s="44">
        <f>'Empirical Test'!K70</f>
        <v>1102090.0129999998</v>
      </c>
      <c r="L70" s="44">
        <f>'Empirical Test'!L70</f>
        <v>1075187.1780000001</v>
      </c>
      <c r="M70" s="44">
        <f>'Empirical Test'!M70</f>
        <v>1097727.4440000001</v>
      </c>
      <c r="N70" s="44">
        <f>'Empirical Test'!N70</f>
        <v>1035580.2540000001</v>
      </c>
      <c r="O70" s="44">
        <f>'Empirical Test'!O70</f>
        <v>1220030.08</v>
      </c>
      <c r="P70" s="44">
        <f>'Empirical Test'!P70</f>
        <v>1730792.6810000001</v>
      </c>
      <c r="Q70" s="44">
        <f>'Empirical Test'!Q70</f>
        <v>2791562.1429999997</v>
      </c>
    </row>
    <row r="71" spans="2:20" x14ac:dyDescent="0.2">
      <c r="D71" s="37" t="s">
        <v>127</v>
      </c>
      <c r="F71" s="44">
        <f>'Empirical Test'!F71</f>
        <v>0</v>
      </c>
      <c r="G71" s="44">
        <f>'Empirical Test'!G71</f>
        <v>0</v>
      </c>
      <c r="H71" s="44">
        <f>'Empirical Test'!H71</f>
        <v>0</v>
      </c>
      <c r="I71" s="44">
        <f>'Empirical Test'!I71</f>
        <v>0</v>
      </c>
      <c r="J71" s="44">
        <f>'Empirical Test'!J71</f>
        <v>0</v>
      </c>
      <c r="K71" s="44">
        <f>'Empirical Test'!K71</f>
        <v>0</v>
      </c>
      <c r="L71" s="44">
        <f>'Empirical Test'!L71</f>
        <v>0</v>
      </c>
      <c r="M71" s="44">
        <f>'Empirical Test'!M71</f>
        <v>0</v>
      </c>
      <c r="N71" s="44">
        <f>'Empirical Test'!N71</f>
        <v>0</v>
      </c>
      <c r="O71" s="44">
        <f>'Empirical Test'!O71</f>
        <v>0</v>
      </c>
      <c r="P71" s="44">
        <f>'Empirical Test'!P71</f>
        <v>0</v>
      </c>
      <c r="Q71" s="44">
        <f>'Empirical Test'!Q71</f>
        <v>0</v>
      </c>
    </row>
    <row r="73" spans="2:20" x14ac:dyDescent="0.2">
      <c r="B73" s="44" t="str">
        <f>'Empirical Test'!B73</f>
        <v>Dec 2015</v>
      </c>
      <c r="D73" s="36" t="s">
        <v>142</v>
      </c>
    </row>
    <row r="74" spans="2:20" x14ac:dyDescent="0.2">
      <c r="B74" s="44">
        <f>'Empirical Test'!B74</f>
        <v>9509481</v>
      </c>
      <c r="D74" t="s">
        <v>63</v>
      </c>
      <c r="F74" s="44">
        <f>'Empirical Test'!F74</f>
        <v>7996951</v>
      </c>
      <c r="G74" s="44">
        <f>'Empirical Test'!G74</f>
        <v>5970500</v>
      </c>
      <c r="H74" s="44">
        <f>'Empirical Test'!H74</f>
        <v>5552858</v>
      </c>
      <c r="I74" s="44">
        <f>'Empirical Test'!I74</f>
        <v>2425892</v>
      </c>
      <c r="J74" s="44">
        <f>'Empirical Test'!J74</f>
        <v>1707245</v>
      </c>
      <c r="K74" s="44">
        <f>'Empirical Test'!K74</f>
        <v>1270974</v>
      </c>
      <c r="L74" s="44">
        <f>'Empirical Test'!L74</f>
        <v>1037970</v>
      </c>
      <c r="M74" s="44">
        <f>'Empirical Test'!M74</f>
        <v>1226839</v>
      </c>
      <c r="N74" s="44">
        <f>'Empirical Test'!N74</f>
        <v>1595010</v>
      </c>
      <c r="O74" s="44">
        <f>'Empirical Test'!O74</f>
        <v>4111328</v>
      </c>
      <c r="P74" s="44">
        <f>'Empirical Test'!P74</f>
        <v>6742599</v>
      </c>
      <c r="Q74" s="44">
        <f>'Empirical Test'!Q74</f>
        <v>12108290</v>
      </c>
      <c r="T74" s="43"/>
    </row>
    <row r="75" spans="2:20" x14ac:dyDescent="0.2">
      <c r="B75" s="44">
        <f>'Empirical Test'!B75</f>
        <v>1844272</v>
      </c>
      <c r="D75" t="s">
        <v>65</v>
      </c>
      <c r="F75" s="44">
        <f>'Empirical Test'!F75</f>
        <v>1600935</v>
      </c>
      <c r="G75" s="44">
        <f>'Empirical Test'!G75</f>
        <v>1151572</v>
      </c>
      <c r="H75" s="44">
        <f>'Empirical Test'!H75</f>
        <v>966266</v>
      </c>
      <c r="I75" s="44">
        <f>'Empirical Test'!I75</f>
        <v>339275</v>
      </c>
      <c r="J75" s="44">
        <f>'Empirical Test'!J75</f>
        <v>179316</v>
      </c>
      <c r="K75" s="44">
        <f>'Empirical Test'!K75</f>
        <v>103413</v>
      </c>
      <c r="L75" s="44">
        <f>'Empirical Test'!L75</f>
        <v>94844</v>
      </c>
      <c r="M75" s="44">
        <f>'Empirical Test'!M75</f>
        <v>132867</v>
      </c>
      <c r="N75" s="44">
        <f>'Empirical Test'!N75</f>
        <v>162746</v>
      </c>
      <c r="O75" s="44">
        <f>'Empirical Test'!O75</f>
        <v>468070</v>
      </c>
      <c r="P75" s="44">
        <f>'Empirical Test'!P75</f>
        <v>898392</v>
      </c>
      <c r="Q75" s="44">
        <f>'Empirical Test'!Q75</f>
        <v>2126378</v>
      </c>
      <c r="T75" s="43"/>
    </row>
    <row r="76" spans="2:20" x14ac:dyDescent="0.2">
      <c r="B76" s="44">
        <f>'Empirical Test'!B76</f>
        <v>0</v>
      </c>
      <c r="D76" t="s">
        <v>66</v>
      </c>
      <c r="F76" s="44">
        <f>'Empirical Test'!F76</f>
        <v>0</v>
      </c>
      <c r="G76" s="44">
        <f>'Empirical Test'!G76</f>
        <v>0</v>
      </c>
      <c r="H76" s="44">
        <f>'Empirical Test'!H76</f>
        <v>0</v>
      </c>
      <c r="I76" s="44">
        <f>'Empirical Test'!I76</f>
        <v>0</v>
      </c>
      <c r="J76" s="44">
        <f>'Empirical Test'!J76</f>
        <v>0</v>
      </c>
      <c r="K76" s="44">
        <f>'Empirical Test'!K76</f>
        <v>0</v>
      </c>
      <c r="L76" s="44">
        <f>'Empirical Test'!L76</f>
        <v>0</v>
      </c>
      <c r="M76" s="44">
        <f>'Empirical Test'!M76</f>
        <v>0</v>
      </c>
      <c r="N76" s="44">
        <f>'Empirical Test'!N76</f>
        <v>0</v>
      </c>
      <c r="O76" s="44">
        <f>'Empirical Test'!O76</f>
        <v>0</v>
      </c>
      <c r="P76" s="44">
        <f>'Empirical Test'!P76</f>
        <v>0</v>
      </c>
      <c r="Q76" s="44">
        <f>'Empirical Test'!Q76</f>
        <v>0</v>
      </c>
      <c r="T76" s="43"/>
    </row>
    <row r="77" spans="2:20" x14ac:dyDescent="0.2">
      <c r="B77" s="44">
        <f>'Empirical Test'!B77</f>
        <v>11353753</v>
      </c>
      <c r="D77" t="s">
        <v>67</v>
      </c>
      <c r="F77" s="44">
        <f>'Empirical Test'!F77</f>
        <v>9597886</v>
      </c>
      <c r="G77" s="44">
        <f>'Empirical Test'!G77</f>
        <v>7122072</v>
      </c>
      <c r="H77" s="44">
        <f>'Empirical Test'!H77</f>
        <v>6519124</v>
      </c>
      <c r="I77" s="44">
        <f>'Empirical Test'!I77</f>
        <v>2765167</v>
      </c>
      <c r="J77" s="44">
        <f>'Empirical Test'!J77</f>
        <v>1886561</v>
      </c>
      <c r="K77" s="44">
        <f>'Empirical Test'!K77</f>
        <v>1374387</v>
      </c>
      <c r="L77" s="44">
        <f>'Empirical Test'!L77</f>
        <v>1132814</v>
      </c>
      <c r="M77" s="44">
        <f>'Empirical Test'!M77</f>
        <v>1359706</v>
      </c>
      <c r="N77" s="44">
        <f>'Empirical Test'!N77</f>
        <v>1757756</v>
      </c>
      <c r="O77" s="44">
        <f>'Empirical Test'!O77</f>
        <v>4579398</v>
      </c>
      <c r="P77" s="44">
        <f>'Empirical Test'!P77</f>
        <v>7640991</v>
      </c>
      <c r="Q77" s="44">
        <f>'Empirical Test'!Q77</f>
        <v>14234668</v>
      </c>
      <c r="T77" s="43"/>
    </row>
    <row r="78" spans="2:20" x14ac:dyDescent="0.2">
      <c r="B78" s="44">
        <f>'Empirical Test'!B78</f>
        <v>224949</v>
      </c>
      <c r="D78" t="s">
        <v>103</v>
      </c>
      <c r="F78" s="44">
        <f>'Empirical Test'!F78</f>
        <v>187891</v>
      </c>
      <c r="G78" s="44">
        <f>'Empirical Test'!G78</f>
        <v>127197</v>
      </c>
      <c r="H78" s="44">
        <f>'Empirical Test'!H78</f>
        <v>143218</v>
      </c>
      <c r="I78" s="44">
        <f>'Empirical Test'!I78</f>
        <v>79642</v>
      </c>
      <c r="J78" s="44">
        <f>'Empirical Test'!J78</f>
        <v>70349</v>
      </c>
      <c r="K78" s="44">
        <f>'Empirical Test'!K78</f>
        <v>60936</v>
      </c>
      <c r="L78" s="44">
        <f>'Empirical Test'!L78</f>
        <v>50525</v>
      </c>
      <c r="M78" s="44">
        <f>'Empirical Test'!M78</f>
        <v>63545</v>
      </c>
      <c r="N78" s="44">
        <f>'Empirical Test'!N78</f>
        <v>85511</v>
      </c>
      <c r="O78" s="44">
        <f>'Empirical Test'!O78</f>
        <v>183749</v>
      </c>
      <c r="P78" s="44">
        <f>'Empirical Test'!P78</f>
        <v>222247</v>
      </c>
      <c r="Q78" s="44">
        <f>'Empirical Test'!Q78</f>
        <v>305821</v>
      </c>
      <c r="T78" s="43"/>
    </row>
    <row r="79" spans="2:20" x14ac:dyDescent="0.2">
      <c r="B79" s="44">
        <f>'Empirical Test'!B79</f>
        <v>3509818</v>
      </c>
      <c r="D79" t="s">
        <v>68</v>
      </c>
      <c r="F79" s="44">
        <f>'Empirical Test'!F79</f>
        <v>2864695</v>
      </c>
      <c r="G79" s="44">
        <f>'Empirical Test'!G79</f>
        <v>2262362</v>
      </c>
      <c r="H79" s="44">
        <f>'Empirical Test'!H79</f>
        <v>2207184</v>
      </c>
      <c r="I79" s="44">
        <f>'Empirical Test'!I79</f>
        <v>1036141</v>
      </c>
      <c r="J79" s="44">
        <f>'Empirical Test'!J79</f>
        <v>908555</v>
      </c>
      <c r="K79" s="44">
        <f>'Empirical Test'!K79</f>
        <v>681856</v>
      </c>
      <c r="L79" s="44">
        <f>'Empirical Test'!L79</f>
        <v>614749</v>
      </c>
      <c r="M79" s="44">
        <f>'Empirical Test'!M79</f>
        <v>770712</v>
      </c>
      <c r="N79" s="44">
        <f>'Empirical Test'!N79</f>
        <v>981382</v>
      </c>
      <c r="O79" s="44">
        <f>'Empirical Test'!O79</f>
        <v>2139420</v>
      </c>
      <c r="P79" s="44">
        <f>'Empirical Test'!P79</f>
        <v>2778983</v>
      </c>
      <c r="Q79" s="44">
        <f>'Empirical Test'!Q79</f>
        <v>4732188</v>
      </c>
      <c r="T79" s="43"/>
    </row>
    <row r="80" spans="2:20" x14ac:dyDescent="0.2">
      <c r="B80" s="44">
        <f>'Empirical Test'!B80</f>
        <v>0</v>
      </c>
      <c r="D80" t="s">
        <v>104</v>
      </c>
      <c r="F80" s="44">
        <f>'Empirical Test'!F80</f>
        <v>0</v>
      </c>
      <c r="G80" s="44">
        <f>'Empirical Test'!G80</f>
        <v>0</v>
      </c>
      <c r="H80" s="44">
        <f>'Empirical Test'!H80</f>
        <v>0</v>
      </c>
      <c r="I80" s="44">
        <f>'Empirical Test'!I80</f>
        <v>0</v>
      </c>
      <c r="J80" s="44">
        <f>'Empirical Test'!J80</f>
        <v>0</v>
      </c>
      <c r="K80" s="44">
        <f>'Empirical Test'!K80</f>
        <v>0</v>
      </c>
      <c r="L80" s="44">
        <f>'Empirical Test'!L80</f>
        <v>0</v>
      </c>
      <c r="M80" s="44">
        <f>'Empirical Test'!M80</f>
        <v>0</v>
      </c>
      <c r="N80" s="44">
        <f>'Empirical Test'!N80</f>
        <v>0</v>
      </c>
      <c r="O80" s="44">
        <f>'Empirical Test'!O80</f>
        <v>0</v>
      </c>
      <c r="P80" s="44">
        <f>'Empirical Test'!P80</f>
        <v>0</v>
      </c>
      <c r="Q80" s="44">
        <f>'Empirical Test'!Q80</f>
        <v>0</v>
      </c>
      <c r="T80" s="43"/>
    </row>
    <row r="81" spans="2:20" x14ac:dyDescent="0.2">
      <c r="B81" s="44">
        <f>'Empirical Test'!B81</f>
        <v>3734767</v>
      </c>
      <c r="D81" t="s">
        <v>69</v>
      </c>
      <c r="F81" s="44">
        <f>'Empirical Test'!F81</f>
        <v>3052586</v>
      </c>
      <c r="G81" s="44">
        <f>'Empirical Test'!G81</f>
        <v>2389559</v>
      </c>
      <c r="H81" s="44">
        <f>'Empirical Test'!H81</f>
        <v>2350402</v>
      </c>
      <c r="I81" s="44">
        <f>'Empirical Test'!I81</f>
        <v>1115783</v>
      </c>
      <c r="J81" s="44">
        <f>'Empirical Test'!J81</f>
        <v>978904</v>
      </c>
      <c r="K81" s="44">
        <f>'Empirical Test'!K81</f>
        <v>742792</v>
      </c>
      <c r="L81" s="44">
        <f>'Empirical Test'!L81</f>
        <v>665274</v>
      </c>
      <c r="M81" s="44">
        <f>'Empirical Test'!M81</f>
        <v>834257</v>
      </c>
      <c r="N81" s="44">
        <f>'Empirical Test'!N81</f>
        <v>1066893</v>
      </c>
      <c r="O81" s="44">
        <f>'Empirical Test'!O81</f>
        <v>2323169</v>
      </c>
      <c r="P81" s="44">
        <f>'Empirical Test'!P81</f>
        <v>3001230</v>
      </c>
      <c r="Q81" s="44">
        <f>'Empirical Test'!Q81</f>
        <v>5038009</v>
      </c>
      <c r="T81" s="43"/>
    </row>
    <row r="82" spans="2:20" x14ac:dyDescent="0.2">
      <c r="B82" s="44">
        <f>'Empirical Test'!B82</f>
        <v>318934</v>
      </c>
      <c r="D82" s="37" t="s">
        <v>122</v>
      </c>
      <c r="F82" s="44">
        <f>'Empirical Test'!F82</f>
        <v>218777</v>
      </c>
      <c r="G82" s="44">
        <f>'Empirical Test'!G82</f>
        <v>198078</v>
      </c>
      <c r="H82" s="44">
        <f>'Empirical Test'!H82</f>
        <v>194885</v>
      </c>
      <c r="I82" s="44">
        <f>'Empirical Test'!I82</f>
        <v>101145</v>
      </c>
      <c r="J82" s="44">
        <f>'Empirical Test'!J82</f>
        <v>128126</v>
      </c>
      <c r="K82" s="44">
        <f>'Empirical Test'!K82</f>
        <v>106749</v>
      </c>
      <c r="L82" s="44">
        <f>'Empirical Test'!L82</f>
        <v>115129</v>
      </c>
      <c r="M82" s="44">
        <f>'Empirical Test'!M82</f>
        <v>145882</v>
      </c>
      <c r="N82" s="44">
        <f>'Empirical Test'!N82</f>
        <v>171016</v>
      </c>
      <c r="O82" s="44">
        <f>'Empirical Test'!O82</f>
        <v>300543</v>
      </c>
      <c r="P82" s="44">
        <f>'Empirical Test'!P82</f>
        <v>305013</v>
      </c>
      <c r="Q82" s="44">
        <f>'Empirical Test'!Q82</f>
        <v>257367</v>
      </c>
      <c r="T82" s="43"/>
    </row>
    <row r="83" spans="2:20" x14ac:dyDescent="0.2">
      <c r="B83" s="44">
        <f>'Empirical Test'!B83</f>
        <v>318934</v>
      </c>
      <c r="D83" s="37" t="s">
        <v>128</v>
      </c>
      <c r="F83" s="44">
        <f>'Empirical Test'!F83</f>
        <v>218777</v>
      </c>
      <c r="G83" s="44">
        <f>'Empirical Test'!G83</f>
        <v>198078</v>
      </c>
      <c r="H83" s="44">
        <f>'Empirical Test'!H83</f>
        <v>194885</v>
      </c>
      <c r="I83" s="44">
        <f>'Empirical Test'!I83</f>
        <v>101145</v>
      </c>
      <c r="J83" s="44">
        <f>'Empirical Test'!J83</f>
        <v>128126</v>
      </c>
      <c r="K83" s="44">
        <f>'Empirical Test'!K83</f>
        <v>106749</v>
      </c>
      <c r="L83" s="44">
        <f>'Empirical Test'!L83</f>
        <v>115129</v>
      </c>
      <c r="M83" s="44">
        <f>'Empirical Test'!M83</f>
        <v>145882</v>
      </c>
      <c r="N83" s="44">
        <f>'Empirical Test'!N83</f>
        <v>171016</v>
      </c>
      <c r="O83" s="44">
        <f>'Empirical Test'!O83</f>
        <v>300543</v>
      </c>
      <c r="P83" s="44">
        <f>'Empirical Test'!P83</f>
        <v>305013</v>
      </c>
      <c r="Q83" s="44">
        <f>'Empirical Test'!Q83</f>
        <v>257367</v>
      </c>
      <c r="T83" s="43"/>
    </row>
    <row r="84" spans="2:20" x14ac:dyDescent="0.2">
      <c r="B84" s="44">
        <f>'Empirical Test'!B84</f>
        <v>0</v>
      </c>
      <c r="D84" s="37" t="s">
        <v>126</v>
      </c>
      <c r="F84" s="44">
        <f>'Empirical Test'!F84</f>
        <v>0</v>
      </c>
      <c r="G84" s="44">
        <f>'Empirical Test'!G84</f>
        <v>0</v>
      </c>
      <c r="H84" s="44">
        <f>'Empirical Test'!H84</f>
        <v>0</v>
      </c>
      <c r="I84" s="44">
        <f>'Empirical Test'!I84</f>
        <v>0</v>
      </c>
      <c r="J84" s="44">
        <f>'Empirical Test'!J84</f>
        <v>0</v>
      </c>
      <c r="K84" s="44">
        <f>'Empirical Test'!K84</f>
        <v>0</v>
      </c>
      <c r="L84" s="44">
        <f>'Empirical Test'!L84</f>
        <v>0</v>
      </c>
      <c r="M84" s="44">
        <f>'Empirical Test'!M84</f>
        <v>0</v>
      </c>
      <c r="N84" s="44">
        <f>'Empirical Test'!N84</f>
        <v>0</v>
      </c>
      <c r="O84" s="44">
        <f>'Empirical Test'!O84</f>
        <v>0</v>
      </c>
      <c r="P84" s="44">
        <f>'Empirical Test'!P84</f>
        <v>0</v>
      </c>
      <c r="Q84" s="44">
        <f>'Empirical Test'!Q84</f>
        <v>0</v>
      </c>
      <c r="T84" s="43"/>
    </row>
    <row r="85" spans="2:20" x14ac:dyDescent="0.2">
      <c r="B85" s="44">
        <f>'Empirical Test'!B85</f>
        <v>4566589</v>
      </c>
      <c r="D85" t="s">
        <v>70</v>
      </c>
      <c r="F85" s="44">
        <f>'Empirical Test'!F85</f>
        <v>3625839</v>
      </c>
      <c r="G85" s="44">
        <f>'Empirical Test'!G85</f>
        <v>2700643</v>
      </c>
      <c r="H85" s="44">
        <f>'Empirical Test'!H85</f>
        <v>2617517</v>
      </c>
      <c r="I85" s="44">
        <f>'Empirical Test'!I85</f>
        <v>1149297</v>
      </c>
      <c r="J85" s="44">
        <f>'Empirical Test'!J85</f>
        <v>872657</v>
      </c>
      <c r="K85" s="44">
        <f>'Empirical Test'!K85</f>
        <v>639663</v>
      </c>
      <c r="L85" s="44">
        <f>'Empirical Test'!L85</f>
        <v>545926</v>
      </c>
      <c r="M85" s="44">
        <f>'Empirical Test'!M85</f>
        <v>621373</v>
      </c>
      <c r="N85" s="44">
        <f>'Empirical Test'!N85</f>
        <v>766490</v>
      </c>
      <c r="O85" s="44">
        <f>'Empirical Test'!O85</f>
        <v>2130202</v>
      </c>
      <c r="P85" s="44">
        <f>'Empirical Test'!P85</f>
        <v>3394323</v>
      </c>
      <c r="Q85" s="44">
        <f>'Empirical Test'!Q85</f>
        <v>5967489</v>
      </c>
      <c r="T85" s="43"/>
    </row>
    <row r="86" spans="2:20" x14ac:dyDescent="0.2">
      <c r="B86" s="44">
        <f>'Empirical Test'!B86</f>
        <v>885598</v>
      </c>
      <c r="D86" t="s">
        <v>71</v>
      </c>
      <c r="F86" s="44">
        <f>'Empirical Test'!F86</f>
        <v>735800</v>
      </c>
      <c r="G86" s="44">
        <f>'Empirical Test'!G86</f>
        <v>532035</v>
      </c>
      <c r="H86" s="44">
        <f>'Empirical Test'!H86</f>
        <v>460205</v>
      </c>
      <c r="I86" s="44">
        <f>'Empirical Test'!I86</f>
        <v>185264</v>
      </c>
      <c r="J86" s="44">
        <f>'Empirical Test'!J86</f>
        <v>96155</v>
      </c>
      <c r="K86" s="44">
        <f>'Empirical Test'!K86</f>
        <v>58232</v>
      </c>
      <c r="L86" s="44">
        <f>'Empirical Test'!L86</f>
        <v>45460</v>
      </c>
      <c r="M86" s="44">
        <f>'Empirical Test'!M86</f>
        <v>48297</v>
      </c>
      <c r="N86" s="44">
        <f>'Empirical Test'!N86</f>
        <v>60380</v>
      </c>
      <c r="O86" s="44">
        <f>'Empirical Test'!O86</f>
        <v>219158</v>
      </c>
      <c r="P86" s="44">
        <f>'Empirical Test'!P86</f>
        <v>498523</v>
      </c>
      <c r="Q86" s="44">
        <f>'Empirical Test'!Q86</f>
        <v>1150525</v>
      </c>
      <c r="T86" s="43"/>
    </row>
    <row r="87" spans="2:20" x14ac:dyDescent="0.2">
      <c r="B87" s="44">
        <f>'Empirical Test'!B87</f>
        <v>0</v>
      </c>
      <c r="D87" t="s">
        <v>72</v>
      </c>
      <c r="F87" s="44">
        <f>'Empirical Test'!F87</f>
        <v>0</v>
      </c>
      <c r="G87" s="44">
        <f>'Empirical Test'!G87</f>
        <v>0</v>
      </c>
      <c r="H87" s="44">
        <f>'Empirical Test'!H87</f>
        <v>0</v>
      </c>
      <c r="I87" s="44">
        <f>'Empirical Test'!I87</f>
        <v>0</v>
      </c>
      <c r="J87" s="44">
        <f>'Empirical Test'!J87</f>
        <v>0</v>
      </c>
      <c r="K87" s="44">
        <f>'Empirical Test'!K87</f>
        <v>0</v>
      </c>
      <c r="L87" s="44">
        <f>'Empirical Test'!L87</f>
        <v>0</v>
      </c>
      <c r="M87" s="44">
        <f>'Empirical Test'!M87</f>
        <v>0</v>
      </c>
      <c r="N87" s="44">
        <f>'Empirical Test'!N87</f>
        <v>0</v>
      </c>
      <c r="O87" s="44">
        <f>'Empirical Test'!O87</f>
        <v>0</v>
      </c>
      <c r="P87" s="44">
        <f>'Empirical Test'!P87</f>
        <v>0</v>
      </c>
      <c r="Q87" s="44">
        <f>'Empirical Test'!Q87</f>
        <v>0</v>
      </c>
      <c r="T87" s="43"/>
    </row>
    <row r="88" spans="2:20" x14ac:dyDescent="0.2">
      <c r="B88" s="44">
        <f>'Empirical Test'!B88</f>
        <v>5452187</v>
      </c>
      <c r="D88" t="s">
        <v>73</v>
      </c>
      <c r="F88" s="44">
        <f>'Empirical Test'!F88</f>
        <v>4361639</v>
      </c>
      <c r="G88" s="44">
        <f>'Empirical Test'!G88</f>
        <v>3232678</v>
      </c>
      <c r="H88" s="44">
        <f>'Empirical Test'!H88</f>
        <v>3077722</v>
      </c>
      <c r="I88" s="44">
        <f>'Empirical Test'!I88</f>
        <v>1334561</v>
      </c>
      <c r="J88" s="44">
        <f>'Empirical Test'!J88</f>
        <v>968812</v>
      </c>
      <c r="K88" s="44">
        <f>'Empirical Test'!K88</f>
        <v>697895</v>
      </c>
      <c r="L88" s="44">
        <f>'Empirical Test'!L88</f>
        <v>591386</v>
      </c>
      <c r="M88" s="44">
        <f>'Empirical Test'!M88</f>
        <v>669670</v>
      </c>
      <c r="N88" s="44">
        <f>'Empirical Test'!N88</f>
        <v>826870</v>
      </c>
      <c r="O88" s="44">
        <f>'Empirical Test'!O88</f>
        <v>2349360</v>
      </c>
      <c r="P88" s="44">
        <f>'Empirical Test'!P88</f>
        <v>3892846</v>
      </c>
      <c r="Q88" s="44">
        <f>'Empirical Test'!Q88</f>
        <v>7118014</v>
      </c>
      <c r="T88" s="43"/>
    </row>
    <row r="89" spans="2:20" x14ac:dyDescent="0.2">
      <c r="B89" s="44">
        <f>'Empirical Test'!B89</f>
        <v>69654</v>
      </c>
      <c r="D89" t="s">
        <v>105</v>
      </c>
      <c r="F89" s="44">
        <f>'Empirical Test'!F89</f>
        <v>50335</v>
      </c>
      <c r="G89" s="44">
        <f>'Empirical Test'!G89</f>
        <v>40041</v>
      </c>
      <c r="H89" s="44">
        <f>'Empirical Test'!H89</f>
        <v>39306</v>
      </c>
      <c r="I89" s="44">
        <f>'Empirical Test'!I89</f>
        <v>19039</v>
      </c>
      <c r="J89" s="44">
        <f>'Empirical Test'!J89</f>
        <v>18447</v>
      </c>
      <c r="K89" s="44">
        <f>'Empirical Test'!K89</f>
        <v>14558</v>
      </c>
      <c r="L89" s="44">
        <f>'Empirical Test'!L89</f>
        <v>14050</v>
      </c>
      <c r="M89" s="44">
        <f>'Empirical Test'!M89</f>
        <v>18696</v>
      </c>
      <c r="N89" s="44">
        <f>'Empirical Test'!N89</f>
        <v>24065</v>
      </c>
      <c r="O89" s="44">
        <f>'Empirical Test'!O89</f>
        <v>44733</v>
      </c>
      <c r="P89" s="44">
        <f>'Empirical Test'!P89</f>
        <v>53794</v>
      </c>
      <c r="Q89" s="44">
        <f>'Empirical Test'!Q89</f>
        <v>85394</v>
      </c>
      <c r="T89" s="43"/>
    </row>
    <row r="90" spans="2:20" x14ac:dyDescent="0.2">
      <c r="B90" s="44">
        <f>'Empirical Test'!B90</f>
        <v>1585690</v>
      </c>
      <c r="D90" t="s">
        <v>74</v>
      </c>
      <c r="F90" s="44">
        <f>'Empirical Test'!F90</f>
        <v>1243678</v>
      </c>
      <c r="G90" s="44">
        <f>'Empirical Test'!G90</f>
        <v>986970</v>
      </c>
      <c r="H90" s="44">
        <f>'Empirical Test'!H90</f>
        <v>977321</v>
      </c>
      <c r="I90" s="44">
        <f>'Empirical Test'!I90</f>
        <v>477073</v>
      </c>
      <c r="J90" s="44">
        <f>'Empirical Test'!J90</f>
        <v>465233</v>
      </c>
      <c r="K90" s="44">
        <f>'Empirical Test'!K90</f>
        <v>398844</v>
      </c>
      <c r="L90" s="44">
        <f>'Empirical Test'!L90</f>
        <v>398104</v>
      </c>
      <c r="M90" s="44">
        <f>'Empirical Test'!M90</f>
        <v>609947</v>
      </c>
      <c r="N90" s="44">
        <f>'Empirical Test'!N90</f>
        <v>590107</v>
      </c>
      <c r="O90" s="44">
        <f>'Empirical Test'!O90</f>
        <v>1073597</v>
      </c>
      <c r="P90" s="44">
        <f>'Empirical Test'!P90</f>
        <v>1379460</v>
      </c>
      <c r="Q90" s="44">
        <f>'Empirical Test'!Q90</f>
        <v>1978756</v>
      </c>
      <c r="T90" s="43"/>
    </row>
    <row r="91" spans="2:20" x14ac:dyDescent="0.2">
      <c r="B91" s="44">
        <f>'Empirical Test'!B91</f>
        <v>0</v>
      </c>
      <c r="D91" t="s">
        <v>106</v>
      </c>
      <c r="F91" s="44">
        <f>'Empirical Test'!F91</f>
        <v>0</v>
      </c>
      <c r="G91" s="44">
        <f>'Empirical Test'!G91</f>
        <v>0</v>
      </c>
      <c r="H91" s="44">
        <f>'Empirical Test'!H91</f>
        <v>0</v>
      </c>
      <c r="I91" s="44">
        <f>'Empirical Test'!I91</f>
        <v>0</v>
      </c>
      <c r="J91" s="44">
        <f>'Empirical Test'!J91</f>
        <v>0</v>
      </c>
      <c r="K91" s="44">
        <f>'Empirical Test'!K91</f>
        <v>0</v>
      </c>
      <c r="L91" s="44">
        <f>'Empirical Test'!L91</f>
        <v>0</v>
      </c>
      <c r="M91" s="44">
        <f>'Empirical Test'!M91</f>
        <v>0</v>
      </c>
      <c r="N91" s="44">
        <f>'Empirical Test'!N91</f>
        <v>0</v>
      </c>
      <c r="O91" s="44">
        <f>'Empirical Test'!O91</f>
        <v>0</v>
      </c>
      <c r="P91" s="44">
        <f>'Empirical Test'!P91</f>
        <v>0</v>
      </c>
      <c r="Q91" s="44">
        <f>'Empirical Test'!Q91</f>
        <v>0</v>
      </c>
      <c r="T91" s="43"/>
    </row>
    <row r="92" spans="2:20" x14ac:dyDescent="0.2">
      <c r="B92" s="44">
        <f>'Empirical Test'!B92</f>
        <v>1655344</v>
      </c>
      <c r="D92" t="s">
        <v>75</v>
      </c>
      <c r="F92" s="44">
        <f>'Empirical Test'!F92</f>
        <v>1294013</v>
      </c>
      <c r="G92" s="44">
        <f>'Empirical Test'!G92</f>
        <v>1027011</v>
      </c>
      <c r="H92" s="44">
        <f>'Empirical Test'!H92</f>
        <v>1016627</v>
      </c>
      <c r="I92" s="44">
        <f>'Empirical Test'!I92</f>
        <v>496112</v>
      </c>
      <c r="J92" s="44">
        <f>'Empirical Test'!J92</f>
        <v>483680</v>
      </c>
      <c r="K92" s="44">
        <f>'Empirical Test'!K92</f>
        <v>413402</v>
      </c>
      <c r="L92" s="44">
        <f>'Empirical Test'!L92</f>
        <v>412154</v>
      </c>
      <c r="M92" s="44">
        <f>'Empirical Test'!M92</f>
        <v>628643</v>
      </c>
      <c r="N92" s="44">
        <f>'Empirical Test'!N92</f>
        <v>614172</v>
      </c>
      <c r="O92" s="44">
        <f>'Empirical Test'!O92</f>
        <v>1118330</v>
      </c>
      <c r="P92" s="44">
        <f>'Empirical Test'!P92</f>
        <v>1433254</v>
      </c>
      <c r="Q92" s="44">
        <f>'Empirical Test'!Q92</f>
        <v>2064150</v>
      </c>
      <c r="T92" s="43"/>
    </row>
    <row r="93" spans="2:20" x14ac:dyDescent="0.2">
      <c r="B93" s="44">
        <f>'Empirical Test'!B93</f>
        <v>0</v>
      </c>
      <c r="D93" s="37" t="s">
        <v>127</v>
      </c>
      <c r="F93" s="44">
        <f>'Empirical Test'!F93</f>
        <v>0</v>
      </c>
      <c r="G93" s="44">
        <f>'Empirical Test'!G93</f>
        <v>0</v>
      </c>
      <c r="H93" s="44">
        <f>'Empirical Test'!H93</f>
        <v>0</v>
      </c>
      <c r="I93" s="44">
        <f>'Empirical Test'!I93</f>
        <v>0</v>
      </c>
      <c r="J93" s="44">
        <f>'Empirical Test'!J93</f>
        <v>0</v>
      </c>
      <c r="K93" s="44">
        <f>'Empirical Test'!K93</f>
        <v>0</v>
      </c>
      <c r="L93" s="44">
        <f>'Empirical Test'!L93</f>
        <v>0</v>
      </c>
      <c r="M93" s="44">
        <f>'Empirical Test'!M93</f>
        <v>0</v>
      </c>
      <c r="N93" s="44">
        <f>'Empirical Test'!N93</f>
        <v>0</v>
      </c>
      <c r="O93" s="44">
        <f>'Empirical Test'!O93</f>
        <v>0</v>
      </c>
      <c r="P93" s="44">
        <f>'Empirical Test'!P93</f>
        <v>0</v>
      </c>
      <c r="Q93" s="44">
        <f>'Empirical Test'!Q93</f>
        <v>0</v>
      </c>
    </row>
    <row r="95" spans="2:20" x14ac:dyDescent="0.2">
      <c r="D95" s="11" t="s">
        <v>99</v>
      </c>
    </row>
    <row r="96" spans="2:20" x14ac:dyDescent="0.2">
      <c r="D96" t="s">
        <v>63</v>
      </c>
      <c r="F96" s="24">
        <f t="shared" ref="F96:F115" si="8">F52+F74-B74</f>
        <v>16688784.327950001</v>
      </c>
      <c r="G96" s="23">
        <f t="shared" ref="G96:Q111" si="9">G52+G74-F74</f>
        <v>12005578.331550002</v>
      </c>
      <c r="H96" s="23">
        <f t="shared" si="9"/>
        <v>10506474.569009999</v>
      </c>
      <c r="I96" s="23">
        <f t="shared" si="9"/>
        <v>4887673.5189899988</v>
      </c>
      <c r="J96" s="23">
        <f t="shared" si="9"/>
        <v>3139951.3320000004</v>
      </c>
      <c r="K96" s="23">
        <f t="shared" si="9"/>
        <v>2595857.7139999997</v>
      </c>
      <c r="L96" s="23">
        <f t="shared" si="9"/>
        <v>2090788.0190000003</v>
      </c>
      <c r="M96" s="23">
        <f t="shared" si="9"/>
        <v>2110157.1755299997</v>
      </c>
      <c r="N96" s="23">
        <f t="shared" si="9"/>
        <v>2730309.1326699997</v>
      </c>
      <c r="O96" s="23">
        <f t="shared" si="9"/>
        <v>6509965.7339999992</v>
      </c>
      <c r="P96" s="23">
        <f t="shared" si="9"/>
        <v>9952414.0749999993</v>
      </c>
      <c r="Q96" s="23">
        <f t="shared" si="9"/>
        <v>20346939.765999999</v>
      </c>
      <c r="R96" s="23">
        <f>SUM(F96:Q96)</f>
        <v>93564893.695700005</v>
      </c>
    </row>
    <row r="97" spans="4:18" x14ac:dyDescent="0.2">
      <c r="D97" t="s">
        <v>65</v>
      </c>
      <c r="F97" s="24">
        <f t="shared" si="8"/>
        <v>3400046.8771799998</v>
      </c>
      <c r="G97" s="23">
        <f t="shared" si="9"/>
        <v>2257128.7573799998</v>
      </c>
      <c r="H97" s="23">
        <f t="shared" si="9"/>
        <v>1714617.0839999998</v>
      </c>
      <c r="I97" s="23">
        <f t="shared" si="9"/>
        <v>493764.68200000003</v>
      </c>
      <c r="J97" s="23">
        <f t="shared" si="9"/>
        <v>245308.34299999999</v>
      </c>
      <c r="K97" s="23">
        <f t="shared" si="9"/>
        <v>171082.65100000001</v>
      </c>
      <c r="L97" s="23">
        <f t="shared" si="9"/>
        <v>203767.52600000001</v>
      </c>
      <c r="M97" s="23">
        <f t="shared" si="9"/>
        <v>246099.30200000003</v>
      </c>
      <c r="N97" s="23">
        <f t="shared" si="9"/>
        <v>270897.96100000001</v>
      </c>
      <c r="O97" s="23">
        <f t="shared" si="9"/>
        <v>759997.18599999999</v>
      </c>
      <c r="P97" s="23">
        <f t="shared" si="9"/>
        <v>1405801.148</v>
      </c>
      <c r="Q97" s="23">
        <f t="shared" si="9"/>
        <v>3858896.0549999997</v>
      </c>
      <c r="R97" s="23">
        <f t="shared" ref="R97:R115" si="10">SUM(F97:Q97)</f>
        <v>15027407.572559999</v>
      </c>
    </row>
    <row r="98" spans="4:18" x14ac:dyDescent="0.2">
      <c r="D98" t="s">
        <v>66</v>
      </c>
      <c r="F98" s="24">
        <f t="shared" si="8"/>
        <v>56767.890010000003</v>
      </c>
      <c r="G98" s="23">
        <f t="shared" si="9"/>
        <v>37428.442009999999</v>
      </c>
      <c r="H98" s="23">
        <f t="shared" si="9"/>
        <v>27070.829000000002</v>
      </c>
      <c r="I98" s="23">
        <f t="shared" si="9"/>
        <v>-26228.452000000001</v>
      </c>
      <c r="J98" s="23">
        <f t="shared" si="9"/>
        <v>2791.9190000000003</v>
      </c>
      <c r="K98" s="23">
        <f t="shared" si="9"/>
        <v>1091.114</v>
      </c>
      <c r="L98" s="23">
        <f t="shared" si="9"/>
        <v>635.21100000000001</v>
      </c>
      <c r="M98" s="23">
        <f t="shared" si="9"/>
        <v>465.40500000000003</v>
      </c>
      <c r="N98" s="23">
        <f t="shared" si="9"/>
        <v>620.32900000000006</v>
      </c>
      <c r="O98" s="23">
        <f t="shared" si="9"/>
        <v>2799.4190000000003</v>
      </c>
      <c r="P98" s="23">
        <f t="shared" si="9"/>
        <v>8908.2540000000008</v>
      </c>
      <c r="Q98" s="23">
        <f t="shared" si="9"/>
        <v>28890.171000000002</v>
      </c>
      <c r="R98" s="23">
        <f t="shared" si="10"/>
        <v>141240.53101999999</v>
      </c>
    </row>
    <row r="99" spans="4:18" x14ac:dyDescent="0.2">
      <c r="D99" t="s">
        <v>67</v>
      </c>
      <c r="F99" s="24">
        <f t="shared" si="8"/>
        <v>20158862.23914</v>
      </c>
      <c r="G99" s="23">
        <f t="shared" si="9"/>
        <v>14311635.765939999</v>
      </c>
      <c r="H99" s="23">
        <f t="shared" si="9"/>
        <v>12256797.229010001</v>
      </c>
      <c r="I99" s="23">
        <f t="shared" si="9"/>
        <v>5360972.4339899998</v>
      </c>
      <c r="J99" s="23">
        <f t="shared" si="9"/>
        <v>3390462.12</v>
      </c>
      <c r="K99" s="23">
        <f t="shared" si="9"/>
        <v>2769530.2390000001</v>
      </c>
      <c r="L99" s="23">
        <f t="shared" si="9"/>
        <v>2296192.6940000001</v>
      </c>
      <c r="M99" s="23">
        <f t="shared" si="9"/>
        <v>2357533.6895300001</v>
      </c>
      <c r="N99" s="23">
        <f t="shared" si="9"/>
        <v>3002763.5796699999</v>
      </c>
      <c r="O99" s="23">
        <f t="shared" si="9"/>
        <v>7275160.3530000001</v>
      </c>
      <c r="P99" s="23">
        <f t="shared" si="9"/>
        <v>11371977.854</v>
      </c>
      <c r="Q99" s="23">
        <f t="shared" si="9"/>
        <v>24244298.129999999</v>
      </c>
      <c r="R99" s="23">
        <f t="shared" si="10"/>
        <v>108796186.32727998</v>
      </c>
    </row>
    <row r="100" spans="4:18" x14ac:dyDescent="0.2">
      <c r="D100" t="s">
        <v>103</v>
      </c>
      <c r="F100" s="24">
        <f t="shared" si="8"/>
        <v>391101.35901999997</v>
      </c>
      <c r="G100" s="23">
        <f t="shared" si="9"/>
        <v>237797.53200000001</v>
      </c>
      <c r="H100" s="23">
        <f t="shared" si="9"/>
        <v>297167.74</v>
      </c>
      <c r="I100" s="23">
        <f t="shared" si="9"/>
        <v>199446.59399999998</v>
      </c>
      <c r="J100" s="23">
        <f t="shared" si="9"/>
        <v>149411.288</v>
      </c>
      <c r="K100" s="23">
        <f t="shared" si="9"/>
        <v>135943.565</v>
      </c>
      <c r="L100" s="23">
        <f t="shared" si="9"/>
        <v>102702.81699999998</v>
      </c>
      <c r="M100" s="23">
        <f t="shared" si="9"/>
        <v>112533.68700000001</v>
      </c>
      <c r="N100" s="23">
        <f t="shared" si="9"/>
        <v>148604.41999999998</v>
      </c>
      <c r="O100" s="23">
        <f t="shared" si="9"/>
        <v>276728.44</v>
      </c>
      <c r="P100" s="23">
        <f t="shared" si="9"/>
        <v>279815.20999999996</v>
      </c>
      <c r="Q100" s="23">
        <f t="shared" si="9"/>
        <v>461959.49800000002</v>
      </c>
      <c r="R100" s="23">
        <f t="shared" si="10"/>
        <v>2793212.1500200001</v>
      </c>
    </row>
    <row r="101" spans="4:18" x14ac:dyDescent="0.2">
      <c r="D101" t="s">
        <v>68</v>
      </c>
      <c r="F101" s="24">
        <f t="shared" si="8"/>
        <v>5875512.9291500002</v>
      </c>
      <c r="G101" s="23">
        <f t="shared" si="9"/>
        <v>4716210.8230799995</v>
      </c>
      <c r="H101" s="23">
        <f t="shared" si="9"/>
        <v>4286334.9879999999</v>
      </c>
      <c r="I101" s="23">
        <f t="shared" si="9"/>
        <v>2252047.3870000001</v>
      </c>
      <c r="J101" s="23">
        <f t="shared" si="9"/>
        <v>1925838.875</v>
      </c>
      <c r="K101" s="23">
        <f t="shared" si="9"/>
        <v>1400302.92</v>
      </c>
      <c r="L101" s="23">
        <f t="shared" si="9"/>
        <v>1309183.017</v>
      </c>
      <c r="M101" s="23">
        <f t="shared" si="9"/>
        <v>1362933.7779999999</v>
      </c>
      <c r="N101" s="23">
        <f t="shared" si="9"/>
        <v>1664052.3729999997</v>
      </c>
      <c r="O101" s="23">
        <f t="shared" si="9"/>
        <v>3236221.3</v>
      </c>
      <c r="P101" s="23">
        <f t="shared" si="9"/>
        <v>3656995.3820000002</v>
      </c>
      <c r="Q101" s="23">
        <f t="shared" si="9"/>
        <v>7808211.3609999996</v>
      </c>
      <c r="R101" s="23">
        <f t="shared" si="10"/>
        <v>39493845.133230001</v>
      </c>
    </row>
    <row r="102" spans="4:18" x14ac:dyDescent="0.2">
      <c r="D102" t="s">
        <v>104</v>
      </c>
      <c r="F102" s="24">
        <f t="shared" si="8"/>
        <v>247622.11001</v>
      </c>
      <c r="G102" s="23">
        <f t="shared" si="9"/>
        <v>211271.946</v>
      </c>
      <c r="H102" s="23">
        <f t="shared" si="9"/>
        <v>181143.236</v>
      </c>
      <c r="I102" s="23">
        <f t="shared" si="9"/>
        <v>186415.894</v>
      </c>
      <c r="J102" s="23">
        <f t="shared" si="9"/>
        <v>135288.48800000001</v>
      </c>
      <c r="K102" s="23">
        <f t="shared" si="9"/>
        <v>131420.709</v>
      </c>
      <c r="L102" s="23">
        <f t="shared" si="9"/>
        <v>93520.85</v>
      </c>
      <c r="M102" s="23">
        <f t="shared" si="9"/>
        <v>104433.22900000001</v>
      </c>
      <c r="N102" s="23">
        <f t="shared" si="9"/>
        <v>163437.829</v>
      </c>
      <c r="O102" s="23">
        <f t="shared" si="9"/>
        <v>138780.98499999999</v>
      </c>
      <c r="P102" s="23">
        <f t="shared" si="9"/>
        <v>159444.033</v>
      </c>
      <c r="Q102" s="23">
        <f t="shared" si="9"/>
        <v>257345.62400000001</v>
      </c>
      <c r="R102" s="23">
        <f t="shared" ref="R102" si="11">SUM(F102:Q102)</f>
        <v>2010124.9330100003</v>
      </c>
    </row>
    <row r="103" spans="4:18" x14ac:dyDescent="0.2">
      <c r="D103" t="s">
        <v>69</v>
      </c>
      <c r="F103" s="24">
        <f t="shared" si="8"/>
        <v>6568111.7141800001</v>
      </c>
      <c r="G103" s="23">
        <f t="shared" si="9"/>
        <v>5200733.7960799998</v>
      </c>
      <c r="H103" s="23">
        <f t="shared" si="9"/>
        <v>4795258.17</v>
      </c>
      <c r="I103" s="23">
        <f t="shared" si="9"/>
        <v>2668983.0049999999</v>
      </c>
      <c r="J103" s="23">
        <f t="shared" si="9"/>
        <v>2221541.5839999998</v>
      </c>
      <c r="K103" s="23">
        <f t="shared" si="9"/>
        <v>1675034.3640000001</v>
      </c>
      <c r="L103" s="23">
        <f t="shared" si="9"/>
        <v>1510014.0530000003</v>
      </c>
      <c r="M103" s="23">
        <f t="shared" si="9"/>
        <v>1583471.3900000001</v>
      </c>
      <c r="N103" s="23">
        <f t="shared" si="9"/>
        <v>1980653.9040000001</v>
      </c>
      <c r="O103" s="23">
        <f t="shared" si="9"/>
        <v>3662852.8810000001</v>
      </c>
      <c r="P103" s="23">
        <f t="shared" si="9"/>
        <v>4116109.2640000004</v>
      </c>
      <c r="Q103" s="23">
        <f t="shared" si="9"/>
        <v>8576537.3579999991</v>
      </c>
      <c r="R103" s="23">
        <f t="shared" si="10"/>
        <v>44559301.483260006</v>
      </c>
    </row>
    <row r="104" spans="4:18" x14ac:dyDescent="0.2">
      <c r="D104" s="37" t="s">
        <v>122</v>
      </c>
      <c r="F104" s="24">
        <f t="shared" si="8"/>
        <v>313769.10600000003</v>
      </c>
      <c r="G104" s="23">
        <f t="shared" si="9"/>
        <v>378773.02701000008</v>
      </c>
      <c r="H104" s="23">
        <f t="shared" si="9"/>
        <v>320176.94300000003</v>
      </c>
      <c r="I104" s="23">
        <f t="shared" si="9"/>
        <v>186110.995</v>
      </c>
      <c r="J104" s="23">
        <f t="shared" si="9"/>
        <v>274255.87400000001</v>
      </c>
      <c r="K104" s="23">
        <f t="shared" si="9"/>
        <v>198155.43200000003</v>
      </c>
      <c r="L104" s="23">
        <f t="shared" si="9"/>
        <v>238525.34600000002</v>
      </c>
      <c r="M104" s="23">
        <f t="shared" si="9"/>
        <v>233686.663</v>
      </c>
      <c r="N104" s="23">
        <f t="shared" si="9"/>
        <v>251637.77899999998</v>
      </c>
      <c r="O104" s="23">
        <f t="shared" si="9"/>
        <v>384236.25800000003</v>
      </c>
      <c r="P104" s="23">
        <f t="shared" si="9"/>
        <v>284223.95600000001</v>
      </c>
      <c r="Q104" s="23">
        <f t="shared" si="9"/>
        <v>200829.42599999998</v>
      </c>
      <c r="R104" s="23">
        <f t="shared" ref="R104:R106" si="12">SUM(F104:Q104)</f>
        <v>3264380.8050100002</v>
      </c>
    </row>
    <row r="105" spans="4:18" x14ac:dyDescent="0.2">
      <c r="D105" s="37" t="s">
        <v>128</v>
      </c>
      <c r="F105" s="24">
        <f t="shared" si="8"/>
        <v>429715.27399999998</v>
      </c>
      <c r="G105" s="23">
        <f t="shared" si="9"/>
        <v>475747.66700999998</v>
      </c>
      <c r="H105" s="23">
        <f t="shared" si="9"/>
        <v>421148.82299999997</v>
      </c>
      <c r="I105" s="23">
        <f t="shared" si="9"/>
        <v>282399.53600000002</v>
      </c>
      <c r="J105" s="23">
        <f t="shared" si="9"/>
        <v>353888.35600000003</v>
      </c>
      <c r="K105" s="23">
        <f t="shared" si="9"/>
        <v>260411.14799999999</v>
      </c>
      <c r="L105" s="23">
        <f t="shared" si="9"/>
        <v>294420.72899999999</v>
      </c>
      <c r="M105" s="23">
        <f t="shared" si="9"/>
        <v>284926.85200000001</v>
      </c>
      <c r="N105" s="23">
        <f t="shared" si="9"/>
        <v>306478.33299999998</v>
      </c>
      <c r="O105" s="23">
        <f t="shared" si="9"/>
        <v>451274.03600000008</v>
      </c>
      <c r="P105" s="23">
        <f t="shared" si="9"/>
        <v>366386.56900000002</v>
      </c>
      <c r="Q105" s="23">
        <f t="shared" si="9"/>
        <v>304183.42799999996</v>
      </c>
      <c r="R105" s="23">
        <f t="shared" si="12"/>
        <v>4230980.7510100007</v>
      </c>
    </row>
    <row r="106" spans="4:18" x14ac:dyDescent="0.2">
      <c r="D106" s="37" t="s">
        <v>126</v>
      </c>
      <c r="F106" s="24">
        <f t="shared" si="8"/>
        <v>203731.024</v>
      </c>
      <c r="G106" s="23">
        <f t="shared" si="9"/>
        <v>102322.409</v>
      </c>
      <c r="H106" s="23">
        <f t="shared" si="9"/>
        <v>89942.1</v>
      </c>
      <c r="I106" s="23">
        <f t="shared" si="9"/>
        <v>82073.012000000002</v>
      </c>
      <c r="J106" s="23">
        <f t="shared" si="9"/>
        <v>57685.224000000002</v>
      </c>
      <c r="K106" s="23">
        <f t="shared" si="9"/>
        <v>51713.392999999996</v>
      </c>
      <c r="L106" s="23">
        <f t="shared" si="9"/>
        <v>45567.493000000002</v>
      </c>
      <c r="M106" s="23">
        <f t="shared" si="9"/>
        <v>37962.688000000002</v>
      </c>
      <c r="N106" s="23">
        <f t="shared" si="9"/>
        <v>46700.233999999997</v>
      </c>
      <c r="O106" s="23">
        <f t="shared" si="9"/>
        <v>59609.65</v>
      </c>
      <c r="P106" s="23">
        <f t="shared" si="9"/>
        <v>85099.777000000002</v>
      </c>
      <c r="Q106" s="23">
        <f t="shared" si="9"/>
        <v>111787.641</v>
      </c>
      <c r="R106" s="23">
        <f t="shared" si="12"/>
        <v>974194.64500000002</v>
      </c>
    </row>
    <row r="107" spans="4:18" x14ac:dyDescent="0.2">
      <c r="D107" t="s">
        <v>70</v>
      </c>
      <c r="F107" s="24">
        <f t="shared" si="8"/>
        <v>7294376.4869999997</v>
      </c>
      <c r="G107" s="23">
        <f t="shared" si="9"/>
        <v>5401152.341</v>
      </c>
      <c r="H107" s="23">
        <f t="shared" si="9"/>
        <v>5063367.6370000001</v>
      </c>
      <c r="I107" s="23">
        <f t="shared" si="9"/>
        <v>2319536.0020000003</v>
      </c>
      <c r="J107" s="23">
        <f t="shared" si="9"/>
        <v>1684346.4989999998</v>
      </c>
      <c r="K107" s="23">
        <f t="shared" si="9"/>
        <v>1286939.5130000003</v>
      </c>
      <c r="L107" s="23">
        <f t="shared" si="9"/>
        <v>1071317.6510000001</v>
      </c>
      <c r="M107" s="23">
        <f t="shared" si="9"/>
        <v>1032314.13264</v>
      </c>
      <c r="N107" s="23">
        <f t="shared" si="9"/>
        <v>1271960.4903599999</v>
      </c>
      <c r="O107" s="23">
        <f t="shared" si="9"/>
        <v>3416495.2649999997</v>
      </c>
      <c r="P107" s="23">
        <f t="shared" si="9"/>
        <v>4921278.2230000002</v>
      </c>
      <c r="Q107" s="23">
        <f t="shared" si="9"/>
        <v>9931943.5760000013</v>
      </c>
      <c r="R107" s="23">
        <f t="shared" si="10"/>
        <v>44695027.817000002</v>
      </c>
    </row>
    <row r="108" spans="4:18" x14ac:dyDescent="0.2">
      <c r="D108" t="s">
        <v>71</v>
      </c>
      <c r="F108" s="24">
        <f t="shared" si="8"/>
        <v>1522065.6780000003</v>
      </c>
      <c r="G108" s="23">
        <f t="shared" si="9"/>
        <v>1042445.6470000001</v>
      </c>
      <c r="H108" s="23">
        <f t="shared" si="9"/>
        <v>833342.16800000006</v>
      </c>
      <c r="I108" s="23">
        <f t="shared" si="9"/>
        <v>335529.00399999996</v>
      </c>
      <c r="J108" s="23">
        <f t="shared" si="9"/>
        <v>127086.35499999998</v>
      </c>
      <c r="K108" s="23">
        <f t="shared" si="9"/>
        <v>100500.58199999999</v>
      </c>
      <c r="L108" s="23">
        <f t="shared" si="9"/>
        <v>84177.114999999991</v>
      </c>
      <c r="M108" s="23">
        <f t="shared" si="9"/>
        <v>77118.410999999993</v>
      </c>
      <c r="N108" s="23">
        <f t="shared" si="9"/>
        <v>100849.37700000001</v>
      </c>
      <c r="O108" s="23">
        <f t="shared" si="9"/>
        <v>369956.66399999999</v>
      </c>
      <c r="P108" s="23">
        <f t="shared" si="9"/>
        <v>816550.90399999998</v>
      </c>
      <c r="Q108" s="23">
        <f t="shared" si="9"/>
        <v>2071471.3399999999</v>
      </c>
      <c r="R108" s="23">
        <f t="shared" si="10"/>
        <v>7481093.2450000001</v>
      </c>
    </row>
    <row r="109" spans="4:18" x14ac:dyDescent="0.2">
      <c r="D109" t="s">
        <v>72</v>
      </c>
      <c r="F109" s="24">
        <f t="shared" si="8"/>
        <v>22478.703000000001</v>
      </c>
      <c r="G109" s="23">
        <f t="shared" si="9"/>
        <v>16712.322</v>
      </c>
      <c r="H109" s="23">
        <f t="shared" si="9"/>
        <v>11838.541000000001</v>
      </c>
      <c r="I109" s="23">
        <f t="shared" si="9"/>
        <v>7196.875</v>
      </c>
      <c r="J109" s="23">
        <f t="shared" si="9"/>
        <v>1869.8920000000001</v>
      </c>
      <c r="K109" s="23">
        <f t="shared" si="9"/>
        <v>908.16800000000001</v>
      </c>
      <c r="L109" s="23">
        <f t="shared" si="9"/>
        <v>501.60200000000003</v>
      </c>
      <c r="M109" s="23">
        <f t="shared" si="9"/>
        <v>284.108</v>
      </c>
      <c r="N109" s="23">
        <f t="shared" si="9"/>
        <v>366.52100000000002</v>
      </c>
      <c r="O109" s="23">
        <f t="shared" si="9"/>
        <v>1870.2670000000001</v>
      </c>
      <c r="P109" s="23">
        <f t="shared" si="9"/>
        <v>7419.6790000000001</v>
      </c>
      <c r="Q109" s="23">
        <f t="shared" si="9"/>
        <v>19589.859</v>
      </c>
      <c r="R109" s="23">
        <f t="shared" si="10"/>
        <v>91036.536999999997</v>
      </c>
    </row>
    <row r="110" spans="4:18" x14ac:dyDescent="0.2">
      <c r="D110" t="s">
        <v>73</v>
      </c>
      <c r="F110" s="24">
        <f t="shared" si="8"/>
        <v>8841050.7569999993</v>
      </c>
      <c r="G110" s="23">
        <f t="shared" si="9"/>
        <v>6461868.9989999998</v>
      </c>
      <c r="H110" s="23">
        <f t="shared" si="9"/>
        <v>5909719.9340000004</v>
      </c>
      <c r="I110" s="23">
        <f t="shared" si="9"/>
        <v>2663108.3689999999</v>
      </c>
      <c r="J110" s="23">
        <f t="shared" si="9"/>
        <v>1813664.3339999998</v>
      </c>
      <c r="K110" s="23">
        <f t="shared" si="9"/>
        <v>1388507.321</v>
      </c>
      <c r="L110" s="23">
        <f t="shared" si="9"/>
        <v>1156091.7420000001</v>
      </c>
      <c r="M110" s="23">
        <f t="shared" si="9"/>
        <v>1109727.8746400001</v>
      </c>
      <c r="N110" s="23">
        <f t="shared" si="9"/>
        <v>1373262.2503599999</v>
      </c>
      <c r="O110" s="23">
        <f t="shared" si="9"/>
        <v>3788601.9240000006</v>
      </c>
      <c r="P110" s="23">
        <f t="shared" si="9"/>
        <v>5746085.4859999996</v>
      </c>
      <c r="Q110" s="23">
        <f t="shared" si="9"/>
        <v>12024730.916999999</v>
      </c>
      <c r="R110" s="23">
        <f t="shared" si="10"/>
        <v>52276419.907999992</v>
      </c>
    </row>
    <row r="111" spans="4:18" x14ac:dyDescent="0.2">
      <c r="D111" t="s">
        <v>105</v>
      </c>
      <c r="F111" s="24">
        <f t="shared" si="8"/>
        <v>95525.864999999991</v>
      </c>
      <c r="G111" s="23">
        <f t="shared" si="9"/>
        <v>83077.613000000012</v>
      </c>
      <c r="H111" s="23">
        <f t="shared" si="9"/>
        <v>76822.585000000006</v>
      </c>
      <c r="I111" s="23">
        <f t="shared" si="9"/>
        <v>42736.244999999995</v>
      </c>
      <c r="J111" s="23">
        <f t="shared" si="9"/>
        <v>40936.008000000002</v>
      </c>
      <c r="K111" s="23">
        <f t="shared" si="9"/>
        <v>30828.159</v>
      </c>
      <c r="L111" s="23">
        <f t="shared" si="9"/>
        <v>29471.233999999997</v>
      </c>
      <c r="M111" s="23">
        <f t="shared" si="9"/>
        <v>33383.733</v>
      </c>
      <c r="N111" s="23">
        <f t="shared" si="9"/>
        <v>40814.052000000003</v>
      </c>
      <c r="O111" s="23">
        <f t="shared" si="9"/>
        <v>63860.53899999999</v>
      </c>
      <c r="P111" s="23">
        <f t="shared" si="9"/>
        <v>67230.864999999991</v>
      </c>
      <c r="Q111" s="23">
        <f t="shared" si="9"/>
        <v>137235.96000000002</v>
      </c>
      <c r="R111" s="23">
        <f t="shared" ref="R111" si="13">SUM(F111:Q111)</f>
        <v>741922.85800000001</v>
      </c>
    </row>
    <row r="112" spans="4:18" x14ac:dyDescent="0.2">
      <c r="D112" t="s">
        <v>74</v>
      </c>
      <c r="F112" s="24">
        <f t="shared" si="8"/>
        <v>2483124.9451299999</v>
      </c>
      <c r="G112" s="23">
        <f t="shared" ref="G112:Q115" si="14">G68+G90-F90</f>
        <v>2055304.9700099998</v>
      </c>
      <c r="H112" s="23">
        <f t="shared" si="14"/>
        <v>1912175.4840000002</v>
      </c>
      <c r="I112" s="23">
        <f t="shared" si="14"/>
        <v>1072447.1400000001</v>
      </c>
      <c r="J112" s="23">
        <f t="shared" si="14"/>
        <v>1033640.6329999999</v>
      </c>
      <c r="K112" s="23">
        <f t="shared" si="14"/>
        <v>881254.61400000006</v>
      </c>
      <c r="L112" s="23">
        <f t="shared" si="14"/>
        <v>848909.70699999994</v>
      </c>
      <c r="M112" s="23">
        <f t="shared" si="14"/>
        <v>1150893.6910000001</v>
      </c>
      <c r="N112" s="23">
        <f t="shared" si="14"/>
        <v>847713.93900000001</v>
      </c>
      <c r="O112" s="23">
        <f t="shared" si="14"/>
        <v>1517903.1710000001</v>
      </c>
      <c r="P112" s="23">
        <f t="shared" si="14"/>
        <v>1792190.6150000002</v>
      </c>
      <c r="Q112" s="23">
        <f t="shared" si="14"/>
        <v>3039555.2630000003</v>
      </c>
      <c r="R112" s="23">
        <f t="shared" si="10"/>
        <v>18635114.172139999</v>
      </c>
    </row>
    <row r="113" spans="4:18" x14ac:dyDescent="0.2">
      <c r="D113" t="s">
        <v>106</v>
      </c>
      <c r="F113" s="24">
        <f t="shared" si="8"/>
        <v>261274.71</v>
      </c>
      <c r="G113" s="23">
        <f t="shared" si="14"/>
        <v>198084.51</v>
      </c>
      <c r="H113" s="23">
        <f t="shared" si="14"/>
        <v>156780.86200000002</v>
      </c>
      <c r="I113" s="23">
        <f t="shared" si="14"/>
        <v>150309.989</v>
      </c>
      <c r="J113" s="23">
        <f t="shared" si="14"/>
        <v>134360.66700000002</v>
      </c>
      <c r="K113" s="23">
        <f t="shared" si="14"/>
        <v>118700.091</v>
      </c>
      <c r="L113" s="23">
        <f t="shared" si="14"/>
        <v>194691.08600000001</v>
      </c>
      <c r="M113" s="23">
        <f t="shared" si="14"/>
        <v>129168.09599999999</v>
      </c>
      <c r="N113" s="23">
        <f t="shared" si="14"/>
        <v>131646.99299999999</v>
      </c>
      <c r="O113" s="23">
        <f t="shared" si="14"/>
        <v>141238.087</v>
      </c>
      <c r="P113" s="23">
        <f t="shared" si="14"/>
        <v>183920.446</v>
      </c>
      <c r="Q113" s="23">
        <f t="shared" si="14"/>
        <v>241417.47099999999</v>
      </c>
      <c r="R113" s="23">
        <f t="shared" ref="R113" si="15">SUM(F113:Q113)</f>
        <v>2041593.0079999999</v>
      </c>
    </row>
    <row r="114" spans="4:18" x14ac:dyDescent="0.2">
      <c r="D114" t="s">
        <v>75</v>
      </c>
      <c r="F114" s="24">
        <f t="shared" si="8"/>
        <v>2846717.5661300002</v>
      </c>
      <c r="G114" s="23">
        <f t="shared" si="14"/>
        <v>2341567.9650099999</v>
      </c>
      <c r="H114" s="23">
        <f t="shared" si="14"/>
        <v>2149728.372</v>
      </c>
      <c r="I114" s="23">
        <f t="shared" si="14"/>
        <v>1268962.895</v>
      </c>
      <c r="J114" s="23">
        <f t="shared" si="14"/>
        <v>1210357.7960000001</v>
      </c>
      <c r="K114" s="23">
        <f t="shared" si="14"/>
        <v>1031812.0129999998</v>
      </c>
      <c r="L114" s="23">
        <f t="shared" si="14"/>
        <v>1073939.1780000001</v>
      </c>
      <c r="M114" s="23">
        <f t="shared" si="14"/>
        <v>1314216.4440000001</v>
      </c>
      <c r="N114" s="23">
        <f t="shared" si="14"/>
        <v>1021109.2540000002</v>
      </c>
      <c r="O114" s="23">
        <f t="shared" si="14"/>
        <v>1724188.08</v>
      </c>
      <c r="P114" s="23">
        <f t="shared" si="14"/>
        <v>2045716.6809999999</v>
      </c>
      <c r="Q114" s="23">
        <f t="shared" si="14"/>
        <v>3422458.1429999992</v>
      </c>
      <c r="R114" s="23">
        <f t="shared" si="10"/>
        <v>21450774.387139998</v>
      </c>
    </row>
    <row r="115" spans="4:18" x14ac:dyDescent="0.2">
      <c r="D115" s="37" t="s">
        <v>127</v>
      </c>
      <c r="F115" s="24">
        <f t="shared" si="8"/>
        <v>0</v>
      </c>
      <c r="G115" s="23">
        <f t="shared" si="14"/>
        <v>0</v>
      </c>
      <c r="H115" s="23">
        <f t="shared" si="14"/>
        <v>0</v>
      </c>
      <c r="I115" s="23">
        <f t="shared" si="14"/>
        <v>0</v>
      </c>
      <c r="J115" s="23">
        <f t="shared" si="14"/>
        <v>0</v>
      </c>
      <c r="K115" s="23">
        <f t="shared" si="14"/>
        <v>0</v>
      </c>
      <c r="L115" s="23">
        <f t="shared" si="14"/>
        <v>0</v>
      </c>
      <c r="M115" s="23">
        <f t="shared" si="14"/>
        <v>0</v>
      </c>
      <c r="N115" s="23">
        <f t="shared" si="14"/>
        <v>0</v>
      </c>
      <c r="O115" s="23">
        <f t="shared" si="14"/>
        <v>0</v>
      </c>
      <c r="P115" s="23">
        <f t="shared" si="14"/>
        <v>0</v>
      </c>
      <c r="Q115" s="23">
        <f t="shared" si="14"/>
        <v>0</v>
      </c>
      <c r="R115" s="23">
        <f t="shared" si="10"/>
        <v>0</v>
      </c>
    </row>
    <row r="117" spans="4:18" x14ac:dyDescent="0.2">
      <c r="D117" s="11" t="s">
        <v>100</v>
      </c>
    </row>
    <row r="118" spans="4:18" x14ac:dyDescent="0.2">
      <c r="D118" t="s">
        <v>63</v>
      </c>
      <c r="F118" s="24">
        <f t="shared" ref="F118:Q133" si="16">(F$2*F9+$B9)*F30</f>
        <v>15965636.438109756</v>
      </c>
      <c r="G118" s="24">
        <f t="shared" si="16"/>
        <v>12050774.891475299</v>
      </c>
      <c r="H118" s="24">
        <f t="shared" si="16"/>
        <v>10284620.669511816</v>
      </c>
      <c r="I118" s="24">
        <f t="shared" si="16"/>
        <v>5274372.0949140908</v>
      </c>
      <c r="J118" s="24">
        <f t="shared" si="16"/>
        <v>4035629.2915808004</v>
      </c>
      <c r="K118" s="24">
        <f t="shared" si="16"/>
        <v>2424098.1756241736</v>
      </c>
      <c r="L118" s="24">
        <f t="shared" si="16"/>
        <v>1809047.3698051248</v>
      </c>
      <c r="M118" s="24">
        <f t="shared" si="16"/>
        <v>1812208.3173107442</v>
      </c>
      <c r="N118" s="24">
        <f t="shared" si="16"/>
        <v>2712117.4753123405</v>
      </c>
      <c r="O118" s="24">
        <f t="shared" si="16"/>
        <v>7594642.3429942168</v>
      </c>
      <c r="P118" s="24">
        <f t="shared" si="16"/>
        <v>9848757.629685415</v>
      </c>
      <c r="Q118" s="24">
        <f t="shared" si="16"/>
        <v>19622658.443124179</v>
      </c>
      <c r="R118" s="23">
        <f>SUM(F118:Q118)</f>
        <v>93434563.139447957</v>
      </c>
    </row>
    <row r="119" spans="4:18" x14ac:dyDescent="0.2">
      <c r="D119" t="s">
        <v>65</v>
      </c>
      <c r="F119" s="24">
        <f t="shared" si="16"/>
        <v>2978190.3643262954</v>
      </c>
      <c r="G119" s="24">
        <f t="shared" si="16"/>
        <v>2191391.6194451223</v>
      </c>
      <c r="H119" s="24">
        <f t="shared" si="16"/>
        <v>1712274.2263482823</v>
      </c>
      <c r="I119" s="24">
        <f t="shared" si="16"/>
        <v>697800.74856103782</v>
      </c>
      <c r="J119" s="24">
        <f t="shared" si="16"/>
        <v>487776.65765475982</v>
      </c>
      <c r="K119" s="24">
        <f t="shared" si="16"/>
        <v>211201.92771951563</v>
      </c>
      <c r="L119" s="24">
        <f t="shared" si="16"/>
        <v>105137.20287998595</v>
      </c>
      <c r="M119" s="24">
        <f t="shared" si="16"/>
        <v>105452.87755085164</v>
      </c>
      <c r="N119" s="24">
        <f t="shared" si="16"/>
        <v>256917.76692355509</v>
      </c>
      <c r="O119" s="24">
        <f t="shared" si="16"/>
        <v>1083795.2310056759</v>
      </c>
      <c r="P119" s="24">
        <f t="shared" si="16"/>
        <v>1588511.5866618187</v>
      </c>
      <c r="Q119" s="24">
        <f t="shared" si="16"/>
        <v>3625476.9913769551</v>
      </c>
      <c r="R119" s="23">
        <f t="shared" ref="R119:R137" si="17">SUM(F119:Q119)</f>
        <v>15043927.200453855</v>
      </c>
    </row>
    <row r="120" spans="4:18" x14ac:dyDescent="0.2">
      <c r="D120" t="s">
        <v>66</v>
      </c>
      <c r="F120" s="24">
        <f t="shared" si="16"/>
        <v>35718.10367570891</v>
      </c>
      <c r="G120" s="24">
        <f t="shared" si="16"/>
        <v>25976.840458342616</v>
      </c>
      <c r="H120" s="24">
        <f t="shared" si="16"/>
        <v>19178.04212005718</v>
      </c>
      <c r="I120" s="24">
        <f t="shared" si="16"/>
        <v>5465.7413371564762</v>
      </c>
      <c r="J120" s="24">
        <f t="shared" si="16"/>
        <v>4133.7539524712847</v>
      </c>
      <c r="K120" s="24">
        <f t="shared" si="16"/>
        <v>1133.9116744626094</v>
      </c>
      <c r="L120" s="24">
        <f t="shared" si="16"/>
        <v>0</v>
      </c>
      <c r="M120" s="24">
        <f t="shared" si="16"/>
        <v>0</v>
      </c>
      <c r="N120" s="24">
        <f t="shared" si="16"/>
        <v>1669.9426478449338</v>
      </c>
      <c r="O120" s="24">
        <f t="shared" si="16"/>
        <v>10605.792968966729</v>
      </c>
      <c r="P120" s="24">
        <f t="shared" si="16"/>
        <v>17024.407091457557</v>
      </c>
      <c r="Q120" s="24">
        <f t="shared" si="16"/>
        <v>42860.394375338656</v>
      </c>
      <c r="R120" s="23">
        <f t="shared" si="17"/>
        <v>163766.93030180695</v>
      </c>
    </row>
    <row r="121" spans="4:18" x14ac:dyDescent="0.2">
      <c r="D121" t="s">
        <v>67</v>
      </c>
      <c r="F121" s="24">
        <f t="shared" si="16"/>
        <v>19004741.964377176</v>
      </c>
      <c r="G121" s="24">
        <f t="shared" si="16"/>
        <v>14286032.019291887</v>
      </c>
      <c r="H121" s="24">
        <f t="shared" si="16"/>
        <v>12027828.874415381</v>
      </c>
      <c r="I121" s="24">
        <f t="shared" si="16"/>
        <v>5990921.4392916411</v>
      </c>
      <c r="J121" s="24">
        <f t="shared" si="16"/>
        <v>4540393.3125067772</v>
      </c>
      <c r="K121" s="24">
        <f t="shared" si="16"/>
        <v>2650379.9441968366</v>
      </c>
      <c r="L121" s="24">
        <f t="shared" si="16"/>
        <v>1928283.1031740776</v>
      </c>
      <c r="M121" s="24">
        <f t="shared" si="16"/>
        <v>1931813.997758246</v>
      </c>
      <c r="N121" s="24">
        <f t="shared" si="16"/>
        <v>2984810.9191055112</v>
      </c>
      <c r="O121" s="24">
        <f t="shared" si="16"/>
        <v>8704309.6027224902</v>
      </c>
      <c r="P121" s="24">
        <f t="shared" si="16"/>
        <v>11483831.485780701</v>
      </c>
      <c r="Q121" s="24">
        <f t="shared" si="16"/>
        <v>23365189.584731929</v>
      </c>
      <c r="R121" s="23">
        <f t="shared" si="17"/>
        <v>108898536.24735266</v>
      </c>
    </row>
    <row r="122" spans="4:18" x14ac:dyDescent="0.2">
      <c r="D122" t="s">
        <v>103</v>
      </c>
      <c r="F122" s="24">
        <f t="shared" si="16"/>
        <v>363001.58770458749</v>
      </c>
      <c r="G122" s="24">
        <f t="shared" si="16"/>
        <v>284207.66972990584</v>
      </c>
      <c r="H122" s="24">
        <f t="shared" si="16"/>
        <v>265202.81566735811</v>
      </c>
      <c r="I122" s="24">
        <f t="shared" si="16"/>
        <v>187375.75589143488</v>
      </c>
      <c r="J122" s="24">
        <f t="shared" si="16"/>
        <v>161989.98417503276</v>
      </c>
      <c r="K122" s="24">
        <f t="shared" si="16"/>
        <v>132759.09151548415</v>
      </c>
      <c r="L122" s="24">
        <f t="shared" si="16"/>
        <v>119693.1378247605</v>
      </c>
      <c r="M122" s="24">
        <f t="shared" si="16"/>
        <v>120583.04963014906</v>
      </c>
      <c r="N122" s="24">
        <f t="shared" si="16"/>
        <v>138581.76521295606</v>
      </c>
      <c r="O122" s="24">
        <f t="shared" si="16"/>
        <v>227025.7772529904</v>
      </c>
      <c r="P122" s="24">
        <f t="shared" si="16"/>
        <v>266881.20316022559</v>
      </c>
      <c r="Q122" s="24">
        <f t="shared" si="16"/>
        <v>426209.59326321597</v>
      </c>
      <c r="R122" s="23">
        <f t="shared" si="17"/>
        <v>2693511.4310281007</v>
      </c>
    </row>
    <row r="123" spans="4:18" x14ac:dyDescent="0.2">
      <c r="D123" t="s">
        <v>68</v>
      </c>
      <c r="F123" s="24">
        <f t="shared" si="16"/>
        <v>5808572.0220170366</v>
      </c>
      <c r="G123" s="24">
        <f t="shared" si="16"/>
        <v>4593374.6842569709</v>
      </c>
      <c r="H123" s="24">
        <f t="shared" si="16"/>
        <v>3993500.1524194703</v>
      </c>
      <c r="I123" s="24">
        <f t="shared" si="16"/>
        <v>2380939.0448379675</v>
      </c>
      <c r="J123" s="24">
        <f t="shared" si="16"/>
        <v>1953006.0422913788</v>
      </c>
      <c r="K123" s="24">
        <f t="shared" si="16"/>
        <v>1424418.9255125471</v>
      </c>
      <c r="L123" s="24">
        <f t="shared" si="16"/>
        <v>1217198.6255439322</v>
      </c>
      <c r="M123" s="24">
        <f t="shared" si="16"/>
        <v>1206201.348434295</v>
      </c>
      <c r="N123" s="24">
        <f t="shared" si="16"/>
        <v>1515091.3459959035</v>
      </c>
      <c r="O123" s="24">
        <f t="shared" si="16"/>
        <v>3165756.34879662</v>
      </c>
      <c r="P123" s="24">
        <f t="shared" si="16"/>
        <v>3945860.4060012847</v>
      </c>
      <c r="Q123" s="24">
        <f t="shared" si="16"/>
        <v>7434845.4272107091</v>
      </c>
      <c r="R123" s="23">
        <f t="shared" si="17"/>
        <v>38638764.373318121</v>
      </c>
    </row>
    <row r="124" spans="4:18" x14ac:dyDescent="0.2">
      <c r="D124" t="s">
        <v>104</v>
      </c>
      <c r="F124" s="24">
        <f t="shared" si="16"/>
        <v>231956.22923977789</v>
      </c>
      <c r="G124" s="24">
        <f t="shared" si="16"/>
        <v>192458.39342089792</v>
      </c>
      <c r="H124" s="24">
        <f t="shared" si="16"/>
        <v>180690.48654045086</v>
      </c>
      <c r="I124" s="24">
        <f t="shared" si="16"/>
        <v>174430.94047602918</v>
      </c>
      <c r="J124" s="24">
        <f t="shared" si="16"/>
        <v>129624.64967875878</v>
      </c>
      <c r="K124" s="24">
        <f t="shared" si="16"/>
        <v>114513.01251422489</v>
      </c>
      <c r="L124" s="24">
        <f t="shared" si="16"/>
        <v>105591.89380802249</v>
      </c>
      <c r="M124" s="24">
        <f t="shared" si="16"/>
        <v>107703.73168418295</v>
      </c>
      <c r="N124" s="24">
        <f t="shared" si="16"/>
        <v>119787.94947114993</v>
      </c>
      <c r="O124" s="24">
        <f t="shared" si="16"/>
        <v>167251.69169859841</v>
      </c>
      <c r="P124" s="24">
        <f t="shared" si="16"/>
        <v>189960.48236197938</v>
      </c>
      <c r="Q124" s="24">
        <f t="shared" si="16"/>
        <v>266235.50738930068</v>
      </c>
      <c r="R124" s="23">
        <f t="shared" si="17"/>
        <v>1980204.9682833734</v>
      </c>
    </row>
    <row r="125" spans="4:18" x14ac:dyDescent="0.2">
      <c r="D125" t="s">
        <v>69</v>
      </c>
      <c r="F125" s="24">
        <f t="shared" si="16"/>
        <v>6396530.3481187671</v>
      </c>
      <c r="G125" s="24">
        <f t="shared" si="16"/>
        <v>5055763.5456241006</v>
      </c>
      <c r="H125" s="24">
        <f t="shared" si="16"/>
        <v>4413889.6268122178</v>
      </c>
      <c r="I125" s="24">
        <f t="shared" si="16"/>
        <v>2707043.9755691704</v>
      </c>
      <c r="J125" s="24">
        <f t="shared" si="16"/>
        <v>2234271.3641193951</v>
      </c>
      <c r="K125" s="24">
        <f t="shared" si="16"/>
        <v>1669672.8967683383</v>
      </c>
      <c r="L125" s="24">
        <f t="shared" si="16"/>
        <v>1445528.1787230589</v>
      </c>
      <c r="M125" s="24">
        <f t="shared" si="16"/>
        <v>1435613.0034899404</v>
      </c>
      <c r="N125" s="24">
        <f t="shared" si="16"/>
        <v>1768347.6105886332</v>
      </c>
      <c r="O125" s="24">
        <f t="shared" si="16"/>
        <v>3527735.9963508784</v>
      </c>
      <c r="P125" s="24">
        <f t="shared" si="16"/>
        <v>4375683.3903310997</v>
      </c>
      <c r="Q125" s="24">
        <f t="shared" si="16"/>
        <v>8101997.1647404348</v>
      </c>
      <c r="R125" s="23">
        <f t="shared" si="17"/>
        <v>43132077.101236038</v>
      </c>
    </row>
    <row r="126" spans="4:18" x14ac:dyDescent="0.2">
      <c r="D126" s="37" t="s">
        <v>122</v>
      </c>
      <c r="F126" s="24">
        <f t="shared" si="16"/>
        <v>434717.23068033298</v>
      </c>
      <c r="G126" s="24">
        <f t="shared" si="16"/>
        <v>432234.86978149135</v>
      </c>
      <c r="H126" s="24">
        <f t="shared" si="16"/>
        <v>397302.92912393634</v>
      </c>
      <c r="I126" s="24">
        <f t="shared" si="16"/>
        <v>315073.61102259078</v>
      </c>
      <c r="J126" s="24">
        <f t="shared" si="16"/>
        <v>291180.47579392616</v>
      </c>
      <c r="K126" s="24">
        <f t="shared" si="16"/>
        <v>260119.3999966621</v>
      </c>
      <c r="L126" s="24">
        <f t="shared" si="16"/>
        <v>248172.8323823298</v>
      </c>
      <c r="M126" s="24">
        <f t="shared" si="16"/>
        <v>248172.8323823298</v>
      </c>
      <c r="N126" s="24">
        <f t="shared" si="16"/>
        <v>265332.44768291624</v>
      </c>
      <c r="O126" s="24">
        <f t="shared" si="16"/>
        <v>342219.50802585785</v>
      </c>
      <c r="P126" s="24">
        <f t="shared" si="16"/>
        <v>369656.34493359691</v>
      </c>
      <c r="Q126" s="24">
        <f t="shared" si="16"/>
        <v>434523.17652650282</v>
      </c>
      <c r="R126" s="23">
        <f t="shared" si="17"/>
        <v>4038705.6583324722</v>
      </c>
    </row>
    <row r="127" spans="4:18" x14ac:dyDescent="0.2">
      <c r="D127" s="37" t="s">
        <v>128</v>
      </c>
      <c r="F127" s="24">
        <f t="shared" si="16"/>
        <v>511648.50001168821</v>
      </c>
      <c r="G127" s="24">
        <f t="shared" si="16"/>
        <v>495712.20518280216</v>
      </c>
      <c r="H127" s="24">
        <f t="shared" si="16"/>
        <v>447592.05861102277</v>
      </c>
      <c r="I127" s="24">
        <f t="shared" si="16"/>
        <v>350923.99499785947</v>
      </c>
      <c r="J127" s="24">
        <f t="shared" si="16"/>
        <v>325942.84630180558</v>
      </c>
      <c r="K127" s="24">
        <f t="shared" si="16"/>
        <v>293467.35299693554</v>
      </c>
      <c r="L127" s="24">
        <f t="shared" si="16"/>
        <v>280976.7786489086</v>
      </c>
      <c r="M127" s="24">
        <f t="shared" si="16"/>
        <v>280976.7786489086</v>
      </c>
      <c r="N127" s="24">
        <f t="shared" si="16"/>
        <v>298917.78543971095</v>
      </c>
      <c r="O127" s="24">
        <f t="shared" si="16"/>
        <v>381100.25514838565</v>
      </c>
      <c r="P127" s="24">
        <f t="shared" si="16"/>
        <v>419587.0497143137</v>
      </c>
      <c r="Q127" s="24">
        <f t="shared" si="16"/>
        <v>522192.45314197609</v>
      </c>
      <c r="R127" s="23">
        <f t="shared" si="17"/>
        <v>4609038.0588443177</v>
      </c>
    </row>
    <row r="128" spans="4:18" x14ac:dyDescent="0.2">
      <c r="D128" s="37" t="s">
        <v>126</v>
      </c>
      <c r="F128" s="24">
        <f t="shared" si="16"/>
        <v>191760.30983044286</v>
      </c>
      <c r="G128" s="24">
        <f t="shared" si="16"/>
        <v>103593.76938476658</v>
      </c>
      <c r="H128" s="24">
        <f t="shared" si="16"/>
        <v>101173.47381002951</v>
      </c>
      <c r="I128" s="24">
        <f t="shared" si="16"/>
        <v>70024.766123789508</v>
      </c>
      <c r="J128" s="24">
        <f t="shared" si="16"/>
        <v>59910.103622379276</v>
      </c>
      <c r="K128" s="24">
        <f t="shared" si="16"/>
        <v>46761.042370545969</v>
      </c>
      <c r="L128" s="24">
        <f t="shared" si="16"/>
        <v>41703.711119840853</v>
      </c>
      <c r="M128" s="24">
        <f t="shared" si="16"/>
        <v>41703.711119840853</v>
      </c>
      <c r="N128" s="24">
        <f t="shared" si="16"/>
        <v>48967.877825399111</v>
      </c>
      <c r="O128" s="24">
        <f t="shared" si="16"/>
        <v>88415.061580899026</v>
      </c>
      <c r="P128" s="24">
        <f t="shared" si="16"/>
        <v>97168.189646415034</v>
      </c>
      <c r="Q128" s="24">
        <f t="shared" si="16"/>
        <v>147648.31285090226</v>
      </c>
      <c r="R128" s="23">
        <f t="shared" si="17"/>
        <v>1038830.329285251</v>
      </c>
    </row>
    <row r="129" spans="4:18" x14ac:dyDescent="0.2">
      <c r="D129" t="s">
        <v>70</v>
      </c>
      <c r="F129" s="24">
        <f t="shared" si="16"/>
        <v>7322344.6886072252</v>
      </c>
      <c r="G129" s="24">
        <f t="shared" si="16"/>
        <v>5511595.8762708725</v>
      </c>
      <c r="H129" s="24">
        <f t="shared" si="16"/>
        <v>4752524.7571024857</v>
      </c>
      <c r="I129" s="24">
        <f t="shared" si="16"/>
        <v>2464654.7971219113</v>
      </c>
      <c r="J129" s="24">
        <f t="shared" si="16"/>
        <v>1890995.9966355669</v>
      </c>
      <c r="K129" s="24">
        <f t="shared" si="16"/>
        <v>1147575.0145074723</v>
      </c>
      <c r="L129" s="24">
        <f t="shared" si="16"/>
        <v>861847.49077529705</v>
      </c>
      <c r="M129" s="24">
        <f t="shared" si="16"/>
        <v>864913.74097189703</v>
      </c>
      <c r="N129" s="24">
        <f t="shared" si="16"/>
        <v>1282249.6909099114</v>
      </c>
      <c r="O129" s="24">
        <f t="shared" si="16"/>
        <v>3541904.5887796129</v>
      </c>
      <c r="P129" s="24">
        <f t="shared" si="16"/>
        <v>4562334.5228697108</v>
      </c>
      <c r="Q129" s="24">
        <f t="shared" si="16"/>
        <v>9009033.5985168926</v>
      </c>
      <c r="R129" s="23">
        <f t="shared" si="17"/>
        <v>43211974.763068855</v>
      </c>
    </row>
    <row r="130" spans="4:18" x14ac:dyDescent="0.2">
      <c r="D130" t="s">
        <v>71</v>
      </c>
      <c r="F130" s="24">
        <f t="shared" si="16"/>
        <v>1359262.8896604257</v>
      </c>
      <c r="G130" s="24">
        <f t="shared" si="16"/>
        <v>982290.54382986424</v>
      </c>
      <c r="H130" s="24">
        <f t="shared" si="16"/>
        <v>767565.77346906054</v>
      </c>
      <c r="I130" s="24">
        <f t="shared" si="16"/>
        <v>290265.81041815615</v>
      </c>
      <c r="J130" s="24">
        <f t="shared" si="16"/>
        <v>186924.79730723938</v>
      </c>
      <c r="K130" s="24">
        <f t="shared" si="16"/>
        <v>51944.410432740238</v>
      </c>
      <c r="L130" s="24">
        <f t="shared" si="16"/>
        <v>0</v>
      </c>
      <c r="M130" s="24">
        <f t="shared" si="16"/>
        <v>0</v>
      </c>
      <c r="N130" s="24">
        <f t="shared" si="16"/>
        <v>74680.960201700102</v>
      </c>
      <c r="O130" s="24">
        <f t="shared" si="16"/>
        <v>481511.13487502554</v>
      </c>
      <c r="P130" s="24">
        <f t="shared" si="16"/>
        <v>718360.59153399663</v>
      </c>
      <c r="Q130" s="24">
        <f t="shared" si="16"/>
        <v>1696784.2702043257</v>
      </c>
      <c r="R130" s="23">
        <f t="shared" si="17"/>
        <v>6609591.181932535</v>
      </c>
    </row>
    <row r="131" spans="4:18" x14ac:dyDescent="0.2">
      <c r="D131" t="s">
        <v>72</v>
      </c>
      <c r="F131" s="24">
        <f t="shared" si="16"/>
        <v>21035.133166431715</v>
      </c>
      <c r="G131" s="24">
        <f t="shared" si="16"/>
        <v>14169.360037860581</v>
      </c>
      <c r="H131" s="24">
        <f t="shared" si="16"/>
        <v>10520.483269414031</v>
      </c>
      <c r="I131" s="24">
        <f t="shared" si="16"/>
        <v>3692.7582370307064</v>
      </c>
      <c r="J131" s="24">
        <f t="shared" si="16"/>
        <v>2334.3507426944107</v>
      </c>
      <c r="K131" s="24">
        <f t="shared" si="16"/>
        <v>659.42111375548325</v>
      </c>
      <c r="L131" s="24">
        <f t="shared" si="16"/>
        <v>0</v>
      </c>
      <c r="M131" s="24">
        <f t="shared" si="16"/>
        <v>0</v>
      </c>
      <c r="N131" s="24">
        <f t="shared" si="16"/>
        <v>947.16850884878511</v>
      </c>
      <c r="O131" s="24">
        <f t="shared" si="16"/>
        <v>6090.6531961415549</v>
      </c>
      <c r="P131" s="24">
        <f t="shared" si="16"/>
        <v>9811.9294913861449</v>
      </c>
      <c r="Q131" s="24">
        <f t="shared" si="16"/>
        <v>23446.872402623569</v>
      </c>
      <c r="R131" s="23">
        <f t="shared" si="17"/>
        <v>92708.13016618698</v>
      </c>
    </row>
    <row r="132" spans="4:18" x14ac:dyDescent="0.2">
      <c r="D132" t="s">
        <v>73</v>
      </c>
      <c r="F132" s="24">
        <f t="shared" si="16"/>
        <v>8792720.6897162274</v>
      </c>
      <c r="G132" s="24">
        <f t="shared" si="16"/>
        <v>6552687.2624952467</v>
      </c>
      <c r="H132" s="24">
        <f t="shared" si="16"/>
        <v>5538282.9061363367</v>
      </c>
      <c r="I132" s="24">
        <f t="shared" si="16"/>
        <v>2712043.35642468</v>
      </c>
      <c r="J132" s="24">
        <f t="shared" si="16"/>
        <v>2025742.3262014561</v>
      </c>
      <c r="K132" s="24">
        <f t="shared" si="16"/>
        <v>1135288.458132447</v>
      </c>
      <c r="L132" s="24">
        <f t="shared" si="16"/>
        <v>792745.94095836056</v>
      </c>
      <c r="M132" s="24">
        <f t="shared" si="16"/>
        <v>795548.37884706818</v>
      </c>
      <c r="N132" s="24">
        <f t="shared" si="16"/>
        <v>1293938.268214942</v>
      </c>
      <c r="O132" s="24">
        <f t="shared" si="16"/>
        <v>3997668.5365757025</v>
      </c>
      <c r="P132" s="24">
        <f t="shared" si="16"/>
        <v>5295953.5727931336</v>
      </c>
      <c r="Q132" s="24">
        <f t="shared" si="16"/>
        <v>10865968.212727377</v>
      </c>
      <c r="R132" s="23">
        <f t="shared" si="17"/>
        <v>49798587.909222983</v>
      </c>
    </row>
    <row r="133" spans="4:18" x14ac:dyDescent="0.2">
      <c r="D133" t="s">
        <v>105</v>
      </c>
      <c r="F133" s="24">
        <f t="shared" si="16"/>
        <v>102206.7487059737</v>
      </c>
      <c r="G133" s="24">
        <f t="shared" si="16"/>
        <v>85036.872809815599</v>
      </c>
      <c r="H133" s="24">
        <f t="shared" si="16"/>
        <v>76858.182211033301</v>
      </c>
      <c r="I133" s="24">
        <f t="shared" si="16"/>
        <v>52211.766487523601</v>
      </c>
      <c r="J133" s="24">
        <f t="shared" si="16"/>
        <v>46030.770944230841</v>
      </c>
      <c r="K133" s="24">
        <f t="shared" si="16"/>
        <v>39013.464941524588</v>
      </c>
      <c r="L133" s="24">
        <f t="shared" si="16"/>
        <v>36144.268953263942</v>
      </c>
      <c r="M133" s="24">
        <f t="shared" si="16"/>
        <v>36144.268953263942</v>
      </c>
      <c r="N133" s="24">
        <f t="shared" si="16"/>
        <v>40265.477736401968</v>
      </c>
      <c r="O133" s="24">
        <f t="shared" si="16"/>
        <v>62645.206444835072</v>
      </c>
      <c r="P133" s="24">
        <f t="shared" si="16"/>
        <v>73439.859838684453</v>
      </c>
      <c r="Q133" s="24">
        <f t="shared" si="16"/>
        <v>117556.91762434694</v>
      </c>
      <c r="R133" s="23">
        <f t="shared" si="17"/>
        <v>767553.80565089791</v>
      </c>
    </row>
    <row r="134" spans="4:18" x14ac:dyDescent="0.2">
      <c r="D134" t="s">
        <v>74</v>
      </c>
      <c r="F134" s="24">
        <f t="shared" ref="F134:Q137" si="18">(F$2*F25+$B25)*F46</f>
        <v>2437300.5059310589</v>
      </c>
      <c r="G134" s="24">
        <f t="shared" si="18"/>
        <v>1991572.698636608</v>
      </c>
      <c r="H134" s="24">
        <f t="shared" si="18"/>
        <v>1745899.0435134186</v>
      </c>
      <c r="I134" s="24">
        <f t="shared" si="18"/>
        <v>1177871.5410717251</v>
      </c>
      <c r="J134" s="24">
        <f t="shared" si="18"/>
        <v>1068118.9538754544</v>
      </c>
      <c r="K134" s="24">
        <f t="shared" si="18"/>
        <v>905891.41472077742</v>
      </c>
      <c r="L134" s="24">
        <f t="shared" si="18"/>
        <v>847687.02659808518</v>
      </c>
      <c r="M134" s="24">
        <f t="shared" si="18"/>
        <v>841074.80330168828</v>
      </c>
      <c r="N134" s="24">
        <f t="shared" si="18"/>
        <v>927498.6344975346</v>
      </c>
      <c r="O134" s="24">
        <f t="shared" si="18"/>
        <v>1391813.0054602504</v>
      </c>
      <c r="P134" s="24">
        <f t="shared" si="18"/>
        <v>1676201.8530885905</v>
      </c>
      <c r="Q134" s="24">
        <f t="shared" si="18"/>
        <v>2811931.4202907612</v>
      </c>
      <c r="R134" s="23">
        <f t="shared" si="17"/>
        <v>17822860.900985956</v>
      </c>
    </row>
    <row r="135" spans="4:18" x14ac:dyDescent="0.2">
      <c r="D135" t="s">
        <v>106</v>
      </c>
      <c r="F135" s="24">
        <f t="shared" si="18"/>
        <v>226856.83314124017</v>
      </c>
      <c r="G135" s="24">
        <f t="shared" si="18"/>
        <v>208009.78020249426</v>
      </c>
      <c r="H135" s="24">
        <f t="shared" si="18"/>
        <v>191015.87617825205</v>
      </c>
      <c r="I135" s="24">
        <f t="shared" si="18"/>
        <v>168286.09679427868</v>
      </c>
      <c r="J135" s="24">
        <f t="shared" si="18"/>
        <v>156592.16837665337</v>
      </c>
      <c r="K135" s="24">
        <f t="shared" si="18"/>
        <v>157151.7170229888</v>
      </c>
      <c r="L135" s="24">
        <f t="shared" si="18"/>
        <v>155693.93478892281</v>
      </c>
      <c r="M135" s="24">
        <f t="shared" si="18"/>
        <v>155693.93478892281</v>
      </c>
      <c r="N135" s="24">
        <f t="shared" si="18"/>
        <v>153523.30395859995</v>
      </c>
      <c r="O135" s="24">
        <f t="shared" si="18"/>
        <v>160014.83665374445</v>
      </c>
      <c r="P135" s="24">
        <f t="shared" si="18"/>
        <v>193891.93892166193</v>
      </c>
      <c r="Q135" s="24">
        <f t="shared" si="18"/>
        <v>204003.29858313251</v>
      </c>
      <c r="R135" s="23">
        <f t="shared" si="17"/>
        <v>2130733.7194108921</v>
      </c>
    </row>
    <row r="136" spans="4:18" x14ac:dyDescent="0.2">
      <c r="D136" t="s">
        <v>75</v>
      </c>
      <c r="F136" s="24">
        <f t="shared" si="18"/>
        <v>2746568.2006626516</v>
      </c>
      <c r="G136" s="24">
        <f t="shared" si="18"/>
        <v>2264855.1963593685</v>
      </c>
      <c r="H136" s="24">
        <f t="shared" si="18"/>
        <v>1991532.8019357012</v>
      </c>
      <c r="I136" s="24">
        <f t="shared" si="18"/>
        <v>1373274.658974255</v>
      </c>
      <c r="J136" s="24">
        <f t="shared" si="18"/>
        <v>1252972.0131672556</v>
      </c>
      <c r="K136" s="24">
        <f t="shared" si="18"/>
        <v>1081248.4068600154</v>
      </c>
      <c r="L136" s="24">
        <f t="shared" si="18"/>
        <v>1018982.0844562801</v>
      </c>
      <c r="M136" s="24">
        <f t="shared" si="18"/>
        <v>1011846.3555735331</v>
      </c>
      <c r="N136" s="24">
        <f t="shared" si="18"/>
        <v>1103597.8154499256</v>
      </c>
      <c r="O136" s="24">
        <f t="shared" si="18"/>
        <v>1599094.2358461951</v>
      </c>
      <c r="P136" s="24">
        <f t="shared" si="18"/>
        <v>1916699.1033388267</v>
      </c>
      <c r="Q136" s="24">
        <f t="shared" si="18"/>
        <v>3139946.4491672749</v>
      </c>
      <c r="R136" s="23">
        <f t="shared" si="17"/>
        <v>20500617.32179128</v>
      </c>
    </row>
    <row r="137" spans="4:18" x14ac:dyDescent="0.2">
      <c r="D137" s="37" t="s">
        <v>127</v>
      </c>
      <c r="F137" s="24">
        <f t="shared" si="18"/>
        <v>0</v>
      </c>
      <c r="G137" s="24">
        <f t="shared" si="18"/>
        <v>0</v>
      </c>
      <c r="H137" s="24">
        <f t="shared" si="18"/>
        <v>0</v>
      </c>
      <c r="I137" s="24">
        <f t="shared" si="18"/>
        <v>0</v>
      </c>
      <c r="J137" s="24">
        <f t="shared" si="18"/>
        <v>0</v>
      </c>
      <c r="K137" s="24">
        <f t="shared" si="18"/>
        <v>0</v>
      </c>
      <c r="L137" s="24">
        <f t="shared" si="18"/>
        <v>0</v>
      </c>
      <c r="M137" s="24">
        <f t="shared" si="18"/>
        <v>0</v>
      </c>
      <c r="N137" s="24">
        <f t="shared" si="18"/>
        <v>0</v>
      </c>
      <c r="O137" s="24">
        <f t="shared" si="18"/>
        <v>0</v>
      </c>
      <c r="P137" s="24">
        <f t="shared" si="18"/>
        <v>0</v>
      </c>
      <c r="Q137" s="24">
        <f t="shared" si="18"/>
        <v>0</v>
      </c>
      <c r="R137" s="23">
        <f t="shared" si="17"/>
        <v>0</v>
      </c>
    </row>
    <row r="139" spans="4:18" x14ac:dyDescent="0.2">
      <c r="D139" s="11" t="s">
        <v>101</v>
      </c>
    </row>
    <row r="140" spans="4:18" x14ac:dyDescent="0.2">
      <c r="D140" t="s">
        <v>63</v>
      </c>
      <c r="F140" s="23">
        <f t="shared" ref="F140:R155" si="19">F118-F96</f>
        <v>-723147.88984024525</v>
      </c>
      <c r="G140" s="23">
        <f t="shared" si="19"/>
        <v>45196.559925297275</v>
      </c>
      <c r="H140" s="23">
        <f t="shared" si="19"/>
        <v>-221853.89949818328</v>
      </c>
      <c r="I140" s="23">
        <f t="shared" si="19"/>
        <v>386698.57592409197</v>
      </c>
      <c r="J140" s="23">
        <f t="shared" si="19"/>
        <v>895677.95958080003</v>
      </c>
      <c r="K140" s="23">
        <f t="shared" si="19"/>
        <v>-171759.53837582609</v>
      </c>
      <c r="L140" s="23">
        <f t="shared" si="19"/>
        <v>-281740.6491948755</v>
      </c>
      <c r="M140" s="23">
        <f t="shared" si="19"/>
        <v>-297948.85821925546</v>
      </c>
      <c r="N140" s="23">
        <f t="shared" si="19"/>
        <v>-18191.657357659191</v>
      </c>
      <c r="O140" s="23">
        <f t="shared" si="19"/>
        <v>1084676.6089942176</v>
      </c>
      <c r="P140" s="23">
        <f t="shared" si="19"/>
        <v>-103656.4453145843</v>
      </c>
      <c r="Q140" s="23">
        <f t="shared" si="19"/>
        <v>-724281.3228758201</v>
      </c>
      <c r="R140" s="23">
        <f t="shared" si="19"/>
        <v>-130330.55625204742</v>
      </c>
    </row>
    <row r="141" spans="4:18" x14ac:dyDescent="0.2">
      <c r="D141" t="s">
        <v>65</v>
      </c>
      <c r="F141" s="23">
        <f t="shared" si="19"/>
        <v>-421856.51285370439</v>
      </c>
      <c r="G141" s="23">
        <f t="shared" si="19"/>
        <v>-65737.137934877537</v>
      </c>
      <c r="H141" s="23">
        <f t="shared" si="19"/>
        <v>-2342.8576517174952</v>
      </c>
      <c r="I141" s="23">
        <f t="shared" si="19"/>
        <v>204036.06656103779</v>
      </c>
      <c r="J141" s="23">
        <f t="shared" si="19"/>
        <v>242468.31465475983</v>
      </c>
      <c r="K141" s="23">
        <f t="shared" si="19"/>
        <v>40119.276719515619</v>
      </c>
      <c r="L141" s="23">
        <f t="shared" si="19"/>
        <v>-98630.323120014058</v>
      </c>
      <c r="M141" s="23">
        <f t="shared" si="19"/>
        <v>-140646.42444914838</v>
      </c>
      <c r="N141" s="23">
        <f t="shared" si="19"/>
        <v>-13980.194076444925</v>
      </c>
      <c r="O141" s="23">
        <f t="shared" si="19"/>
        <v>323798.04500567587</v>
      </c>
      <c r="P141" s="23">
        <f t="shared" si="19"/>
        <v>182710.43866181863</v>
      </c>
      <c r="Q141" s="23">
        <f t="shared" si="19"/>
        <v>-233419.06362304464</v>
      </c>
      <c r="R141" s="23">
        <f t="shared" si="19"/>
        <v>16519.627893855795</v>
      </c>
    </row>
    <row r="142" spans="4:18" x14ac:dyDescent="0.2">
      <c r="D142" t="s">
        <v>66</v>
      </c>
      <c r="F142" s="23">
        <f t="shared" si="19"/>
        <v>-21049.786334291093</v>
      </c>
      <c r="G142" s="23">
        <f t="shared" si="19"/>
        <v>-11451.601551657383</v>
      </c>
      <c r="H142" s="23">
        <f t="shared" si="19"/>
        <v>-7892.7868799428215</v>
      </c>
      <c r="I142" s="23">
        <f t="shared" si="19"/>
        <v>31694.193337156477</v>
      </c>
      <c r="J142" s="23">
        <f t="shared" si="19"/>
        <v>1341.8349524712844</v>
      </c>
      <c r="K142" s="23">
        <f t="shared" si="19"/>
        <v>42.797674462609393</v>
      </c>
      <c r="L142" s="23">
        <f t="shared" si="19"/>
        <v>-635.21100000000001</v>
      </c>
      <c r="M142" s="23">
        <f t="shared" si="19"/>
        <v>-465.40500000000003</v>
      </c>
      <c r="N142" s="23">
        <f t="shared" si="19"/>
        <v>1049.6136478449339</v>
      </c>
      <c r="O142" s="23">
        <f t="shared" si="19"/>
        <v>7806.3739689667291</v>
      </c>
      <c r="P142" s="23">
        <f t="shared" si="19"/>
        <v>8116.153091457556</v>
      </c>
      <c r="Q142" s="23">
        <f t="shared" si="19"/>
        <v>13970.223375338654</v>
      </c>
      <c r="R142" s="23">
        <f t="shared" si="19"/>
        <v>22526.399281806953</v>
      </c>
    </row>
    <row r="143" spans="4:18" x14ac:dyDescent="0.2">
      <c r="D143" t="s">
        <v>67</v>
      </c>
      <c r="F143" s="23">
        <f t="shared" si="19"/>
        <v>-1154120.2747628242</v>
      </c>
      <c r="G143" s="23">
        <f t="shared" si="19"/>
        <v>-25603.746648112312</v>
      </c>
      <c r="H143" s="23">
        <f t="shared" si="19"/>
        <v>-228968.35459461994</v>
      </c>
      <c r="I143" s="23">
        <f t="shared" si="19"/>
        <v>629949.0053016413</v>
      </c>
      <c r="J143" s="23">
        <f t="shared" si="19"/>
        <v>1149931.1925067771</v>
      </c>
      <c r="K143" s="23">
        <f t="shared" si="19"/>
        <v>-119150.2948031635</v>
      </c>
      <c r="L143" s="23">
        <f t="shared" si="19"/>
        <v>-367909.59082592255</v>
      </c>
      <c r="M143" s="23">
        <f t="shared" si="19"/>
        <v>-425719.69177175406</v>
      </c>
      <c r="N143" s="23">
        <f t="shared" si="19"/>
        <v>-17952.660564488731</v>
      </c>
      <c r="O143" s="23">
        <f t="shared" si="19"/>
        <v>1429149.2497224901</v>
      </c>
      <c r="P143" s="23">
        <f t="shared" si="19"/>
        <v>111853.63178070076</v>
      </c>
      <c r="Q143" s="23">
        <f t="shared" si="19"/>
        <v>-879108.54526806995</v>
      </c>
      <c r="R143" s="23">
        <f t="shared" si="19"/>
        <v>102349.92007267475</v>
      </c>
    </row>
    <row r="144" spans="4:18" x14ac:dyDescent="0.2">
      <c r="D144" t="s">
        <v>103</v>
      </c>
      <c r="F144" s="23">
        <f t="shared" si="19"/>
        <v>-28099.771315412479</v>
      </c>
      <c r="G144" s="23">
        <f t="shared" si="19"/>
        <v>46410.137729905837</v>
      </c>
      <c r="H144" s="23">
        <f t="shared" si="19"/>
        <v>-31964.92433264188</v>
      </c>
      <c r="I144" s="23">
        <f t="shared" si="19"/>
        <v>-12070.838108565105</v>
      </c>
      <c r="J144" s="23">
        <f t="shared" si="19"/>
        <v>12578.696175032761</v>
      </c>
      <c r="K144" s="23">
        <f t="shared" si="19"/>
        <v>-3184.4734845158528</v>
      </c>
      <c r="L144" s="23">
        <f t="shared" si="19"/>
        <v>16990.320824760522</v>
      </c>
      <c r="M144" s="23">
        <f t="shared" si="19"/>
        <v>8049.3626301490585</v>
      </c>
      <c r="N144" s="23">
        <f t="shared" si="19"/>
        <v>-10022.654787043924</v>
      </c>
      <c r="O144" s="23">
        <f t="shared" si="19"/>
        <v>-49702.662747009599</v>
      </c>
      <c r="P144" s="23">
        <f t="shared" si="19"/>
        <v>-12934.006839774374</v>
      </c>
      <c r="Q144" s="23">
        <f t="shared" si="19"/>
        <v>-35749.904736784054</v>
      </c>
      <c r="R144" s="23">
        <f t="shared" si="19"/>
        <v>-99700.718991899397</v>
      </c>
    </row>
    <row r="145" spans="4:18" x14ac:dyDescent="0.2">
      <c r="D145" t="s">
        <v>68</v>
      </c>
      <c r="F145" s="23">
        <f t="shared" si="19"/>
        <v>-66940.90713296365</v>
      </c>
      <c r="G145" s="23">
        <f t="shared" si="19"/>
        <v>-122836.13882302865</v>
      </c>
      <c r="H145" s="23">
        <f t="shared" si="19"/>
        <v>-292834.83558052965</v>
      </c>
      <c r="I145" s="23">
        <f t="shared" si="19"/>
        <v>128891.65783796739</v>
      </c>
      <c r="J145" s="23">
        <f t="shared" si="19"/>
        <v>27167.167291378835</v>
      </c>
      <c r="K145" s="23">
        <f t="shared" si="19"/>
        <v>24116.005512547214</v>
      </c>
      <c r="L145" s="23">
        <f t="shared" si="19"/>
        <v>-91984.391456067795</v>
      </c>
      <c r="M145" s="23">
        <f t="shared" si="19"/>
        <v>-156732.42956570489</v>
      </c>
      <c r="N145" s="23">
        <f t="shared" si="19"/>
        <v>-148961.02700409619</v>
      </c>
      <c r="O145" s="23">
        <f t="shared" si="19"/>
        <v>-70464.95120337978</v>
      </c>
      <c r="P145" s="23">
        <f t="shared" si="19"/>
        <v>288865.0240012845</v>
      </c>
      <c r="Q145" s="23">
        <f t="shared" si="19"/>
        <v>-373365.93378929049</v>
      </c>
      <c r="R145" s="23">
        <f t="shared" si="19"/>
        <v>-855080.7599118799</v>
      </c>
    </row>
    <row r="146" spans="4:18" x14ac:dyDescent="0.2">
      <c r="D146" t="s">
        <v>104</v>
      </c>
      <c r="F146" s="23">
        <f t="shared" si="19"/>
        <v>-15665.880770222109</v>
      </c>
      <c r="G146" s="23">
        <f t="shared" si="19"/>
        <v>-18813.552579102077</v>
      </c>
      <c r="H146" s="23">
        <f t="shared" si="19"/>
        <v>-452.74945954914438</v>
      </c>
      <c r="I146" s="23">
        <f t="shared" si="19"/>
        <v>-11984.95352397082</v>
      </c>
      <c r="J146" s="23">
        <f t="shared" si="19"/>
        <v>-5663.83832124123</v>
      </c>
      <c r="K146" s="23">
        <f t="shared" si="19"/>
        <v>-16907.696485775115</v>
      </c>
      <c r="L146" s="23">
        <f t="shared" si="19"/>
        <v>12071.043808022485</v>
      </c>
      <c r="M146" s="23">
        <f t="shared" si="19"/>
        <v>3270.5026841829385</v>
      </c>
      <c r="N146" s="23">
        <f t="shared" si="19"/>
        <v>-43649.87952885007</v>
      </c>
      <c r="O146" s="23">
        <f t="shared" si="19"/>
        <v>28470.706698598427</v>
      </c>
      <c r="P146" s="23">
        <f t="shared" si="19"/>
        <v>30516.449361979379</v>
      </c>
      <c r="Q146" s="23">
        <f t="shared" si="19"/>
        <v>8889.8833893006667</v>
      </c>
      <c r="R146" s="23">
        <f t="shared" si="19"/>
        <v>-29919.964726626873</v>
      </c>
    </row>
    <row r="147" spans="4:18" x14ac:dyDescent="0.2">
      <c r="D147" t="s">
        <v>69</v>
      </c>
      <c r="F147" s="23">
        <f t="shared" si="19"/>
        <v>-171581.36606123298</v>
      </c>
      <c r="G147" s="23">
        <f t="shared" si="19"/>
        <v>-144970.25045589916</v>
      </c>
      <c r="H147" s="23">
        <f t="shared" si="19"/>
        <v>-381368.54318778217</v>
      </c>
      <c r="I147" s="23">
        <f t="shared" si="19"/>
        <v>38060.970569170546</v>
      </c>
      <c r="J147" s="23">
        <f t="shared" si="19"/>
        <v>12729.780119395349</v>
      </c>
      <c r="K147" s="23">
        <f t="shared" si="19"/>
        <v>-5361.4672316617798</v>
      </c>
      <c r="L147" s="23">
        <f t="shared" si="19"/>
        <v>-64485.874276941409</v>
      </c>
      <c r="M147" s="23">
        <f t="shared" si="19"/>
        <v>-147858.3865100597</v>
      </c>
      <c r="N147" s="23">
        <f t="shared" si="19"/>
        <v>-212306.29341136687</v>
      </c>
      <c r="O147" s="23">
        <f t="shared" si="19"/>
        <v>-135116.88464912167</v>
      </c>
      <c r="P147" s="23">
        <f t="shared" si="19"/>
        <v>259574.12633109931</v>
      </c>
      <c r="Q147" s="23">
        <f t="shared" si="19"/>
        <v>-474540.19325956423</v>
      </c>
      <c r="R147" s="23">
        <f t="shared" si="19"/>
        <v>-1427224.3820239678</v>
      </c>
    </row>
    <row r="148" spans="4:18" x14ac:dyDescent="0.2">
      <c r="D148" s="37" t="s">
        <v>122</v>
      </c>
      <c r="F148" s="23">
        <f t="shared" si="19"/>
        <v>120948.12468033296</v>
      </c>
      <c r="G148" s="23">
        <f t="shared" si="19"/>
        <v>53461.842771491269</v>
      </c>
      <c r="H148" s="23">
        <f t="shared" si="19"/>
        <v>77125.986123936309</v>
      </c>
      <c r="I148" s="23">
        <f t="shared" si="19"/>
        <v>128962.61602259078</v>
      </c>
      <c r="J148" s="23">
        <f t="shared" si="19"/>
        <v>16924.601793926151</v>
      </c>
      <c r="K148" s="23">
        <f t="shared" si="19"/>
        <v>61963.967996662075</v>
      </c>
      <c r="L148" s="23">
        <f t="shared" si="19"/>
        <v>9647.4863823297783</v>
      </c>
      <c r="M148" s="23">
        <f t="shared" si="19"/>
        <v>14486.169382329797</v>
      </c>
      <c r="N148" s="23">
        <f t="shared" si="19"/>
        <v>13694.668682916265</v>
      </c>
      <c r="O148" s="23">
        <f t="shared" si="19"/>
        <v>-42016.749974142178</v>
      </c>
      <c r="P148" s="23">
        <f t="shared" si="19"/>
        <v>85432.3889335969</v>
      </c>
      <c r="Q148" s="23">
        <f t="shared" si="19"/>
        <v>233693.75052650284</v>
      </c>
      <c r="R148" s="23">
        <f t="shared" si="19"/>
        <v>774324.85332247196</v>
      </c>
    </row>
    <row r="149" spans="4:18" x14ac:dyDescent="0.2">
      <c r="D149" s="37" t="s">
        <v>128</v>
      </c>
      <c r="F149" s="23">
        <f t="shared" si="19"/>
        <v>81933.226011688239</v>
      </c>
      <c r="G149" s="23">
        <f t="shared" si="19"/>
        <v>19964.538172802189</v>
      </c>
      <c r="H149" s="23">
        <f t="shared" si="19"/>
        <v>26443.235611022799</v>
      </c>
      <c r="I149" s="23">
        <f t="shared" si="19"/>
        <v>68524.458997859445</v>
      </c>
      <c r="J149" s="23">
        <f t="shared" si="19"/>
        <v>-27945.509698194452</v>
      </c>
      <c r="K149" s="23">
        <f t="shared" si="19"/>
        <v>33056.204996935558</v>
      </c>
      <c r="L149" s="23">
        <f t="shared" si="19"/>
        <v>-13443.950351091393</v>
      </c>
      <c r="M149" s="23">
        <f t="shared" si="19"/>
        <v>-3950.0733510914142</v>
      </c>
      <c r="N149" s="23">
        <f t="shared" si="19"/>
        <v>-7560.5475602890365</v>
      </c>
      <c r="O149" s="23">
        <f t="shared" si="19"/>
        <v>-70173.780851614429</v>
      </c>
      <c r="P149" s="23">
        <f t="shared" si="19"/>
        <v>53200.480714313686</v>
      </c>
      <c r="Q149" s="23">
        <f t="shared" si="19"/>
        <v>218009.02514197613</v>
      </c>
      <c r="R149" s="23">
        <f t="shared" si="19"/>
        <v>378057.30783431698</v>
      </c>
    </row>
    <row r="150" spans="4:18" x14ac:dyDescent="0.2">
      <c r="D150" s="37" t="s">
        <v>126</v>
      </c>
      <c r="F150" s="23">
        <f t="shared" si="19"/>
        <v>-11970.714169557148</v>
      </c>
      <c r="G150" s="23">
        <f t="shared" si="19"/>
        <v>1271.36038476658</v>
      </c>
      <c r="H150" s="23">
        <f t="shared" si="19"/>
        <v>11231.373810029501</v>
      </c>
      <c r="I150" s="23">
        <f t="shared" si="19"/>
        <v>-12048.245876210494</v>
      </c>
      <c r="J150" s="23">
        <f t="shared" si="19"/>
        <v>2224.8796223792742</v>
      </c>
      <c r="K150" s="23">
        <f t="shared" si="19"/>
        <v>-4952.3506294540275</v>
      </c>
      <c r="L150" s="23">
        <f t="shared" si="19"/>
        <v>-3863.7818801591493</v>
      </c>
      <c r="M150" s="23">
        <f t="shared" si="19"/>
        <v>3741.023119840851</v>
      </c>
      <c r="N150" s="23">
        <f t="shared" si="19"/>
        <v>2267.6438253991146</v>
      </c>
      <c r="O150" s="23">
        <f t="shared" si="19"/>
        <v>28805.411580899025</v>
      </c>
      <c r="P150" s="23">
        <f t="shared" si="19"/>
        <v>12068.412646415032</v>
      </c>
      <c r="Q150" s="23">
        <f t="shared" si="19"/>
        <v>35860.671850902261</v>
      </c>
      <c r="R150" s="23">
        <f t="shared" si="19"/>
        <v>64635.684285250958</v>
      </c>
    </row>
    <row r="151" spans="4:18" x14ac:dyDescent="0.2">
      <c r="D151" t="s">
        <v>70</v>
      </c>
      <c r="F151" s="23">
        <f t="shared" si="19"/>
        <v>27968.201607225463</v>
      </c>
      <c r="G151" s="23">
        <f t="shared" si="19"/>
        <v>110443.53527087253</v>
      </c>
      <c r="H151" s="23">
        <f t="shared" si="19"/>
        <v>-310842.87989751436</v>
      </c>
      <c r="I151" s="23">
        <f t="shared" si="19"/>
        <v>145118.79512191098</v>
      </c>
      <c r="J151" s="23">
        <f t="shared" si="19"/>
        <v>206649.4976355671</v>
      </c>
      <c r="K151" s="23">
        <f t="shared" si="19"/>
        <v>-139364.49849252799</v>
      </c>
      <c r="L151" s="23">
        <f t="shared" si="19"/>
        <v>-209470.16022470302</v>
      </c>
      <c r="M151" s="23">
        <f t="shared" si="19"/>
        <v>-167400.39166810294</v>
      </c>
      <c r="N151" s="23">
        <f t="shared" si="19"/>
        <v>10289.200549911475</v>
      </c>
      <c r="O151" s="23">
        <f t="shared" si="19"/>
        <v>125409.32377961325</v>
      </c>
      <c r="P151" s="23">
        <f t="shared" si="19"/>
        <v>-358943.70013028942</v>
      </c>
      <c r="Q151" s="23">
        <f t="shared" si="19"/>
        <v>-922909.97748310864</v>
      </c>
      <c r="R151" s="23">
        <f t="shared" si="19"/>
        <v>-1483053.0539311469</v>
      </c>
    </row>
    <row r="152" spans="4:18" x14ac:dyDescent="0.2">
      <c r="D152" t="s">
        <v>71</v>
      </c>
      <c r="F152" s="23">
        <f t="shared" si="19"/>
        <v>-162802.78833957459</v>
      </c>
      <c r="G152" s="23">
        <f t="shared" si="19"/>
        <v>-60155.103170135873</v>
      </c>
      <c r="H152" s="23">
        <f t="shared" si="19"/>
        <v>-65776.39453093952</v>
      </c>
      <c r="I152" s="23">
        <f t="shared" si="19"/>
        <v>-45263.193581843807</v>
      </c>
      <c r="J152" s="23">
        <f t="shared" si="19"/>
        <v>59838.442307239398</v>
      </c>
      <c r="K152" s="23">
        <f t="shared" si="19"/>
        <v>-48556.171567259757</v>
      </c>
      <c r="L152" s="23">
        <f t="shared" si="19"/>
        <v>-84177.114999999991</v>
      </c>
      <c r="M152" s="23">
        <f t="shared" si="19"/>
        <v>-77118.410999999993</v>
      </c>
      <c r="N152" s="23">
        <f t="shared" si="19"/>
        <v>-26168.416798299906</v>
      </c>
      <c r="O152" s="23">
        <f t="shared" si="19"/>
        <v>111554.47087502555</v>
      </c>
      <c r="P152" s="23">
        <f t="shared" si="19"/>
        <v>-98190.31246600335</v>
      </c>
      <c r="Q152" s="23">
        <f t="shared" si="19"/>
        <v>-374687.06979567418</v>
      </c>
      <c r="R152" s="23">
        <f t="shared" si="19"/>
        <v>-871502.06306746509</v>
      </c>
    </row>
    <row r="153" spans="4:18" x14ac:dyDescent="0.2">
      <c r="D153" t="s">
        <v>72</v>
      </c>
      <c r="F153" s="23">
        <f t="shared" si="19"/>
        <v>-1443.5698335682864</v>
      </c>
      <c r="G153" s="23">
        <f t="shared" si="19"/>
        <v>-2542.9619621394195</v>
      </c>
      <c r="H153" s="23">
        <f t="shared" si="19"/>
        <v>-1318.0577305859697</v>
      </c>
      <c r="I153" s="23">
        <f t="shared" si="19"/>
        <v>-3504.1167629692936</v>
      </c>
      <c r="J153" s="23">
        <f t="shared" si="19"/>
        <v>464.4587426944106</v>
      </c>
      <c r="K153" s="23">
        <f t="shared" si="19"/>
        <v>-248.74688624451676</v>
      </c>
      <c r="L153" s="23">
        <f t="shared" si="19"/>
        <v>-501.60200000000003</v>
      </c>
      <c r="M153" s="23">
        <f t="shared" si="19"/>
        <v>-284.108</v>
      </c>
      <c r="N153" s="23">
        <f t="shared" si="19"/>
        <v>580.64750884878504</v>
      </c>
      <c r="O153" s="23">
        <f t="shared" si="19"/>
        <v>4220.386196141555</v>
      </c>
      <c r="P153" s="23">
        <f t="shared" si="19"/>
        <v>2392.2504913861449</v>
      </c>
      <c r="Q153" s="23">
        <f t="shared" si="19"/>
        <v>3857.0134026235683</v>
      </c>
      <c r="R153" s="23">
        <f t="shared" si="19"/>
        <v>1671.5931661869836</v>
      </c>
    </row>
    <row r="154" spans="4:18" x14ac:dyDescent="0.2">
      <c r="D154" t="s">
        <v>73</v>
      </c>
      <c r="F154" s="23">
        <f t="shared" si="19"/>
        <v>-48330.067283771932</v>
      </c>
      <c r="G154" s="23">
        <f t="shared" si="19"/>
        <v>90818.26349524688</v>
      </c>
      <c r="H154" s="23">
        <f t="shared" si="19"/>
        <v>-371437.02786366362</v>
      </c>
      <c r="I154" s="23">
        <f t="shared" si="19"/>
        <v>48934.987424680032</v>
      </c>
      <c r="J154" s="23">
        <f t="shared" si="19"/>
        <v>212077.99220145633</v>
      </c>
      <c r="K154" s="23">
        <f t="shared" si="19"/>
        <v>-253218.86286755302</v>
      </c>
      <c r="L154" s="23">
        <f t="shared" si="19"/>
        <v>-363345.80104163953</v>
      </c>
      <c r="M154" s="23">
        <f t="shared" si="19"/>
        <v>-314179.49579293188</v>
      </c>
      <c r="N154" s="23">
        <f t="shared" si="19"/>
        <v>-79323.982145057991</v>
      </c>
      <c r="O154" s="23">
        <f t="shared" si="19"/>
        <v>209066.6125757019</v>
      </c>
      <c r="P154" s="23">
        <f t="shared" si="19"/>
        <v>-450131.91320686601</v>
      </c>
      <c r="Q154" s="23">
        <f t="shared" si="19"/>
        <v>-1158762.7042726222</v>
      </c>
      <c r="R154" s="23">
        <f t="shared" si="19"/>
        <v>-2477831.9987770095</v>
      </c>
    </row>
    <row r="155" spans="4:18" x14ac:dyDescent="0.2">
      <c r="D155" t="s">
        <v>105</v>
      </c>
      <c r="F155" s="23">
        <f t="shared" si="19"/>
        <v>6680.8837059737125</v>
      </c>
      <c r="G155" s="23">
        <f t="shared" si="19"/>
        <v>1959.2598098155868</v>
      </c>
      <c r="H155" s="23">
        <f t="shared" si="19"/>
        <v>35.597211033295025</v>
      </c>
      <c r="I155" s="23">
        <f t="shared" si="19"/>
        <v>9475.5214875236052</v>
      </c>
      <c r="J155" s="23">
        <f t="shared" si="19"/>
        <v>5094.7629442308389</v>
      </c>
      <c r="K155" s="23">
        <f t="shared" si="19"/>
        <v>8185.305941524588</v>
      </c>
      <c r="L155" s="23">
        <f t="shared" si="19"/>
        <v>6673.0349532639448</v>
      </c>
      <c r="M155" s="23">
        <f t="shared" si="19"/>
        <v>2760.5359532639413</v>
      </c>
      <c r="N155" s="23">
        <f t="shared" si="19"/>
        <v>-548.57426359803503</v>
      </c>
      <c r="O155" s="23">
        <f t="shared" si="19"/>
        <v>-1215.3325551649177</v>
      </c>
      <c r="P155" s="23">
        <f t="shared" si="19"/>
        <v>6208.9948386844626</v>
      </c>
      <c r="Q155" s="23">
        <f t="shared" si="19"/>
        <v>-19679.04237565308</v>
      </c>
      <c r="R155" s="23">
        <f t="shared" si="19"/>
        <v>25630.947650897899</v>
      </c>
    </row>
    <row r="156" spans="4:18" x14ac:dyDescent="0.2">
      <c r="D156" t="s">
        <v>74</v>
      </c>
      <c r="F156" s="23">
        <f t="shared" ref="F156:R159" si="20">F134-F112</f>
        <v>-45824.439198940992</v>
      </c>
      <c r="G156" s="23">
        <f t="shared" si="20"/>
        <v>-63732.27137339185</v>
      </c>
      <c r="H156" s="23">
        <f t="shared" si="20"/>
        <v>-166276.44048658153</v>
      </c>
      <c r="I156" s="23">
        <f t="shared" si="20"/>
        <v>105424.40107172495</v>
      </c>
      <c r="J156" s="23">
        <f t="shared" si="20"/>
        <v>34478.320875454461</v>
      </c>
      <c r="K156" s="23">
        <f t="shared" si="20"/>
        <v>24636.800720777363</v>
      </c>
      <c r="L156" s="23">
        <f t="shared" si="20"/>
        <v>-1222.680401914753</v>
      </c>
      <c r="M156" s="23">
        <f t="shared" si="20"/>
        <v>-309818.88769831182</v>
      </c>
      <c r="N156" s="23">
        <f t="shared" si="20"/>
        <v>79784.695497534587</v>
      </c>
      <c r="O156" s="23">
        <f t="shared" si="20"/>
        <v>-126090.16553974967</v>
      </c>
      <c r="P156" s="23">
        <f t="shared" si="20"/>
        <v>-115988.76191140967</v>
      </c>
      <c r="Q156" s="23">
        <f t="shared" si="20"/>
        <v>-227623.84270923911</v>
      </c>
      <c r="R156" s="23">
        <f t="shared" si="20"/>
        <v>-812253.27115404233</v>
      </c>
    </row>
    <row r="157" spans="4:18" x14ac:dyDescent="0.2">
      <c r="D157" t="s">
        <v>106</v>
      </c>
      <c r="F157" s="23">
        <f t="shared" si="20"/>
        <v>-34417.876858759817</v>
      </c>
      <c r="G157" s="23">
        <f t="shared" si="20"/>
        <v>9925.2702024942555</v>
      </c>
      <c r="H157" s="23">
        <f t="shared" si="20"/>
        <v>34235.014178252022</v>
      </c>
      <c r="I157" s="23">
        <f t="shared" si="20"/>
        <v>17976.10779427868</v>
      </c>
      <c r="J157" s="23">
        <f t="shared" si="20"/>
        <v>22231.501376653352</v>
      </c>
      <c r="K157" s="23">
        <f t="shared" si="20"/>
        <v>38451.626022988799</v>
      </c>
      <c r="L157" s="23">
        <f t="shared" si="20"/>
        <v>-38997.151211077202</v>
      </c>
      <c r="M157" s="23">
        <f t="shared" si="20"/>
        <v>26525.838788922818</v>
      </c>
      <c r="N157" s="23">
        <f t="shared" si="20"/>
        <v>21876.310958599963</v>
      </c>
      <c r="O157" s="23">
        <f t="shared" si="20"/>
        <v>18776.749653744453</v>
      </c>
      <c r="P157" s="23">
        <f t="shared" si="20"/>
        <v>9971.4929216619348</v>
      </c>
      <c r="Q157" s="23">
        <f t="shared" si="20"/>
        <v>-37414.172416867485</v>
      </c>
      <c r="R157" s="23">
        <f t="shared" si="20"/>
        <v>89140.711410892196</v>
      </c>
    </row>
    <row r="158" spans="4:18" x14ac:dyDescent="0.2">
      <c r="D158" t="s">
        <v>75</v>
      </c>
      <c r="F158" s="23">
        <f t="shared" si="20"/>
        <v>-100149.3654673486</v>
      </c>
      <c r="G158" s="23">
        <f t="shared" si="20"/>
        <v>-76712.76865063142</v>
      </c>
      <c r="H158" s="23">
        <f t="shared" si="20"/>
        <v>-158195.57006429881</v>
      </c>
      <c r="I158" s="23">
        <f t="shared" si="20"/>
        <v>104311.76397425495</v>
      </c>
      <c r="J158" s="23">
        <f t="shared" si="20"/>
        <v>42614.217167255469</v>
      </c>
      <c r="K158" s="23">
        <f t="shared" si="20"/>
        <v>49436.393860015552</v>
      </c>
      <c r="L158" s="23">
        <f t="shared" si="20"/>
        <v>-54957.093543719966</v>
      </c>
      <c r="M158" s="23">
        <f t="shared" si="20"/>
        <v>-302370.08842646703</v>
      </c>
      <c r="N158" s="23">
        <f t="shared" si="20"/>
        <v>82488.561449925415</v>
      </c>
      <c r="O158" s="23">
        <f t="shared" si="20"/>
        <v>-125093.84415380494</v>
      </c>
      <c r="P158" s="23">
        <f t="shared" si="20"/>
        <v>-129017.57766117319</v>
      </c>
      <c r="Q158" s="23">
        <f t="shared" si="20"/>
        <v>-282511.69383272436</v>
      </c>
      <c r="R158" s="23">
        <f t="shared" si="20"/>
        <v>-950157.06534871832</v>
      </c>
    </row>
    <row r="159" spans="4:18" x14ac:dyDescent="0.2">
      <c r="D159" s="37" t="s">
        <v>127</v>
      </c>
      <c r="F159" s="23">
        <f t="shared" si="20"/>
        <v>0</v>
      </c>
      <c r="G159" s="23">
        <f t="shared" si="20"/>
        <v>0</v>
      </c>
      <c r="H159" s="23">
        <f t="shared" si="20"/>
        <v>0</v>
      </c>
      <c r="I159" s="23">
        <f t="shared" si="20"/>
        <v>0</v>
      </c>
      <c r="J159" s="23">
        <f t="shared" si="20"/>
        <v>0</v>
      </c>
      <c r="K159" s="23">
        <f t="shared" si="20"/>
        <v>0</v>
      </c>
      <c r="L159" s="23">
        <f t="shared" si="20"/>
        <v>0</v>
      </c>
      <c r="M159" s="23">
        <f t="shared" si="20"/>
        <v>0</v>
      </c>
      <c r="N159" s="23">
        <f t="shared" si="20"/>
        <v>0</v>
      </c>
      <c r="O159" s="23">
        <f t="shared" si="20"/>
        <v>0</v>
      </c>
      <c r="P159" s="23">
        <f t="shared" si="20"/>
        <v>0</v>
      </c>
      <c r="Q159" s="23">
        <f t="shared" si="20"/>
        <v>0</v>
      </c>
      <c r="R159" s="23">
        <f t="shared" si="20"/>
        <v>0</v>
      </c>
    </row>
    <row r="160" spans="4:18" x14ac:dyDescent="0.2"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4:18" x14ac:dyDescent="0.2">
      <c r="D161" s="11" t="s">
        <v>102</v>
      </c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4:18" x14ac:dyDescent="0.2">
      <c r="D162" t="s">
        <v>63</v>
      </c>
      <c r="F162" s="32">
        <f t="shared" ref="F162:R177" si="21">F140/F96</f>
        <v>-4.3331370076437108E-2</v>
      </c>
      <c r="G162" s="32">
        <f t="shared" si="21"/>
        <v>3.7646299642661273E-3</v>
      </c>
      <c r="H162" s="32">
        <f t="shared" si="21"/>
        <v>-2.1115922190738056E-2</v>
      </c>
      <c r="I162" s="32">
        <f t="shared" si="21"/>
        <v>7.9117104369115135E-2</v>
      </c>
      <c r="J162" s="32">
        <f t="shared" si="21"/>
        <v>0.28525217905536632</v>
      </c>
      <c r="K162" s="32">
        <f t="shared" si="21"/>
        <v>-6.6166776957570214E-2</v>
      </c>
      <c r="L162" s="32">
        <f t="shared" si="21"/>
        <v>-0.13475333062680778</v>
      </c>
      <c r="M162" s="32">
        <f t="shared" si="21"/>
        <v>-0.14119747176862352</v>
      </c>
      <c r="N162" s="32">
        <f t="shared" si="21"/>
        <v>-6.6628562824566926E-3</v>
      </c>
      <c r="O162" s="32">
        <f t="shared" si="21"/>
        <v>0.16661786763779879</v>
      </c>
      <c r="P162" s="32">
        <f t="shared" si="21"/>
        <v>-1.041520625382383E-2</v>
      </c>
      <c r="Q162" s="32">
        <f t="shared" si="21"/>
        <v>-3.5596572811706244E-2</v>
      </c>
      <c r="R162" s="25">
        <f t="shared" si="21"/>
        <v>-1.3929429201931223E-3</v>
      </c>
    </row>
    <row r="163" spans="4:18" x14ac:dyDescent="0.2">
      <c r="D163" t="s">
        <v>65</v>
      </c>
      <c r="F163" s="32">
        <f t="shared" si="21"/>
        <v>-0.12407373430203772</v>
      </c>
      <c r="G163" s="32">
        <f t="shared" si="21"/>
        <v>-2.9124230383375659E-2</v>
      </c>
      <c r="H163" s="32">
        <f t="shared" si="21"/>
        <v>-1.3664028391994578E-3</v>
      </c>
      <c r="I163" s="32">
        <f t="shared" si="21"/>
        <v>0.41322531561914705</v>
      </c>
      <c r="J163" s="32">
        <f t="shared" si="21"/>
        <v>0.98842261820161503</v>
      </c>
      <c r="K163" s="32">
        <f t="shared" si="21"/>
        <v>0.23450230917637357</v>
      </c>
      <c r="L163" s="32">
        <f t="shared" si="21"/>
        <v>-0.484033570295269</v>
      </c>
      <c r="M163" s="32">
        <f t="shared" si="21"/>
        <v>-0.57150273611563662</v>
      </c>
      <c r="N163" s="32">
        <f t="shared" si="21"/>
        <v>-5.1606863428717072E-2</v>
      </c>
      <c r="O163" s="32">
        <f t="shared" si="21"/>
        <v>0.42605163673023899</v>
      </c>
      <c r="P163" s="32">
        <f t="shared" si="21"/>
        <v>0.12996890699780436</v>
      </c>
      <c r="Q163" s="32">
        <f t="shared" si="21"/>
        <v>-6.048855949892764E-2</v>
      </c>
      <c r="R163" s="25">
        <f t="shared" si="21"/>
        <v>1.0992999167747726E-3</v>
      </c>
    </row>
    <row r="164" spans="4:18" x14ac:dyDescent="0.2">
      <c r="D164" s="58" t="s">
        <v>66</v>
      </c>
      <c r="F164" s="32">
        <f t="shared" si="21"/>
        <v>-0.37080445178749905</v>
      </c>
      <c r="G164" s="32">
        <f t="shared" si="21"/>
        <v>-0.30595987801463348</v>
      </c>
      <c r="H164" s="32">
        <f t="shared" si="21"/>
        <v>-0.29156059018151315</v>
      </c>
      <c r="I164" s="32">
        <f t="shared" si="21"/>
        <v>-1.2083897798145493</v>
      </c>
      <c r="J164" s="32">
        <f t="shared" si="21"/>
        <v>0.48061385465383638</v>
      </c>
      <c r="K164" s="32">
        <f t="shared" si="21"/>
        <v>3.9223834047230073E-2</v>
      </c>
      <c r="L164" s="32">
        <f t="shared" si="21"/>
        <v>-1</v>
      </c>
      <c r="M164" s="32">
        <f t="shared" si="21"/>
        <v>-1</v>
      </c>
      <c r="N164" s="32">
        <f t="shared" si="21"/>
        <v>1.6920273723216774</v>
      </c>
      <c r="O164" s="32">
        <f t="shared" si="21"/>
        <v>2.7885693313386555</v>
      </c>
      <c r="P164" s="32">
        <f t="shared" si="21"/>
        <v>0.91108236153319777</v>
      </c>
      <c r="Q164" s="32">
        <f t="shared" si="21"/>
        <v>0.48356319439364526</v>
      </c>
      <c r="R164" s="35">
        <f t="shared" si="21"/>
        <v>0.15948962467874864</v>
      </c>
    </row>
    <row r="165" spans="4:18" x14ac:dyDescent="0.2">
      <c r="D165" t="s">
        <v>67</v>
      </c>
      <c r="F165" s="32">
        <f t="shared" si="21"/>
        <v>-5.7251260565787776E-2</v>
      </c>
      <c r="G165" s="32">
        <f t="shared" si="21"/>
        <v>-1.7890160892052745E-3</v>
      </c>
      <c r="H165" s="32">
        <f t="shared" si="21"/>
        <v>-1.8680928656687426E-2</v>
      </c>
      <c r="I165" s="32">
        <f t="shared" si="21"/>
        <v>0.1175064809711753</v>
      </c>
      <c r="J165" s="32">
        <f t="shared" si="21"/>
        <v>0.33916650645451751</v>
      </c>
      <c r="K165" s="32">
        <f t="shared" si="21"/>
        <v>-4.3021842883428973E-2</v>
      </c>
      <c r="L165" s="32">
        <f t="shared" si="21"/>
        <v>-0.16022592171261499</v>
      </c>
      <c r="M165" s="32">
        <f t="shared" si="21"/>
        <v>-0.18057841279741199</v>
      </c>
      <c r="N165" s="32">
        <f t="shared" si="21"/>
        <v>-5.9787126385959788E-3</v>
      </c>
      <c r="O165" s="32">
        <f t="shared" si="21"/>
        <v>0.19644230235188742</v>
      </c>
      <c r="P165" s="32">
        <f t="shared" si="21"/>
        <v>9.8358995433109435E-3</v>
      </c>
      <c r="Q165" s="32">
        <f t="shared" si="21"/>
        <v>-3.6260424638989951E-2</v>
      </c>
      <c r="R165" s="35">
        <f t="shared" si="21"/>
        <v>9.4074915240858147E-4</v>
      </c>
    </row>
    <row r="166" spans="4:18" x14ac:dyDescent="0.2">
      <c r="D166" s="30" t="s">
        <v>103</v>
      </c>
      <c r="F166" s="32">
        <f t="shared" si="21"/>
        <v>-7.1847797680435893E-2</v>
      </c>
      <c r="G166" s="32">
        <f t="shared" si="21"/>
        <v>0.19516660807861469</v>
      </c>
      <c r="H166" s="32">
        <f t="shared" si="21"/>
        <v>-0.10756525702501181</v>
      </c>
      <c r="I166" s="32">
        <f t="shared" si="21"/>
        <v>-6.0521655780018516E-2</v>
      </c>
      <c r="J166" s="32">
        <f t="shared" si="21"/>
        <v>8.4188392613500265E-2</v>
      </c>
      <c r="K166" s="32">
        <f t="shared" si="21"/>
        <v>-2.3424966709647881E-2</v>
      </c>
      <c r="L166" s="32">
        <f t="shared" si="21"/>
        <v>0.16543188708018131</v>
      </c>
      <c r="M166" s="32">
        <f t="shared" si="21"/>
        <v>7.1528471560245402E-2</v>
      </c>
      <c r="N166" s="32">
        <f t="shared" si="21"/>
        <v>-6.7445199725848837E-2</v>
      </c>
      <c r="O166" s="32">
        <f t="shared" si="21"/>
        <v>-0.17960807623173677</v>
      </c>
      <c r="P166" s="32">
        <f t="shared" si="21"/>
        <v>-4.6223387355442104E-2</v>
      </c>
      <c r="Q166" s="32">
        <f t="shared" si="21"/>
        <v>-7.7387530490354919E-2</v>
      </c>
      <c r="R166" s="35">
        <f t="shared" si="21"/>
        <v>-3.5693930012149461E-2</v>
      </c>
    </row>
    <row r="167" spans="4:18" x14ac:dyDescent="0.2">
      <c r="D167" s="30" t="s">
        <v>68</v>
      </c>
      <c r="F167" s="32">
        <f t="shared" si="21"/>
        <v>-1.1393202251475238E-2</v>
      </c>
      <c r="G167" s="32">
        <f t="shared" si="21"/>
        <v>-2.6045514806483667E-2</v>
      </c>
      <c r="H167" s="32">
        <f t="shared" si="21"/>
        <v>-6.8318233735895226E-2</v>
      </c>
      <c r="I167" s="32">
        <f t="shared" si="21"/>
        <v>5.72331020128607E-2</v>
      </c>
      <c r="J167" s="32">
        <f t="shared" si="21"/>
        <v>1.410666678508026E-2</v>
      </c>
      <c r="K167" s="32">
        <f t="shared" si="21"/>
        <v>1.7221991876262898E-2</v>
      </c>
      <c r="L167" s="32">
        <f t="shared" si="21"/>
        <v>-7.0260911012159727E-2</v>
      </c>
      <c r="M167" s="32">
        <f t="shared" si="21"/>
        <v>-0.11499636453041587</v>
      </c>
      <c r="N167" s="32">
        <f t="shared" si="21"/>
        <v>-8.9517030485972704E-2</v>
      </c>
      <c r="O167" s="32">
        <f t="shared" si="21"/>
        <v>-2.1773835801457638E-2</v>
      </c>
      <c r="P167" s="32">
        <f t="shared" si="21"/>
        <v>7.8989715279133066E-2</v>
      </c>
      <c r="Q167" s="32">
        <f t="shared" si="21"/>
        <v>-4.7817088514554941E-2</v>
      </c>
      <c r="R167" s="35">
        <f t="shared" si="21"/>
        <v>-2.1650987819173313E-2</v>
      </c>
    </row>
    <row r="168" spans="4:18" x14ac:dyDescent="0.2">
      <c r="D168" s="30" t="s">
        <v>104</v>
      </c>
      <c r="F168" s="32">
        <f t="shared" si="21"/>
        <v>-6.3265274532994881E-2</v>
      </c>
      <c r="G168" s="32">
        <f t="shared" si="21"/>
        <v>-8.9048986083093487E-2</v>
      </c>
      <c r="H168" s="32">
        <f t="shared" si="21"/>
        <v>-2.4994003063362759E-3</v>
      </c>
      <c r="I168" s="32">
        <f t="shared" si="21"/>
        <v>-6.4291478944230041E-2</v>
      </c>
      <c r="J168" s="32">
        <f t="shared" si="21"/>
        <v>-4.1864894825650131E-2</v>
      </c>
      <c r="K168" s="32">
        <f t="shared" si="21"/>
        <v>-0.12865321313838837</v>
      </c>
      <c r="L168" s="32">
        <f t="shared" si="21"/>
        <v>0.12907329015960062</v>
      </c>
      <c r="M168" s="32">
        <f t="shared" si="21"/>
        <v>3.1316686417719959E-2</v>
      </c>
      <c r="N168" s="32">
        <f t="shared" si="21"/>
        <v>-0.26707329506224703</v>
      </c>
      <c r="O168" s="32">
        <f t="shared" si="21"/>
        <v>0.20514846971721976</v>
      </c>
      <c r="P168" s="32">
        <f t="shared" si="21"/>
        <v>0.19139285922339522</v>
      </c>
      <c r="Q168" s="32">
        <f t="shared" si="21"/>
        <v>3.4544529069982031E-2</v>
      </c>
      <c r="R168" s="35">
        <f t="shared" si="21"/>
        <v>-1.4884629425407969E-2</v>
      </c>
    </row>
    <row r="169" spans="4:18" x14ac:dyDescent="0.2">
      <c r="D169" s="30" t="s">
        <v>69</v>
      </c>
      <c r="F169" s="32">
        <f t="shared" si="21"/>
        <v>-2.6123393378161223E-2</v>
      </c>
      <c r="G169" s="32">
        <f t="shared" si="21"/>
        <v>-2.787496075364769E-2</v>
      </c>
      <c r="H169" s="32">
        <f t="shared" si="21"/>
        <v>-7.9530346368771668E-2</v>
      </c>
      <c r="I169" s="32">
        <f t="shared" si="21"/>
        <v>1.4260476929927303E-2</v>
      </c>
      <c r="J169" s="32">
        <f t="shared" si="21"/>
        <v>5.7301561272036713E-3</v>
      </c>
      <c r="K169" s="32">
        <f t="shared" si="21"/>
        <v>-3.2008102919503924E-3</v>
      </c>
      <c r="L169" s="32">
        <f t="shared" si="21"/>
        <v>-4.2705479560819291E-2</v>
      </c>
      <c r="M169" s="32">
        <f t="shared" si="21"/>
        <v>-9.3376102305239433E-2</v>
      </c>
      <c r="N169" s="32">
        <f t="shared" si="21"/>
        <v>-0.1071900007278439</v>
      </c>
      <c r="O169" s="32">
        <f t="shared" si="21"/>
        <v>-3.6888427965535223E-2</v>
      </c>
      <c r="P169" s="32">
        <f t="shared" si="21"/>
        <v>6.3062982462921149E-2</v>
      </c>
      <c r="Q169" s="32">
        <f t="shared" si="21"/>
        <v>-5.5330044451671855E-2</v>
      </c>
      <c r="R169" s="35">
        <f t="shared" si="21"/>
        <v>-3.2029774581635799E-2</v>
      </c>
    </row>
    <row r="170" spans="4:18" x14ac:dyDescent="0.2">
      <c r="D170" s="51" t="s">
        <v>122</v>
      </c>
      <c r="F170" s="32">
        <f t="shared" si="21"/>
        <v>0.38546855750780301</v>
      </c>
      <c r="G170" s="32">
        <f t="shared" si="21"/>
        <v>0.14114479901991492</v>
      </c>
      <c r="H170" s="32">
        <f t="shared" si="21"/>
        <v>0.24088550974745332</v>
      </c>
      <c r="I170" s="32">
        <f t="shared" si="21"/>
        <v>0.69293389153387086</v>
      </c>
      <c r="J170" s="32">
        <f t="shared" si="21"/>
        <v>6.1710991079542567E-2</v>
      </c>
      <c r="K170" s="32">
        <f t="shared" si="21"/>
        <v>0.312703857629611</v>
      </c>
      <c r="L170" s="32">
        <f t="shared" si="21"/>
        <v>4.044637831624727E-2</v>
      </c>
      <c r="M170" s="32">
        <f t="shared" si="21"/>
        <v>6.1989713903055722E-2</v>
      </c>
      <c r="N170" s="32">
        <f t="shared" si="21"/>
        <v>5.4422148921113571E-2</v>
      </c>
      <c r="O170" s="32">
        <f t="shared" si="21"/>
        <v>-0.10935134074239859</v>
      </c>
      <c r="P170" s="32">
        <f t="shared" si="21"/>
        <v>0.30058123930129554</v>
      </c>
      <c r="Q170" s="32">
        <f t="shared" si="21"/>
        <v>1.1636429739459737</v>
      </c>
      <c r="R170" s="35">
        <f t="shared" si="21"/>
        <v>0.23720420489364441</v>
      </c>
    </row>
    <row r="171" spans="4:18" x14ac:dyDescent="0.2">
      <c r="D171" s="50" t="s">
        <v>128</v>
      </c>
      <c r="F171" s="32">
        <f t="shared" si="21"/>
        <v>0.19066863797745351</v>
      </c>
      <c r="G171" s="32">
        <f t="shared" si="21"/>
        <v>4.1964552970435366E-2</v>
      </c>
      <c r="H171" s="32">
        <f t="shared" si="21"/>
        <v>6.2788340289443953E-2</v>
      </c>
      <c r="I171" s="32">
        <f t="shared" si="21"/>
        <v>0.24265074924860869</v>
      </c>
      <c r="J171" s="32">
        <f t="shared" si="21"/>
        <v>-7.896702229500438E-2</v>
      </c>
      <c r="K171" s="32">
        <f t="shared" si="21"/>
        <v>0.12693851722866933</v>
      </c>
      <c r="L171" s="32">
        <f t="shared" si="21"/>
        <v>-4.5662377091293026E-2</v>
      </c>
      <c r="M171" s="32">
        <f t="shared" si="21"/>
        <v>-1.3863464687039796E-2</v>
      </c>
      <c r="N171" s="32">
        <f t="shared" si="21"/>
        <v>-2.4669109513490588E-2</v>
      </c>
      <c r="O171" s="32">
        <f t="shared" si="21"/>
        <v>-0.15550148081556017</v>
      </c>
      <c r="P171" s="32">
        <f t="shared" si="21"/>
        <v>0.14520314120552189</v>
      </c>
      <c r="Q171" s="32">
        <f t="shared" si="21"/>
        <v>0.71670250603519459</v>
      </c>
      <c r="R171" s="35">
        <f t="shared" si="21"/>
        <v>8.9354532691756833E-2</v>
      </c>
    </row>
    <row r="172" spans="4:18" x14ac:dyDescent="0.2">
      <c r="D172" s="50" t="s">
        <v>126</v>
      </c>
      <c r="F172" s="32">
        <f t="shared" si="21"/>
        <v>-5.8757443684949756E-2</v>
      </c>
      <c r="G172" s="32">
        <f t="shared" si="21"/>
        <v>1.2425043518732831E-2</v>
      </c>
      <c r="H172" s="32">
        <f t="shared" si="21"/>
        <v>0.12487337753987844</v>
      </c>
      <c r="I172" s="32">
        <f t="shared" si="21"/>
        <v>-0.14679911925506639</v>
      </c>
      <c r="J172" s="32">
        <f t="shared" si="21"/>
        <v>3.8569315816113919E-2</v>
      </c>
      <c r="K172" s="32">
        <f t="shared" si="21"/>
        <v>-9.5765339347469003E-2</v>
      </c>
      <c r="L172" s="32">
        <f t="shared" si="21"/>
        <v>-8.4792505046506483E-2</v>
      </c>
      <c r="M172" s="32">
        <f t="shared" si="21"/>
        <v>9.8544737396910637E-2</v>
      </c>
      <c r="N172" s="32">
        <f t="shared" si="21"/>
        <v>4.8557440320301494E-2</v>
      </c>
      <c r="O172" s="32">
        <f t="shared" si="21"/>
        <v>0.48323403309529622</v>
      </c>
      <c r="P172" s="32">
        <f t="shared" si="21"/>
        <v>0.14181485629997634</v>
      </c>
      <c r="Q172" s="32">
        <f t="shared" si="21"/>
        <v>0.32079281332094894</v>
      </c>
      <c r="R172" s="35">
        <f t="shared" si="21"/>
        <v>6.6347813157247401E-2</v>
      </c>
    </row>
    <row r="173" spans="4:18" x14ac:dyDescent="0.2">
      <c r="D173" s="30" t="s">
        <v>70</v>
      </c>
      <c r="F173" s="32">
        <f t="shared" si="21"/>
        <v>3.8342141589579656E-3</v>
      </c>
      <c r="G173" s="32">
        <f t="shared" si="21"/>
        <v>2.0448142969880456E-2</v>
      </c>
      <c r="H173" s="32">
        <f t="shared" si="21"/>
        <v>-6.1390541272583948E-2</v>
      </c>
      <c r="I173" s="32">
        <f t="shared" si="21"/>
        <v>6.25637174834896E-2</v>
      </c>
      <c r="J173" s="32">
        <f t="shared" si="21"/>
        <v>0.12268823413606128</v>
      </c>
      <c r="K173" s="32">
        <f t="shared" si="21"/>
        <v>-0.10829141314315054</v>
      </c>
      <c r="L173" s="32">
        <f t="shared" si="21"/>
        <v>-0.19552572482043704</v>
      </c>
      <c r="M173" s="32">
        <f t="shared" si="21"/>
        <v>-0.16216032152926135</v>
      </c>
      <c r="N173" s="32">
        <f t="shared" si="21"/>
        <v>8.089245403368894E-3</v>
      </c>
      <c r="O173" s="32">
        <f t="shared" si="21"/>
        <v>3.6707009391863818E-2</v>
      </c>
      <c r="P173" s="32">
        <f t="shared" si="21"/>
        <v>-7.2937087452754928E-2</v>
      </c>
      <c r="Q173" s="32">
        <f t="shared" si="21"/>
        <v>-9.2923401187383917E-2</v>
      </c>
      <c r="R173" s="35">
        <f t="shared" si="21"/>
        <v>-3.3181611610208224E-2</v>
      </c>
    </row>
    <row r="174" spans="4:18" s="30" customFormat="1" x14ac:dyDescent="0.2">
      <c r="D174" s="58" t="s">
        <v>71</v>
      </c>
      <c r="F174" s="32">
        <f t="shared" si="21"/>
        <v>-0.10696173673234524</v>
      </c>
      <c r="G174" s="32">
        <f t="shared" si="21"/>
        <v>-5.7705745468124021E-2</v>
      </c>
      <c r="H174" s="32">
        <f t="shared" si="21"/>
        <v>-7.893083664396966E-2</v>
      </c>
      <c r="I174" s="32">
        <f t="shared" si="21"/>
        <v>-0.13490098632976544</v>
      </c>
      <c r="J174" s="32">
        <f t="shared" si="21"/>
        <v>0.47084867850084622</v>
      </c>
      <c r="K174" s="32">
        <f t="shared" si="21"/>
        <v>-0.48314318784004412</v>
      </c>
      <c r="L174" s="32">
        <f t="shared" si="21"/>
        <v>-1</v>
      </c>
      <c r="M174" s="32">
        <f t="shared" si="21"/>
        <v>-1</v>
      </c>
      <c r="N174" s="32">
        <f t="shared" si="21"/>
        <v>-0.25948020282068679</v>
      </c>
      <c r="O174" s="32">
        <f t="shared" si="21"/>
        <v>0.30153388688526384</v>
      </c>
      <c r="P174" s="32">
        <f t="shared" si="21"/>
        <v>-0.12025008114620048</v>
      </c>
      <c r="Q174" s="32">
        <f t="shared" si="21"/>
        <v>-0.18087967840079999</v>
      </c>
      <c r="R174" s="35">
        <f t="shared" si="21"/>
        <v>-0.11649394473861621</v>
      </c>
    </row>
    <row r="175" spans="4:18" s="30" customFormat="1" x14ac:dyDescent="0.2">
      <c r="D175" s="30" t="s">
        <v>72</v>
      </c>
      <c r="F175" s="32">
        <f t="shared" si="21"/>
        <v>-6.4219445115151277E-2</v>
      </c>
      <c r="G175" s="32">
        <f t="shared" si="21"/>
        <v>-0.15216090033087082</v>
      </c>
      <c r="H175" s="32">
        <f t="shared" si="21"/>
        <v>-0.11133616301079412</v>
      </c>
      <c r="I175" s="32">
        <f t="shared" si="21"/>
        <v>-0.48689420935743549</v>
      </c>
      <c r="J175" s="32">
        <f t="shared" si="21"/>
        <v>0.24838800459834609</v>
      </c>
      <c r="K175" s="32">
        <f t="shared" si="21"/>
        <v>-0.27389963778124393</v>
      </c>
      <c r="L175" s="32">
        <f t="shared" si="21"/>
        <v>-1</v>
      </c>
      <c r="M175" s="32">
        <f t="shared" si="21"/>
        <v>-1</v>
      </c>
      <c r="N175" s="32">
        <f t="shared" si="21"/>
        <v>1.5842134798518639</v>
      </c>
      <c r="O175" s="32">
        <f t="shared" si="21"/>
        <v>2.2565688193939981</v>
      </c>
      <c r="P175" s="32">
        <f t="shared" si="21"/>
        <v>0.32241967494633456</v>
      </c>
      <c r="Q175" s="32">
        <f t="shared" si="21"/>
        <v>0.19688826768092452</v>
      </c>
      <c r="R175" s="35">
        <f t="shared" si="21"/>
        <v>1.8361783315494346E-2</v>
      </c>
    </row>
    <row r="176" spans="4:18" x14ac:dyDescent="0.2">
      <c r="D176" s="30" t="s">
        <v>73</v>
      </c>
      <c r="F176" s="32">
        <f t="shared" si="21"/>
        <v>-5.4665524056069998E-3</v>
      </c>
      <c r="G176" s="32">
        <f t="shared" si="21"/>
        <v>1.4054488493855473E-2</v>
      </c>
      <c r="H176" s="32">
        <f t="shared" si="21"/>
        <v>-6.2851883339970063E-2</v>
      </c>
      <c r="I176" s="32">
        <f t="shared" si="21"/>
        <v>1.83751393650778E-2</v>
      </c>
      <c r="J176" s="32">
        <f t="shared" si="21"/>
        <v>0.11693343041803256</v>
      </c>
      <c r="K176" s="32">
        <f t="shared" si="21"/>
        <v>-0.18236768293391881</v>
      </c>
      <c r="L176" s="32">
        <f t="shared" si="21"/>
        <v>-0.31428803428096758</v>
      </c>
      <c r="M176" s="32">
        <f t="shared" si="21"/>
        <v>-0.28311399846097668</v>
      </c>
      <c r="N176" s="32">
        <f t="shared" si="21"/>
        <v>-5.7763170963348952E-2</v>
      </c>
      <c r="O176" s="32">
        <f t="shared" si="21"/>
        <v>5.5183050837647699E-2</v>
      </c>
      <c r="P176" s="32">
        <f t="shared" si="21"/>
        <v>-7.8337141746948599E-2</v>
      </c>
      <c r="Q176" s="32">
        <f t="shared" si="21"/>
        <v>-9.6364959205400433E-2</v>
      </c>
      <c r="R176" s="35">
        <f t="shared" si="21"/>
        <v>-4.739865513242273E-2</v>
      </c>
    </row>
    <row r="177" spans="4:18" x14ac:dyDescent="0.2">
      <c r="D177" s="30" t="s">
        <v>105</v>
      </c>
      <c r="F177" s="32">
        <f t="shared" si="21"/>
        <v>6.9937955609967128E-2</v>
      </c>
      <c r="G177" s="32">
        <f t="shared" si="21"/>
        <v>2.3583487043803083E-2</v>
      </c>
      <c r="H177" s="32">
        <f t="shared" si="21"/>
        <v>4.6336908649058112E-4</v>
      </c>
      <c r="I177" s="32">
        <f t="shared" si="21"/>
        <v>0.22172096513214032</v>
      </c>
      <c r="J177" s="32">
        <f t="shared" si="21"/>
        <v>0.12445676051829085</v>
      </c>
      <c r="K177" s="32">
        <f t="shared" si="21"/>
        <v>0.26551393943195206</v>
      </c>
      <c r="L177" s="32">
        <f t="shared" si="21"/>
        <v>0.22642536628306589</v>
      </c>
      <c r="M177" s="32">
        <f t="shared" si="21"/>
        <v>8.2691050556387494E-2</v>
      </c>
      <c r="N177" s="32">
        <f t="shared" si="21"/>
        <v>-1.3440818461201426E-2</v>
      </c>
      <c r="O177" s="32">
        <f t="shared" si="21"/>
        <v>-1.9031041300245178E-2</v>
      </c>
      <c r="P177" s="32">
        <f t="shared" si="21"/>
        <v>9.2353338584658454E-2</v>
      </c>
      <c r="Q177" s="32">
        <f t="shared" si="21"/>
        <v>-0.14339566958727928</v>
      </c>
      <c r="R177" s="35">
        <f t="shared" si="21"/>
        <v>3.4546647774124646E-2</v>
      </c>
    </row>
    <row r="178" spans="4:18" x14ac:dyDescent="0.2">
      <c r="D178" s="30" t="s">
        <v>74</v>
      </c>
      <c r="F178" s="32">
        <f t="shared" ref="F178:R181" si="22">F156/F112</f>
        <v>-1.8454342899181794E-2</v>
      </c>
      <c r="G178" s="32">
        <f t="shared" si="22"/>
        <v>-3.1008668933974196E-2</v>
      </c>
      <c r="H178" s="32">
        <f t="shared" si="22"/>
        <v>-8.6956684612834165E-2</v>
      </c>
      <c r="I178" s="32">
        <f t="shared" si="22"/>
        <v>9.8302654871852177E-2</v>
      </c>
      <c r="J178" s="32">
        <f t="shared" si="22"/>
        <v>3.3356197284336503E-2</v>
      </c>
      <c r="K178" s="32">
        <f t="shared" si="22"/>
        <v>2.7956506927040454E-2</v>
      </c>
      <c r="L178" s="32">
        <f t="shared" si="22"/>
        <v>-1.440294994665143E-3</v>
      </c>
      <c r="M178" s="32">
        <f t="shared" si="22"/>
        <v>-0.26919852817084544</v>
      </c>
      <c r="N178" s="32">
        <f t="shared" si="22"/>
        <v>9.4117475043116627E-2</v>
      </c>
      <c r="O178" s="32">
        <f t="shared" si="22"/>
        <v>-8.3068648876121004E-2</v>
      </c>
      <c r="P178" s="32">
        <f t="shared" si="22"/>
        <v>-6.4718987445099227E-2</v>
      </c>
      <c r="Q178" s="32">
        <f t="shared" si="22"/>
        <v>-7.4887219679821648E-2</v>
      </c>
      <c r="R178" s="35">
        <f t="shared" si="22"/>
        <v>-4.3587244148382144E-2</v>
      </c>
    </row>
    <row r="179" spans="4:18" x14ac:dyDescent="0.2">
      <c r="D179" s="30" t="s">
        <v>106</v>
      </c>
      <c r="F179" s="32">
        <f t="shared" si="22"/>
        <v>-0.13173060974313136</v>
      </c>
      <c r="G179" s="32">
        <f t="shared" si="22"/>
        <v>5.0106241030630085E-2</v>
      </c>
      <c r="H179" s="32">
        <f t="shared" si="22"/>
        <v>0.21836220149275629</v>
      </c>
      <c r="I179" s="32">
        <f t="shared" si="22"/>
        <v>0.11959356735950982</v>
      </c>
      <c r="J179" s="32">
        <f t="shared" si="22"/>
        <v>0.16546137997851224</v>
      </c>
      <c r="K179" s="32">
        <f t="shared" si="22"/>
        <v>0.32393931377010315</v>
      </c>
      <c r="L179" s="32">
        <f t="shared" si="22"/>
        <v>-0.20030270523570454</v>
      </c>
      <c r="M179" s="32">
        <f t="shared" si="22"/>
        <v>0.20535906009579036</v>
      </c>
      <c r="N179" s="32">
        <f t="shared" si="22"/>
        <v>0.16617402691909541</v>
      </c>
      <c r="O179" s="32">
        <f t="shared" si="22"/>
        <v>0.1329439533809634</v>
      </c>
      <c r="P179" s="32">
        <f t="shared" si="22"/>
        <v>5.421633721822279E-2</v>
      </c>
      <c r="Q179" s="32">
        <f t="shared" si="22"/>
        <v>-0.15497707047418902</v>
      </c>
      <c r="R179" s="35">
        <f t="shared" si="22"/>
        <v>4.3662331846549995E-2</v>
      </c>
    </row>
    <row r="180" spans="4:18" x14ac:dyDescent="0.2">
      <c r="D180" t="s">
        <v>75</v>
      </c>
      <c r="F180" s="32">
        <f t="shared" si="22"/>
        <v>-3.5180646882190601E-2</v>
      </c>
      <c r="G180" s="32">
        <f t="shared" si="22"/>
        <v>-3.2761282096846506E-2</v>
      </c>
      <c r="H180" s="32">
        <f t="shared" si="22"/>
        <v>-7.3588631998712253E-2</v>
      </c>
      <c r="I180" s="32">
        <f t="shared" si="22"/>
        <v>8.2202375172092765E-2</v>
      </c>
      <c r="J180" s="32">
        <f t="shared" si="22"/>
        <v>3.5207950333436336E-2</v>
      </c>
      <c r="K180" s="32">
        <f t="shared" si="22"/>
        <v>4.7912210012247221E-2</v>
      </c>
      <c r="L180" s="32">
        <f t="shared" si="22"/>
        <v>-5.1173376173934464E-2</v>
      </c>
      <c r="M180" s="32">
        <f t="shared" si="22"/>
        <v>-0.23007632403849834</v>
      </c>
      <c r="N180" s="32">
        <f t="shared" si="22"/>
        <v>8.0783286535492896E-2</v>
      </c>
      <c r="O180" s="32">
        <f t="shared" si="22"/>
        <v>-7.2552319323426095E-2</v>
      </c>
      <c r="P180" s="32">
        <f t="shared" si="22"/>
        <v>-6.3067177805924732E-2</v>
      </c>
      <c r="Q180" s="32">
        <f t="shared" si="22"/>
        <v>-8.2546427751220106E-2</v>
      </c>
      <c r="R180" s="35">
        <f t="shared" si="22"/>
        <v>-4.4294767554795091E-2</v>
      </c>
    </row>
    <row r="181" spans="4:18" x14ac:dyDescent="0.2">
      <c r="D181" s="51" t="s">
        <v>127</v>
      </c>
      <c r="F181" s="32" t="e">
        <f t="shared" si="22"/>
        <v>#DIV/0!</v>
      </c>
      <c r="G181" s="32" t="e">
        <f t="shared" si="22"/>
        <v>#DIV/0!</v>
      </c>
      <c r="H181" s="32" t="e">
        <f t="shared" si="22"/>
        <v>#DIV/0!</v>
      </c>
      <c r="I181" s="32" t="e">
        <f t="shared" si="22"/>
        <v>#DIV/0!</v>
      </c>
      <c r="J181" s="32" t="e">
        <f t="shared" si="22"/>
        <v>#DIV/0!</v>
      </c>
      <c r="K181" s="32" t="e">
        <f t="shared" si="22"/>
        <v>#DIV/0!</v>
      </c>
      <c r="L181" s="32" t="e">
        <f t="shared" si="22"/>
        <v>#DIV/0!</v>
      </c>
      <c r="M181" s="32" t="e">
        <f t="shared" si="22"/>
        <v>#DIV/0!</v>
      </c>
      <c r="N181" s="32" t="e">
        <f t="shared" si="22"/>
        <v>#DIV/0!</v>
      </c>
      <c r="O181" s="32" t="e">
        <f t="shared" si="22"/>
        <v>#DIV/0!</v>
      </c>
      <c r="P181" s="32" t="e">
        <f t="shared" si="22"/>
        <v>#DIV/0!</v>
      </c>
      <c r="Q181" s="32" t="e">
        <f t="shared" si="22"/>
        <v>#DIV/0!</v>
      </c>
      <c r="R181" s="35" t="e">
        <f t="shared" si="22"/>
        <v>#DIV/0!</v>
      </c>
    </row>
  </sheetData>
  <conditionalFormatting sqref="F162:Q181">
    <cfRule type="cellIs" dxfId="5" priority="7" stopIfTrue="1" operator="between">
      <formula>-0.1</formula>
      <formula>0.1</formula>
    </cfRule>
  </conditionalFormatting>
  <conditionalFormatting sqref="T74:T92 F118:Q137">
    <cfRule type="cellIs" dxfId="4" priority="6" stopIfTrue="1" operator="lessThan">
      <formula>0</formula>
    </cfRule>
  </conditionalFormatting>
  <conditionalFormatting sqref="R162:R181">
    <cfRule type="cellIs" dxfId="3" priority="4" operator="lessThan">
      <formula>-0.07</formula>
    </cfRule>
    <cfRule type="cellIs" dxfId="2" priority="5" operator="greaterThan">
      <formula>0.07</formula>
    </cfRule>
  </conditionalFormatting>
  <conditionalFormatting sqref="F162:R181">
    <cfRule type="cellIs" dxfId="1" priority="1" operator="lessThan">
      <formula>-1</formula>
    </cfRule>
    <cfRule type="cellIs" dxfId="0" priority="2" operator="greaterThan">
      <formula>1</formula>
    </cfRule>
  </conditionalFormatting>
  <printOptions horizontalCentered="1"/>
  <pageMargins left="0.17" right="0.16" top="0.75" bottom="0.75" header="0.5" footer="0.5"/>
  <pageSetup scale="68" orientation="landscape" r:id="rId1"/>
  <headerFooter alignWithMargins="0">
    <oddFooter>&amp;C&amp;F / &amp;A&amp;RPage &amp;P of &amp;N</oddFooter>
  </headerFooter>
  <rowBreaks count="3" manualBreakCount="3">
    <brk id="50" max="17" man="1"/>
    <brk id="94" max="17" man="1"/>
    <brk id="138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713534-5780-4388-B2EA-FEBA5C92ABBB}"/>
</file>

<file path=customXml/itemProps2.xml><?xml version="1.0" encoding="utf-8"?>
<ds:datastoreItem xmlns:ds="http://schemas.openxmlformats.org/officeDocument/2006/customXml" ds:itemID="{A40B3FE9-A079-48A7-A138-E9BC90FD9878}"/>
</file>

<file path=customXml/itemProps3.xml><?xml version="1.0" encoding="utf-8"?>
<ds:datastoreItem xmlns:ds="http://schemas.openxmlformats.org/officeDocument/2006/customXml" ds:itemID="{C9681E70-ACAD-42A3-90A4-E516206BF0BB}"/>
</file>

<file path=customXml/itemProps4.xml><?xml version="1.0" encoding="utf-8"?>
<ds:datastoreItem xmlns:ds="http://schemas.openxmlformats.org/officeDocument/2006/customXml" ds:itemID="{459AF1E2-1539-42D3-8FE3-61D642B2B8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DW bounds 100</vt:lpstr>
      <vt:lpstr>ID</vt:lpstr>
      <vt:lpstr>WA</vt:lpstr>
      <vt:lpstr>Summarize Gas</vt:lpstr>
      <vt:lpstr>Empirical Test</vt:lpstr>
      <vt:lpstr>Empirical Test (2)</vt:lpstr>
      <vt:lpstr>'Empirical Test'!Print_Area</vt:lpstr>
      <vt:lpstr>'Empirical Test (2)'!Print_Area</vt:lpstr>
      <vt:lpstr>ID!Print_Area</vt:lpstr>
      <vt:lpstr>WA!Print_Area</vt:lpstr>
      <vt:lpstr>'Empirical Test'!Print_Titles</vt:lpstr>
      <vt:lpstr>'Empirical Test (2)'!Print_Titles</vt:lpstr>
      <vt:lpstr>'Summarize Gas'!Print_Titles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Joe Miller</cp:lastModifiedBy>
  <cp:lastPrinted>2018-04-13T18:19:49Z</cp:lastPrinted>
  <dcterms:created xsi:type="dcterms:W3CDTF">1996-10-14T23:33:28Z</dcterms:created>
  <dcterms:modified xsi:type="dcterms:W3CDTF">2019-04-25T17:41:56Z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