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Cost of Service Study\Revenue Normalization wp\"/>
    </mc:Choice>
  </mc:AlternateContent>
  <bookViews>
    <workbookView xWindow="-12" yWindow="-12" windowWidth="19428" windowHeight="9504" activeTab="1"/>
  </bookViews>
  <sheets>
    <sheet name="ID" sheetId="22" r:id="rId1"/>
    <sheet name="WA" sheetId="21" r:id="rId2"/>
    <sheet name="DW bounds 100" sheetId="4" r:id="rId3"/>
    <sheet name="Summarize Electric" sheetId="2" r:id="rId4"/>
    <sheet name="Empirical Test" sheetId="24" r:id="rId5"/>
    <sheet name="Empirical Test (2)" sheetId="25" r:id="rId6"/>
  </sheets>
  <definedNames>
    <definedName name="_xlnm.Print_Area" localSheetId="4">'Empirical Test'!$G$1:$U$197</definedName>
    <definedName name="_xlnm.Print_Area" localSheetId="5">'Empirical Test (2)'!$G$1:$U$197</definedName>
    <definedName name="_xlnm.Print_Area" localSheetId="0">ID!#REF!</definedName>
    <definedName name="_xlnm.Print_Area" localSheetId="1">WA!$A$1:$K$163</definedName>
    <definedName name="_xlnm.Print_Titles" localSheetId="4">'Empirical Test'!$1:$1</definedName>
    <definedName name="_xlnm.Print_Titles" localSheetId="5">'Empirical Test (2)'!$1:$1</definedName>
    <definedName name="_xlnm.Print_Titles" localSheetId="3">'Summarize Electric'!$A:$A</definedName>
  </definedNames>
  <calcPr calcId="152511"/>
</workbook>
</file>

<file path=xl/calcChain.xml><?xml version="1.0" encoding="utf-8"?>
<calcChain xmlns="http://schemas.openxmlformats.org/spreadsheetml/2006/main">
  <c r="U185" i="25" l="1"/>
  <c r="J184" i="25"/>
  <c r="K184" i="25"/>
  <c r="L184" i="25"/>
  <c r="M184" i="25"/>
  <c r="N184" i="25"/>
  <c r="O184" i="25"/>
  <c r="P184" i="25"/>
  <c r="Q184" i="25"/>
  <c r="R184" i="25"/>
  <c r="S184" i="25"/>
  <c r="T184" i="25"/>
  <c r="J185" i="25"/>
  <c r="K185" i="25"/>
  <c r="L185" i="25"/>
  <c r="M185" i="25"/>
  <c r="N185" i="25"/>
  <c r="O185" i="25"/>
  <c r="P185" i="25"/>
  <c r="Q185" i="25"/>
  <c r="R185" i="25"/>
  <c r="S185" i="25"/>
  <c r="T185" i="25"/>
  <c r="I185" i="25"/>
  <c r="J97" i="25"/>
  <c r="K97" i="25"/>
  <c r="L97" i="25"/>
  <c r="M97" i="25"/>
  <c r="N97" i="25"/>
  <c r="O97" i="25"/>
  <c r="P97" i="25"/>
  <c r="Q97" i="25"/>
  <c r="R97" i="25"/>
  <c r="S97" i="25"/>
  <c r="T97" i="25"/>
  <c r="I97" i="25"/>
  <c r="G97" i="25"/>
  <c r="J75" i="25"/>
  <c r="J119" i="25" s="1"/>
  <c r="K75" i="25"/>
  <c r="K119" i="25" s="1"/>
  <c r="L75" i="25"/>
  <c r="M75" i="25"/>
  <c r="N75" i="25"/>
  <c r="N119" i="25" s="1"/>
  <c r="O75" i="25"/>
  <c r="O119" i="25" s="1"/>
  <c r="P75" i="25"/>
  <c r="Q75" i="25"/>
  <c r="R75" i="25"/>
  <c r="R119" i="25" s="1"/>
  <c r="S75" i="25"/>
  <c r="S119" i="25" s="1"/>
  <c r="T75" i="25"/>
  <c r="I75" i="25"/>
  <c r="I119" i="25" s="1"/>
  <c r="F20" i="25"/>
  <c r="R20" i="25" s="1"/>
  <c r="S20" i="25" s="1"/>
  <c r="E20" i="25"/>
  <c r="O20" i="25" s="1"/>
  <c r="F19" i="25"/>
  <c r="D19" i="25"/>
  <c r="L19" i="25" s="1"/>
  <c r="C19" i="25"/>
  <c r="J19" i="25" s="1"/>
  <c r="B19" i="25"/>
  <c r="L20" i="25"/>
  <c r="K20" i="25" s="1"/>
  <c r="T19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U185" i="24"/>
  <c r="J185" i="24"/>
  <c r="K185" i="24"/>
  <c r="L185" i="24"/>
  <c r="M185" i="24"/>
  <c r="N185" i="24"/>
  <c r="O185" i="24"/>
  <c r="P185" i="24"/>
  <c r="Q185" i="24"/>
  <c r="R185" i="24"/>
  <c r="S185" i="24"/>
  <c r="T185" i="24"/>
  <c r="I185" i="24"/>
  <c r="K119" i="24"/>
  <c r="L119" i="24"/>
  <c r="M119" i="24"/>
  <c r="N119" i="24"/>
  <c r="O119" i="24"/>
  <c r="P119" i="24"/>
  <c r="Q119" i="24"/>
  <c r="R119" i="24"/>
  <c r="S119" i="24"/>
  <c r="T119" i="24"/>
  <c r="J119" i="24"/>
  <c r="I119" i="24"/>
  <c r="F20" i="24"/>
  <c r="M20" i="24" s="1"/>
  <c r="E20" i="24"/>
  <c r="Q20" i="24" s="1"/>
  <c r="Q141" i="24" s="1"/>
  <c r="Q163" i="24" s="1"/>
  <c r="D19" i="24"/>
  <c r="M19" i="24" s="1"/>
  <c r="M141" i="24" s="1"/>
  <c r="M163" i="24" s="1"/>
  <c r="C19" i="24"/>
  <c r="I19" i="24" s="1"/>
  <c r="I141" i="24" s="1"/>
  <c r="I163" i="24" s="1"/>
  <c r="B19" i="24"/>
  <c r="F19" i="24"/>
  <c r="L20" i="24"/>
  <c r="I19" i="25" l="1"/>
  <c r="M20" i="25"/>
  <c r="Q119" i="25"/>
  <c r="M119" i="25"/>
  <c r="T119" i="25"/>
  <c r="P119" i="25"/>
  <c r="L119" i="25"/>
  <c r="M19" i="25"/>
  <c r="N19" i="25" s="1"/>
  <c r="P20" i="25"/>
  <c r="Q20" i="25" s="1"/>
  <c r="N20" i="25"/>
  <c r="K19" i="25"/>
  <c r="R19" i="25"/>
  <c r="Q19" i="25" s="1"/>
  <c r="N19" i="24"/>
  <c r="R19" i="24"/>
  <c r="R20" i="24"/>
  <c r="P20" i="24"/>
  <c r="P141" i="24" s="1"/>
  <c r="P163" i="24" s="1"/>
  <c r="U119" i="24"/>
  <c r="S20" i="24"/>
  <c r="T19" i="24"/>
  <c r="T141" i="24" s="1"/>
  <c r="T163" i="24" s="1"/>
  <c r="K19" i="24"/>
  <c r="K141" i="24" s="1"/>
  <c r="K163" i="24" s="1"/>
  <c r="S19" i="24"/>
  <c r="S141" i="24" s="1"/>
  <c r="S163" i="24" s="1"/>
  <c r="L19" i="24"/>
  <c r="L141" i="24" s="1"/>
  <c r="L163" i="24" s="1"/>
  <c r="O20" i="24"/>
  <c r="O141" i="24" s="1"/>
  <c r="O163" i="24" s="1"/>
  <c r="J19" i="24"/>
  <c r="J141" i="24" s="1"/>
  <c r="J163" i="24" s="1"/>
  <c r="N20" i="24"/>
  <c r="N141" i="24" s="1"/>
  <c r="N163" i="24" s="1"/>
  <c r="U35" i="2"/>
  <c r="U29" i="2"/>
  <c r="U28" i="2"/>
  <c r="U23" i="2"/>
  <c r="U19" i="2"/>
  <c r="U18" i="2"/>
  <c r="U17" i="2"/>
  <c r="T34" i="2"/>
  <c r="T28" i="2"/>
  <c r="T26" i="2"/>
  <c r="T24" i="2"/>
  <c r="T23" i="2"/>
  <c r="T19" i="2"/>
  <c r="T18" i="2"/>
  <c r="T17" i="2"/>
  <c r="S34" i="2"/>
  <c r="S30" i="2"/>
  <c r="S27" i="2"/>
  <c r="S24" i="2"/>
  <c r="S23" i="2"/>
  <c r="S19" i="2"/>
  <c r="S18" i="2"/>
  <c r="S17" i="2"/>
  <c r="R34" i="2"/>
  <c r="R28" i="2"/>
  <c r="R26" i="2"/>
  <c r="R24" i="2"/>
  <c r="R23" i="2"/>
  <c r="R19" i="2"/>
  <c r="R18" i="2"/>
  <c r="R17" i="2"/>
  <c r="Q34" i="2"/>
  <c r="Q27" i="2"/>
  <c r="Q28" i="2"/>
  <c r="Q26" i="2"/>
  <c r="Q24" i="2"/>
  <c r="Q23" i="2"/>
  <c r="Q19" i="2"/>
  <c r="Q18" i="2"/>
  <c r="Q17" i="2"/>
  <c r="P34" i="2"/>
  <c r="P33" i="2"/>
  <c r="P24" i="2"/>
  <c r="P25" i="2"/>
  <c r="P26" i="2"/>
  <c r="P27" i="2"/>
  <c r="P28" i="2"/>
  <c r="P23" i="2"/>
  <c r="P19" i="2"/>
  <c r="P18" i="2"/>
  <c r="P17" i="2"/>
  <c r="O34" i="2"/>
  <c r="O27" i="2"/>
  <c r="O28" i="2"/>
  <c r="O26" i="2"/>
  <c r="O24" i="2"/>
  <c r="O23" i="2"/>
  <c r="O19" i="2"/>
  <c r="O18" i="2"/>
  <c r="O17" i="2"/>
  <c r="N36" i="2"/>
  <c r="N33" i="2"/>
  <c r="N24" i="2"/>
  <c r="N25" i="2"/>
  <c r="N26" i="2"/>
  <c r="N27" i="2"/>
  <c r="N28" i="2"/>
  <c r="N23" i="2"/>
  <c r="N19" i="2"/>
  <c r="N18" i="2"/>
  <c r="N17" i="2"/>
  <c r="M34" i="2"/>
  <c r="M27" i="2"/>
  <c r="M28" i="2"/>
  <c r="M26" i="2"/>
  <c r="M24" i="2"/>
  <c r="M25" i="2"/>
  <c r="M23" i="2"/>
  <c r="M19" i="2"/>
  <c r="M18" i="2"/>
  <c r="M17" i="2"/>
  <c r="L25" i="2"/>
  <c r="L24" i="2"/>
  <c r="K29" i="2"/>
  <c r="K35" i="2"/>
  <c r="K34" i="2"/>
  <c r="K28" i="2"/>
  <c r="K23" i="2"/>
  <c r="K19" i="2"/>
  <c r="K18" i="2"/>
  <c r="K17" i="2"/>
  <c r="J34" i="2"/>
  <c r="J35" i="2"/>
  <c r="J33" i="2"/>
  <c r="J28" i="2"/>
  <c r="J26" i="2"/>
  <c r="J24" i="2"/>
  <c r="J25" i="2"/>
  <c r="J23" i="2"/>
  <c r="J19" i="2"/>
  <c r="J18" i="2"/>
  <c r="J17" i="2"/>
  <c r="I34" i="2"/>
  <c r="I26" i="2"/>
  <c r="I40" i="2" s="1"/>
  <c r="I24" i="2"/>
  <c r="I38" i="2" s="1"/>
  <c r="I39" i="2" s="1"/>
  <c r="I23" i="2"/>
  <c r="I19" i="2"/>
  <c r="I18" i="2"/>
  <c r="I17" i="2"/>
  <c r="H34" i="2"/>
  <c r="H35" i="2"/>
  <c r="H33" i="2"/>
  <c r="H28" i="2"/>
  <c r="H26" i="2"/>
  <c r="H24" i="2"/>
  <c r="H25" i="2"/>
  <c r="H23" i="2"/>
  <c r="H19" i="2"/>
  <c r="H18" i="2"/>
  <c r="H17" i="2"/>
  <c r="I43" i="2"/>
  <c r="I41" i="2"/>
  <c r="I42" i="2"/>
  <c r="G26" i="2"/>
  <c r="G27" i="2"/>
  <c r="G28" i="2"/>
  <c r="G24" i="2"/>
  <c r="G25" i="2"/>
  <c r="G23" i="2"/>
  <c r="G19" i="2"/>
  <c r="G18" i="2"/>
  <c r="G17" i="2"/>
  <c r="F34" i="2"/>
  <c r="F35" i="2"/>
  <c r="F33" i="2"/>
  <c r="F26" i="2"/>
  <c r="F27" i="2"/>
  <c r="F28" i="2"/>
  <c r="F24" i="2"/>
  <c r="F25" i="2"/>
  <c r="F23" i="2"/>
  <c r="F19" i="2"/>
  <c r="F18" i="2"/>
  <c r="F17" i="2"/>
  <c r="E35" i="2"/>
  <c r="E34" i="2"/>
  <c r="E30" i="2"/>
  <c r="E27" i="2"/>
  <c r="E28" i="2"/>
  <c r="E26" i="2"/>
  <c r="E24" i="2"/>
  <c r="E23" i="2"/>
  <c r="E19" i="2"/>
  <c r="E18" i="2"/>
  <c r="E17" i="2"/>
  <c r="D34" i="2"/>
  <c r="D35" i="2"/>
  <c r="D33" i="2"/>
  <c r="D26" i="2"/>
  <c r="D27" i="2"/>
  <c r="D28" i="2"/>
  <c r="D25" i="2"/>
  <c r="D23" i="2"/>
  <c r="D19" i="2"/>
  <c r="D18" i="2"/>
  <c r="D17" i="2"/>
  <c r="C26" i="2"/>
  <c r="C27" i="2"/>
  <c r="C28" i="2"/>
  <c r="C25" i="2"/>
  <c r="C24" i="2"/>
  <c r="C23" i="2"/>
  <c r="C19" i="2"/>
  <c r="C18" i="2"/>
  <c r="C17" i="2"/>
  <c r="U119" i="25" l="1"/>
  <c r="S19" i="25"/>
  <c r="R141" i="24"/>
  <c r="J90" i="25"/>
  <c r="K90" i="25"/>
  <c r="L90" i="25"/>
  <c r="M90" i="25"/>
  <c r="N90" i="25"/>
  <c r="O90" i="25"/>
  <c r="P90" i="25"/>
  <c r="Q90" i="25"/>
  <c r="R90" i="25"/>
  <c r="S90" i="25"/>
  <c r="T90" i="25"/>
  <c r="J91" i="25"/>
  <c r="K91" i="25"/>
  <c r="L91" i="25"/>
  <c r="M91" i="25"/>
  <c r="N91" i="25"/>
  <c r="O91" i="25"/>
  <c r="P91" i="25"/>
  <c r="Q91" i="25"/>
  <c r="R91" i="25"/>
  <c r="S91" i="25"/>
  <c r="T91" i="25"/>
  <c r="J92" i="25"/>
  <c r="K92" i="25"/>
  <c r="L92" i="25"/>
  <c r="M92" i="25"/>
  <c r="N92" i="25"/>
  <c r="O92" i="25"/>
  <c r="P92" i="25"/>
  <c r="Q92" i="25"/>
  <c r="R92" i="25"/>
  <c r="S92" i="25"/>
  <c r="T92" i="25"/>
  <c r="J93" i="25"/>
  <c r="K93" i="25"/>
  <c r="L93" i="25"/>
  <c r="M93" i="25"/>
  <c r="N93" i="25"/>
  <c r="O93" i="25"/>
  <c r="P93" i="25"/>
  <c r="Q93" i="25"/>
  <c r="R93" i="25"/>
  <c r="S93" i="25"/>
  <c r="T93" i="25"/>
  <c r="J94" i="25"/>
  <c r="K94" i="25"/>
  <c r="L94" i="25"/>
  <c r="M94" i="25"/>
  <c r="N94" i="25"/>
  <c r="O94" i="25"/>
  <c r="P94" i="25"/>
  <c r="Q94" i="25"/>
  <c r="R94" i="25"/>
  <c r="S94" i="25"/>
  <c r="T94" i="25"/>
  <c r="J95" i="25"/>
  <c r="K95" i="25"/>
  <c r="L95" i="25"/>
  <c r="M95" i="25"/>
  <c r="N95" i="25"/>
  <c r="O95" i="25"/>
  <c r="P95" i="25"/>
  <c r="Q95" i="25"/>
  <c r="R95" i="25"/>
  <c r="S95" i="25"/>
  <c r="T95" i="25"/>
  <c r="J96" i="25"/>
  <c r="K96" i="25"/>
  <c r="L96" i="25"/>
  <c r="M96" i="25"/>
  <c r="N96" i="25"/>
  <c r="O96" i="25"/>
  <c r="P96" i="25"/>
  <c r="Q96" i="25"/>
  <c r="R96" i="25"/>
  <c r="S96" i="25"/>
  <c r="T96" i="25"/>
  <c r="J98" i="25"/>
  <c r="K98" i="25"/>
  <c r="L98" i="25"/>
  <c r="M98" i="25"/>
  <c r="N98" i="25"/>
  <c r="O98" i="25"/>
  <c r="P98" i="25"/>
  <c r="Q98" i="25"/>
  <c r="R98" i="25"/>
  <c r="S98" i="25"/>
  <c r="T98" i="25"/>
  <c r="J99" i="25"/>
  <c r="K99" i="25"/>
  <c r="L99" i="25"/>
  <c r="M99" i="25"/>
  <c r="N99" i="25"/>
  <c r="O99" i="25"/>
  <c r="P99" i="25"/>
  <c r="Q99" i="25"/>
  <c r="R99" i="25"/>
  <c r="S99" i="25"/>
  <c r="T99" i="25"/>
  <c r="J100" i="25"/>
  <c r="K100" i="25"/>
  <c r="L100" i="25"/>
  <c r="M100" i="25"/>
  <c r="N100" i="25"/>
  <c r="O100" i="25"/>
  <c r="P100" i="25"/>
  <c r="Q100" i="25"/>
  <c r="R100" i="25"/>
  <c r="S100" i="25"/>
  <c r="T100" i="25"/>
  <c r="J101" i="25"/>
  <c r="K101" i="25"/>
  <c r="L101" i="25"/>
  <c r="M101" i="25"/>
  <c r="N101" i="25"/>
  <c r="O101" i="25"/>
  <c r="P101" i="25"/>
  <c r="Q101" i="25"/>
  <c r="R101" i="25"/>
  <c r="S101" i="25"/>
  <c r="T101" i="25"/>
  <c r="J102" i="25"/>
  <c r="K102" i="25"/>
  <c r="L102" i="25"/>
  <c r="M102" i="25"/>
  <c r="N102" i="25"/>
  <c r="O102" i="25"/>
  <c r="P102" i="25"/>
  <c r="Q102" i="25"/>
  <c r="R102" i="25"/>
  <c r="S102" i="25"/>
  <c r="T102" i="25"/>
  <c r="J103" i="25"/>
  <c r="K103" i="25"/>
  <c r="L103" i="25"/>
  <c r="M103" i="25"/>
  <c r="N103" i="25"/>
  <c r="O103" i="25"/>
  <c r="P103" i="25"/>
  <c r="Q103" i="25"/>
  <c r="R103" i="25"/>
  <c r="S103" i="25"/>
  <c r="T103" i="25"/>
  <c r="J104" i="25"/>
  <c r="K104" i="25"/>
  <c r="L104" i="25"/>
  <c r="M104" i="25"/>
  <c r="N104" i="25"/>
  <c r="O104" i="25"/>
  <c r="P104" i="25"/>
  <c r="Q104" i="25"/>
  <c r="R104" i="25"/>
  <c r="S104" i="25"/>
  <c r="T104" i="25"/>
  <c r="J105" i="25"/>
  <c r="K105" i="25"/>
  <c r="L105" i="25"/>
  <c r="M105" i="25"/>
  <c r="N105" i="25"/>
  <c r="O105" i="25"/>
  <c r="P105" i="25"/>
  <c r="Q105" i="25"/>
  <c r="R105" i="25"/>
  <c r="S105" i="25"/>
  <c r="T105" i="25"/>
  <c r="J106" i="25"/>
  <c r="K106" i="25"/>
  <c r="L106" i="25"/>
  <c r="M106" i="25"/>
  <c r="N106" i="25"/>
  <c r="O106" i="25"/>
  <c r="P106" i="25"/>
  <c r="Q106" i="25"/>
  <c r="R106" i="25"/>
  <c r="S106" i="25"/>
  <c r="T106" i="25"/>
  <c r="J107" i="25"/>
  <c r="K107" i="25"/>
  <c r="L107" i="25"/>
  <c r="M107" i="25"/>
  <c r="N107" i="25"/>
  <c r="O107" i="25"/>
  <c r="P107" i="25"/>
  <c r="Q107" i="25"/>
  <c r="R107" i="25"/>
  <c r="S107" i="25"/>
  <c r="T107" i="25"/>
  <c r="J108" i="25"/>
  <c r="K108" i="25"/>
  <c r="L108" i="25"/>
  <c r="M108" i="25"/>
  <c r="N108" i="25"/>
  <c r="O108" i="25"/>
  <c r="P108" i="25"/>
  <c r="Q108" i="25"/>
  <c r="R108" i="25"/>
  <c r="S108" i="25"/>
  <c r="T108" i="25"/>
  <c r="J109" i="25"/>
  <c r="K109" i="25"/>
  <c r="L109" i="25"/>
  <c r="M109" i="25"/>
  <c r="N109" i="25"/>
  <c r="O109" i="25"/>
  <c r="P109" i="25"/>
  <c r="Q109" i="25"/>
  <c r="R109" i="25"/>
  <c r="S109" i="25"/>
  <c r="T109" i="25"/>
  <c r="I91" i="25"/>
  <c r="I92" i="25"/>
  <c r="I93" i="25"/>
  <c r="I94" i="25"/>
  <c r="I95" i="25"/>
  <c r="I96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G91" i="25"/>
  <c r="G92" i="25"/>
  <c r="G93" i="25"/>
  <c r="G94" i="25"/>
  <c r="G95" i="25"/>
  <c r="G96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90" i="25"/>
  <c r="I90" i="25"/>
  <c r="G89" i="25"/>
  <c r="J68" i="25"/>
  <c r="K68" i="25"/>
  <c r="L68" i="25"/>
  <c r="M68" i="25"/>
  <c r="N68" i="25"/>
  <c r="O68" i="25"/>
  <c r="P68" i="25"/>
  <c r="Q68" i="25"/>
  <c r="R68" i="25"/>
  <c r="S68" i="25"/>
  <c r="T68" i="25"/>
  <c r="J69" i="25"/>
  <c r="K69" i="25"/>
  <c r="L69" i="25"/>
  <c r="M69" i="25"/>
  <c r="N69" i="25"/>
  <c r="O69" i="25"/>
  <c r="P69" i="25"/>
  <c r="Q69" i="25"/>
  <c r="R69" i="25"/>
  <c r="S69" i="25"/>
  <c r="T69" i="25"/>
  <c r="J70" i="25"/>
  <c r="K70" i="25"/>
  <c r="L70" i="25"/>
  <c r="M70" i="25"/>
  <c r="N70" i="25"/>
  <c r="O70" i="25"/>
  <c r="P70" i="25"/>
  <c r="Q70" i="25"/>
  <c r="R70" i="25"/>
  <c r="S70" i="25"/>
  <c r="T70" i="25"/>
  <c r="J71" i="25"/>
  <c r="K71" i="25"/>
  <c r="L71" i="25"/>
  <c r="M71" i="25"/>
  <c r="N71" i="25"/>
  <c r="O71" i="25"/>
  <c r="P71" i="25"/>
  <c r="Q71" i="25"/>
  <c r="R71" i="25"/>
  <c r="S71" i="25"/>
  <c r="T71" i="25"/>
  <c r="J72" i="25"/>
  <c r="K72" i="25"/>
  <c r="L72" i="25"/>
  <c r="M72" i="25"/>
  <c r="N72" i="25"/>
  <c r="O72" i="25"/>
  <c r="P72" i="25"/>
  <c r="Q72" i="25"/>
  <c r="R72" i="25"/>
  <c r="S72" i="25"/>
  <c r="T72" i="25"/>
  <c r="J73" i="25"/>
  <c r="K73" i="25"/>
  <c r="L73" i="25"/>
  <c r="M73" i="25"/>
  <c r="N73" i="25"/>
  <c r="O73" i="25"/>
  <c r="P73" i="25"/>
  <c r="Q73" i="25"/>
  <c r="R73" i="25"/>
  <c r="S73" i="25"/>
  <c r="T73" i="25"/>
  <c r="J74" i="25"/>
  <c r="K74" i="25"/>
  <c r="L74" i="25"/>
  <c r="M74" i="25"/>
  <c r="N74" i="25"/>
  <c r="O74" i="25"/>
  <c r="P74" i="25"/>
  <c r="Q74" i="25"/>
  <c r="R74" i="25"/>
  <c r="S74" i="25"/>
  <c r="T74" i="25"/>
  <c r="J76" i="25"/>
  <c r="K76" i="25"/>
  <c r="L76" i="25"/>
  <c r="M76" i="25"/>
  <c r="N76" i="25"/>
  <c r="O76" i="25"/>
  <c r="P76" i="25"/>
  <c r="Q76" i="25"/>
  <c r="R76" i="25"/>
  <c r="S76" i="25"/>
  <c r="T76" i="25"/>
  <c r="J77" i="25"/>
  <c r="K77" i="25"/>
  <c r="L77" i="25"/>
  <c r="M77" i="25"/>
  <c r="N77" i="25"/>
  <c r="O77" i="25"/>
  <c r="P77" i="25"/>
  <c r="Q77" i="25"/>
  <c r="R77" i="25"/>
  <c r="S77" i="25"/>
  <c r="T77" i="25"/>
  <c r="J78" i="25"/>
  <c r="K78" i="25"/>
  <c r="L78" i="25"/>
  <c r="M78" i="25"/>
  <c r="N78" i="25"/>
  <c r="O78" i="25"/>
  <c r="P78" i="25"/>
  <c r="Q78" i="25"/>
  <c r="R78" i="25"/>
  <c r="S78" i="25"/>
  <c r="T78" i="25"/>
  <c r="J79" i="25"/>
  <c r="K79" i="25"/>
  <c r="L79" i="25"/>
  <c r="M79" i="25"/>
  <c r="N79" i="25"/>
  <c r="O79" i="25"/>
  <c r="P79" i="25"/>
  <c r="Q79" i="25"/>
  <c r="R79" i="25"/>
  <c r="S79" i="25"/>
  <c r="T79" i="25"/>
  <c r="J80" i="25"/>
  <c r="K80" i="25"/>
  <c r="L80" i="25"/>
  <c r="M80" i="25"/>
  <c r="N80" i="25"/>
  <c r="O80" i="25"/>
  <c r="P80" i="25"/>
  <c r="Q80" i="25"/>
  <c r="R80" i="25"/>
  <c r="S80" i="25"/>
  <c r="T80" i="25"/>
  <c r="J81" i="25"/>
  <c r="K81" i="25"/>
  <c r="L81" i="25"/>
  <c r="M81" i="25"/>
  <c r="N81" i="25"/>
  <c r="O81" i="25"/>
  <c r="P81" i="25"/>
  <c r="Q81" i="25"/>
  <c r="R81" i="25"/>
  <c r="S81" i="25"/>
  <c r="T81" i="25"/>
  <c r="J82" i="25"/>
  <c r="K82" i="25"/>
  <c r="L82" i="25"/>
  <c r="M82" i="25"/>
  <c r="N82" i="25"/>
  <c r="O82" i="25"/>
  <c r="P82" i="25"/>
  <c r="Q82" i="25"/>
  <c r="R82" i="25"/>
  <c r="S82" i="25"/>
  <c r="T82" i="25"/>
  <c r="J83" i="25"/>
  <c r="K83" i="25"/>
  <c r="L83" i="25"/>
  <c r="M83" i="25"/>
  <c r="N83" i="25"/>
  <c r="O83" i="25"/>
  <c r="P83" i="25"/>
  <c r="Q83" i="25"/>
  <c r="R83" i="25"/>
  <c r="S83" i="25"/>
  <c r="T83" i="25"/>
  <c r="J84" i="25"/>
  <c r="K84" i="25"/>
  <c r="L84" i="25"/>
  <c r="M84" i="25"/>
  <c r="N84" i="25"/>
  <c r="O84" i="25"/>
  <c r="P84" i="25"/>
  <c r="Q84" i="25"/>
  <c r="R84" i="25"/>
  <c r="S84" i="25"/>
  <c r="T84" i="25"/>
  <c r="J85" i="25"/>
  <c r="K85" i="25"/>
  <c r="L85" i="25"/>
  <c r="M85" i="25"/>
  <c r="N85" i="25"/>
  <c r="O85" i="25"/>
  <c r="P85" i="25"/>
  <c r="Q85" i="25"/>
  <c r="R85" i="25"/>
  <c r="S85" i="25"/>
  <c r="T85" i="25"/>
  <c r="J86" i="25"/>
  <c r="K86" i="25"/>
  <c r="L86" i="25"/>
  <c r="M86" i="25"/>
  <c r="N86" i="25"/>
  <c r="O86" i="25"/>
  <c r="P86" i="25"/>
  <c r="Q86" i="25"/>
  <c r="R86" i="25"/>
  <c r="S86" i="25"/>
  <c r="T86" i="25"/>
  <c r="J87" i="25"/>
  <c r="K87" i="25"/>
  <c r="L87" i="25"/>
  <c r="M87" i="25"/>
  <c r="N87" i="25"/>
  <c r="O87" i="25"/>
  <c r="P87" i="25"/>
  <c r="Q87" i="25"/>
  <c r="R87" i="25"/>
  <c r="S87" i="25"/>
  <c r="T87" i="25"/>
  <c r="I69" i="25"/>
  <c r="I70" i="25"/>
  <c r="I71" i="25"/>
  <c r="I72" i="25"/>
  <c r="I73" i="25"/>
  <c r="I74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68" i="25"/>
  <c r="J46" i="25"/>
  <c r="K46" i="25"/>
  <c r="L46" i="25"/>
  <c r="M46" i="25"/>
  <c r="N46" i="25"/>
  <c r="O46" i="25"/>
  <c r="P46" i="25"/>
  <c r="Q46" i="25"/>
  <c r="R46" i="25"/>
  <c r="S46" i="25"/>
  <c r="T46" i="25"/>
  <c r="J47" i="25"/>
  <c r="K47" i="25"/>
  <c r="L47" i="25"/>
  <c r="M47" i="25"/>
  <c r="N47" i="25"/>
  <c r="O47" i="25"/>
  <c r="P47" i="25"/>
  <c r="Q47" i="25"/>
  <c r="R47" i="25"/>
  <c r="S47" i="25"/>
  <c r="T47" i="25"/>
  <c r="J48" i="25"/>
  <c r="K48" i="25"/>
  <c r="L48" i="25"/>
  <c r="M48" i="25"/>
  <c r="N48" i="25"/>
  <c r="O48" i="25"/>
  <c r="P48" i="25"/>
  <c r="Q48" i="25"/>
  <c r="R48" i="25"/>
  <c r="S48" i="25"/>
  <c r="T48" i="25"/>
  <c r="J49" i="25"/>
  <c r="K49" i="25"/>
  <c r="L49" i="25"/>
  <c r="M49" i="25"/>
  <c r="N49" i="25"/>
  <c r="O49" i="25"/>
  <c r="P49" i="25"/>
  <c r="Q49" i="25"/>
  <c r="R49" i="25"/>
  <c r="S49" i="25"/>
  <c r="T49" i="25"/>
  <c r="J50" i="25"/>
  <c r="K50" i="25"/>
  <c r="L50" i="25"/>
  <c r="M50" i="25"/>
  <c r="N50" i="25"/>
  <c r="O50" i="25"/>
  <c r="P50" i="25"/>
  <c r="Q50" i="25"/>
  <c r="R50" i="25"/>
  <c r="S50" i="25"/>
  <c r="T50" i="25"/>
  <c r="J51" i="25"/>
  <c r="K51" i="25"/>
  <c r="L51" i="25"/>
  <c r="M51" i="25"/>
  <c r="N51" i="25"/>
  <c r="O51" i="25"/>
  <c r="P51" i="25"/>
  <c r="Q51" i="25"/>
  <c r="R51" i="25"/>
  <c r="S51" i="25"/>
  <c r="T51" i="25"/>
  <c r="J52" i="25"/>
  <c r="K52" i="25"/>
  <c r="L52" i="25"/>
  <c r="M52" i="25"/>
  <c r="N52" i="25"/>
  <c r="O52" i="25"/>
  <c r="P52" i="25"/>
  <c r="Q52" i="25"/>
  <c r="R52" i="25"/>
  <c r="S52" i="25"/>
  <c r="T52" i="25"/>
  <c r="J54" i="25"/>
  <c r="K54" i="25"/>
  <c r="L54" i="25"/>
  <c r="M54" i="25"/>
  <c r="N54" i="25"/>
  <c r="O54" i="25"/>
  <c r="P54" i="25"/>
  <c r="Q54" i="25"/>
  <c r="R54" i="25"/>
  <c r="S54" i="25"/>
  <c r="T54" i="25"/>
  <c r="J55" i="25"/>
  <c r="K55" i="25"/>
  <c r="L55" i="25"/>
  <c r="M55" i="25"/>
  <c r="N55" i="25"/>
  <c r="O55" i="25"/>
  <c r="P55" i="25"/>
  <c r="Q55" i="25"/>
  <c r="R55" i="25"/>
  <c r="S55" i="25"/>
  <c r="T55" i="25"/>
  <c r="J56" i="25"/>
  <c r="K56" i="25"/>
  <c r="L56" i="25"/>
  <c r="M56" i="25"/>
  <c r="N56" i="25"/>
  <c r="O56" i="25"/>
  <c r="P56" i="25"/>
  <c r="Q56" i="25"/>
  <c r="R56" i="25"/>
  <c r="S56" i="25"/>
  <c r="T56" i="25"/>
  <c r="J57" i="25"/>
  <c r="K57" i="25"/>
  <c r="L57" i="25"/>
  <c r="M57" i="25"/>
  <c r="N57" i="25"/>
  <c r="O57" i="25"/>
  <c r="P57" i="25"/>
  <c r="Q57" i="25"/>
  <c r="R57" i="25"/>
  <c r="S57" i="25"/>
  <c r="T57" i="25"/>
  <c r="J58" i="25"/>
  <c r="K58" i="25"/>
  <c r="L58" i="25"/>
  <c r="M58" i="25"/>
  <c r="N58" i="25"/>
  <c r="O58" i="25"/>
  <c r="P58" i="25"/>
  <c r="Q58" i="25"/>
  <c r="R58" i="25"/>
  <c r="S58" i="25"/>
  <c r="T58" i="25"/>
  <c r="J59" i="25"/>
  <c r="K59" i="25"/>
  <c r="L59" i="25"/>
  <c r="M59" i="25"/>
  <c r="N59" i="25"/>
  <c r="O59" i="25"/>
  <c r="P59" i="25"/>
  <c r="Q59" i="25"/>
  <c r="R59" i="25"/>
  <c r="S59" i="25"/>
  <c r="T59" i="25"/>
  <c r="J60" i="25"/>
  <c r="K60" i="25"/>
  <c r="L60" i="25"/>
  <c r="M60" i="25"/>
  <c r="N60" i="25"/>
  <c r="O60" i="25"/>
  <c r="P60" i="25"/>
  <c r="Q60" i="25"/>
  <c r="R60" i="25"/>
  <c r="S60" i="25"/>
  <c r="T60" i="25"/>
  <c r="J61" i="25"/>
  <c r="K61" i="25"/>
  <c r="L61" i="25"/>
  <c r="M61" i="25"/>
  <c r="N61" i="25"/>
  <c r="O61" i="25"/>
  <c r="P61" i="25"/>
  <c r="Q61" i="25"/>
  <c r="R61" i="25"/>
  <c r="S61" i="25"/>
  <c r="T61" i="25"/>
  <c r="J62" i="25"/>
  <c r="K62" i="25"/>
  <c r="L62" i="25"/>
  <c r="M62" i="25"/>
  <c r="N62" i="25"/>
  <c r="O62" i="25"/>
  <c r="P62" i="25"/>
  <c r="Q62" i="25"/>
  <c r="R62" i="25"/>
  <c r="S62" i="25"/>
  <c r="T62" i="25"/>
  <c r="J63" i="25"/>
  <c r="K63" i="25"/>
  <c r="L63" i="25"/>
  <c r="M63" i="25"/>
  <c r="N63" i="25"/>
  <c r="O63" i="25"/>
  <c r="P63" i="25"/>
  <c r="Q63" i="25"/>
  <c r="R63" i="25"/>
  <c r="S63" i="25"/>
  <c r="T63" i="25"/>
  <c r="J64" i="25"/>
  <c r="K64" i="25"/>
  <c r="L64" i="25"/>
  <c r="M64" i="25"/>
  <c r="N64" i="25"/>
  <c r="O64" i="25"/>
  <c r="P64" i="25"/>
  <c r="Q64" i="25"/>
  <c r="R64" i="25"/>
  <c r="S64" i="25"/>
  <c r="T64" i="25"/>
  <c r="J65" i="25"/>
  <c r="K65" i="25"/>
  <c r="L65" i="25"/>
  <c r="M65" i="25"/>
  <c r="N65" i="25"/>
  <c r="O65" i="25"/>
  <c r="P65" i="25"/>
  <c r="Q65" i="25"/>
  <c r="R65" i="25"/>
  <c r="S65" i="25"/>
  <c r="T65" i="25"/>
  <c r="I47" i="25"/>
  <c r="I48" i="25"/>
  <c r="I49" i="25"/>
  <c r="I50" i="25"/>
  <c r="I51" i="25"/>
  <c r="I52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46" i="25"/>
  <c r="J2" i="25"/>
  <c r="K2" i="25"/>
  <c r="L2" i="25"/>
  <c r="M2" i="25"/>
  <c r="M141" i="25" s="1"/>
  <c r="M163" i="25" s="1"/>
  <c r="N2" i="25"/>
  <c r="O2" i="25"/>
  <c r="P2" i="25"/>
  <c r="Q2" i="25"/>
  <c r="Q141" i="25" s="1"/>
  <c r="Q163" i="25" s="1"/>
  <c r="R2" i="25"/>
  <c r="S2" i="25"/>
  <c r="T2" i="25"/>
  <c r="J3" i="25"/>
  <c r="K3" i="25"/>
  <c r="L3" i="25"/>
  <c r="M3" i="25"/>
  <c r="N3" i="25"/>
  <c r="O3" i="25"/>
  <c r="P3" i="25"/>
  <c r="Q3" i="25"/>
  <c r="R3" i="25"/>
  <c r="S3" i="25"/>
  <c r="T3" i="25"/>
  <c r="I3" i="25"/>
  <c r="I2" i="25"/>
  <c r="I141" i="25" s="1"/>
  <c r="I163" i="25" s="1"/>
  <c r="L19" i="2"/>
  <c r="L18" i="2"/>
  <c r="L17" i="2"/>
  <c r="S141" i="25" l="1"/>
  <c r="S163" i="25" s="1"/>
  <c r="O141" i="25"/>
  <c r="O163" i="25" s="1"/>
  <c r="K141" i="25"/>
  <c r="K163" i="25" s="1"/>
  <c r="R141" i="25"/>
  <c r="R163" i="25" s="1"/>
  <c r="N141" i="25"/>
  <c r="N163" i="25" s="1"/>
  <c r="J141" i="25"/>
  <c r="T141" i="25"/>
  <c r="T163" i="25" s="1"/>
  <c r="P141" i="25"/>
  <c r="P163" i="25" s="1"/>
  <c r="L141" i="25"/>
  <c r="L163" i="25" s="1"/>
  <c r="U141" i="24"/>
  <c r="U163" i="24" s="1"/>
  <c r="R163" i="24"/>
  <c r="G35" i="2"/>
  <c r="G34" i="2"/>
  <c r="B33" i="2"/>
  <c r="B19" i="2"/>
  <c r="B18" i="2"/>
  <c r="B17" i="2"/>
  <c r="L5" i="2"/>
  <c r="L6" i="2"/>
  <c r="L7" i="2"/>
  <c r="L8" i="2"/>
  <c r="L9" i="2"/>
  <c r="L10" i="2"/>
  <c r="L11" i="2"/>
  <c r="L12" i="2"/>
  <c r="L13" i="2"/>
  <c r="L4" i="2"/>
  <c r="L1" i="2"/>
  <c r="N1" i="2"/>
  <c r="U141" i="25" l="1"/>
  <c r="U163" i="25" s="1"/>
  <c r="J163" i="25"/>
  <c r="T131" i="25"/>
  <c r="S131" i="25"/>
  <c r="R131" i="25"/>
  <c r="Q131" i="25"/>
  <c r="P131" i="25"/>
  <c r="O131" i="25"/>
  <c r="N131" i="25"/>
  <c r="M131" i="25"/>
  <c r="L131" i="25"/>
  <c r="K131" i="25"/>
  <c r="J131" i="25"/>
  <c r="I131" i="25"/>
  <c r="T130" i="25"/>
  <c r="S130" i="25"/>
  <c r="R130" i="25"/>
  <c r="Q130" i="25"/>
  <c r="P130" i="25"/>
  <c r="O130" i="25"/>
  <c r="N130" i="25"/>
  <c r="M130" i="25"/>
  <c r="L130" i="25"/>
  <c r="K130" i="25"/>
  <c r="J130" i="25"/>
  <c r="I130" i="25"/>
  <c r="T129" i="25"/>
  <c r="S129" i="25"/>
  <c r="R129" i="25"/>
  <c r="Q129" i="25"/>
  <c r="P129" i="25"/>
  <c r="O129" i="25"/>
  <c r="N129" i="25"/>
  <c r="M129" i="25"/>
  <c r="L129" i="25"/>
  <c r="K129" i="25"/>
  <c r="J129" i="25"/>
  <c r="I129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T127" i="25"/>
  <c r="S127" i="25"/>
  <c r="R127" i="25"/>
  <c r="Q127" i="25"/>
  <c r="P127" i="25"/>
  <c r="O127" i="25"/>
  <c r="N127" i="25"/>
  <c r="M127" i="25"/>
  <c r="L127" i="25"/>
  <c r="K127" i="25"/>
  <c r="J127" i="25"/>
  <c r="I127" i="25"/>
  <c r="T126" i="25"/>
  <c r="S126" i="25"/>
  <c r="R126" i="25"/>
  <c r="Q126" i="25"/>
  <c r="P126" i="25"/>
  <c r="O126" i="25"/>
  <c r="N126" i="25"/>
  <c r="M126" i="25"/>
  <c r="L126" i="25"/>
  <c r="K126" i="25"/>
  <c r="J126" i="25"/>
  <c r="I126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T124" i="25"/>
  <c r="S124" i="25"/>
  <c r="R124" i="25"/>
  <c r="Q124" i="25"/>
  <c r="P124" i="25"/>
  <c r="O124" i="25"/>
  <c r="N124" i="25"/>
  <c r="M124" i="25"/>
  <c r="L124" i="25"/>
  <c r="K124" i="25"/>
  <c r="J124" i="25"/>
  <c r="I124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T122" i="25"/>
  <c r="S122" i="25"/>
  <c r="R122" i="25"/>
  <c r="Q122" i="25"/>
  <c r="P122" i="25"/>
  <c r="O122" i="25"/>
  <c r="N122" i="25"/>
  <c r="M122" i="25"/>
  <c r="L122" i="25"/>
  <c r="K122" i="25"/>
  <c r="J122" i="25"/>
  <c r="I122" i="25"/>
  <c r="T121" i="25"/>
  <c r="S121" i="25"/>
  <c r="R121" i="25"/>
  <c r="Q121" i="25"/>
  <c r="P121" i="25"/>
  <c r="O121" i="25"/>
  <c r="N121" i="25"/>
  <c r="M121" i="25"/>
  <c r="L121" i="25"/>
  <c r="K121" i="25"/>
  <c r="J121" i="25"/>
  <c r="I121" i="25"/>
  <c r="T120" i="25"/>
  <c r="S120" i="25"/>
  <c r="R120" i="25"/>
  <c r="Q120" i="25"/>
  <c r="P120" i="25"/>
  <c r="O120" i="25"/>
  <c r="N120" i="25"/>
  <c r="M120" i="25"/>
  <c r="L120" i="25"/>
  <c r="K120" i="25"/>
  <c r="J120" i="25"/>
  <c r="I120" i="25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T117" i="25"/>
  <c r="S117" i="25"/>
  <c r="R117" i="25"/>
  <c r="Q117" i="25"/>
  <c r="P117" i="25"/>
  <c r="O117" i="25"/>
  <c r="N117" i="25"/>
  <c r="M117" i="25"/>
  <c r="L117" i="25"/>
  <c r="K117" i="25"/>
  <c r="J117" i="25"/>
  <c r="I117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T115" i="25"/>
  <c r="S115" i="25"/>
  <c r="R115" i="25"/>
  <c r="Q115" i="25"/>
  <c r="P115" i="25"/>
  <c r="O115" i="25"/>
  <c r="N115" i="25"/>
  <c r="M115" i="25"/>
  <c r="L115" i="25"/>
  <c r="K115" i="25"/>
  <c r="J115" i="25"/>
  <c r="I115" i="25"/>
  <c r="T114" i="25"/>
  <c r="S114" i="25"/>
  <c r="R114" i="25"/>
  <c r="Q114" i="25"/>
  <c r="P114" i="25"/>
  <c r="O114" i="25"/>
  <c r="N114" i="25"/>
  <c r="M114" i="25"/>
  <c r="L114" i="25"/>
  <c r="K114" i="25"/>
  <c r="J114" i="25"/>
  <c r="I114" i="25"/>
  <c r="T113" i="25"/>
  <c r="S113" i="25"/>
  <c r="R113" i="25"/>
  <c r="Q113" i="25"/>
  <c r="P113" i="25"/>
  <c r="O113" i="25"/>
  <c r="N113" i="25"/>
  <c r="M113" i="25"/>
  <c r="L113" i="25"/>
  <c r="K113" i="25"/>
  <c r="J113" i="25"/>
  <c r="I113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F40" i="25"/>
  <c r="R40" i="25" s="1"/>
  <c r="S40" i="25" s="1"/>
  <c r="D23" i="25"/>
  <c r="R23" i="25" s="1"/>
  <c r="U3" i="25"/>
  <c r="U2" i="25"/>
  <c r="U34" i="2"/>
  <c r="K43" i="2"/>
  <c r="F24" i="25" s="1"/>
  <c r="R24" i="25" s="1"/>
  <c r="S24" i="25" s="1"/>
  <c r="S41" i="2"/>
  <c r="D39" i="24" s="1"/>
  <c r="N39" i="24" s="1"/>
  <c r="S40" i="2"/>
  <c r="C39" i="24" s="1"/>
  <c r="T39" i="24" s="1"/>
  <c r="K38" i="2"/>
  <c r="K39" i="2" s="1"/>
  <c r="K40" i="2"/>
  <c r="C23" i="25" s="1"/>
  <c r="J23" i="25" s="1"/>
  <c r="K41" i="2"/>
  <c r="D24" i="2"/>
  <c r="B24" i="2"/>
  <c r="J129" i="24"/>
  <c r="I129" i="24"/>
  <c r="K129" i="24"/>
  <c r="L129" i="24"/>
  <c r="M129" i="24"/>
  <c r="N129" i="24"/>
  <c r="O129" i="24"/>
  <c r="P129" i="24"/>
  <c r="Q129" i="24"/>
  <c r="R129" i="24"/>
  <c r="S129" i="24"/>
  <c r="T129" i="24"/>
  <c r="E40" i="24"/>
  <c r="O40" i="24" s="1"/>
  <c r="S42" i="2"/>
  <c r="E40" i="25" s="1"/>
  <c r="S43" i="2"/>
  <c r="F40" i="24" s="1"/>
  <c r="L40" i="24" s="1"/>
  <c r="C34" i="2"/>
  <c r="K112" i="24"/>
  <c r="L112" i="24"/>
  <c r="M112" i="24"/>
  <c r="N112" i="24"/>
  <c r="O112" i="24"/>
  <c r="P112" i="24"/>
  <c r="Q112" i="24"/>
  <c r="R112" i="24"/>
  <c r="S112" i="24"/>
  <c r="T112" i="24"/>
  <c r="K113" i="24"/>
  <c r="L113" i="24"/>
  <c r="M113" i="24"/>
  <c r="N113" i="24"/>
  <c r="O113" i="24"/>
  <c r="P113" i="24"/>
  <c r="Q113" i="24"/>
  <c r="R113" i="24"/>
  <c r="S113" i="24"/>
  <c r="T113" i="24"/>
  <c r="K114" i="24"/>
  <c r="L114" i="24"/>
  <c r="M114" i="24"/>
  <c r="N114" i="24"/>
  <c r="O114" i="24"/>
  <c r="P114" i="24"/>
  <c r="Q114" i="24"/>
  <c r="R114" i="24"/>
  <c r="S114" i="24"/>
  <c r="T114" i="24"/>
  <c r="K115" i="24"/>
  <c r="L115" i="24"/>
  <c r="M115" i="24"/>
  <c r="N115" i="24"/>
  <c r="O115" i="24"/>
  <c r="P115" i="24"/>
  <c r="Q115" i="24"/>
  <c r="R115" i="24"/>
  <c r="S115" i="24"/>
  <c r="T115" i="24"/>
  <c r="K116" i="24"/>
  <c r="L116" i="24"/>
  <c r="M116" i="24"/>
  <c r="N116" i="24"/>
  <c r="O116" i="24"/>
  <c r="P116" i="24"/>
  <c r="Q116" i="24"/>
  <c r="R116" i="24"/>
  <c r="S116" i="24"/>
  <c r="T116" i="24"/>
  <c r="K117" i="24"/>
  <c r="L117" i="24"/>
  <c r="M117" i="24"/>
  <c r="N117" i="24"/>
  <c r="O117" i="24"/>
  <c r="P117" i="24"/>
  <c r="Q117" i="24"/>
  <c r="R117" i="24"/>
  <c r="S117" i="24"/>
  <c r="T117" i="24"/>
  <c r="K118" i="24"/>
  <c r="L118" i="24"/>
  <c r="M118" i="24"/>
  <c r="N118" i="24"/>
  <c r="O118" i="24"/>
  <c r="P118" i="24"/>
  <c r="Q118" i="24"/>
  <c r="R118" i="24"/>
  <c r="S118" i="24"/>
  <c r="T118" i="24"/>
  <c r="K120" i="24"/>
  <c r="L120" i="24"/>
  <c r="M120" i="24"/>
  <c r="N120" i="24"/>
  <c r="O120" i="24"/>
  <c r="P120" i="24"/>
  <c r="Q120" i="24"/>
  <c r="R120" i="24"/>
  <c r="S120" i="24"/>
  <c r="T120" i="24"/>
  <c r="K121" i="24"/>
  <c r="L121" i="24"/>
  <c r="M121" i="24"/>
  <c r="N121" i="24"/>
  <c r="O121" i="24"/>
  <c r="P121" i="24"/>
  <c r="Q121" i="24"/>
  <c r="R121" i="24"/>
  <c r="S121" i="24"/>
  <c r="T121" i="24"/>
  <c r="K122" i="24"/>
  <c r="L122" i="24"/>
  <c r="M122" i="24"/>
  <c r="N122" i="24"/>
  <c r="O122" i="24"/>
  <c r="P122" i="24"/>
  <c r="Q122" i="24"/>
  <c r="R122" i="24"/>
  <c r="S122" i="24"/>
  <c r="T122" i="24"/>
  <c r="K123" i="24"/>
  <c r="L123" i="24"/>
  <c r="M123" i="24"/>
  <c r="N123" i="24"/>
  <c r="O123" i="24"/>
  <c r="P123" i="24"/>
  <c r="Q123" i="24"/>
  <c r="R123" i="24"/>
  <c r="S123" i="24"/>
  <c r="T123" i="24"/>
  <c r="K124" i="24"/>
  <c r="L124" i="24"/>
  <c r="M124" i="24"/>
  <c r="N124" i="24"/>
  <c r="O124" i="24"/>
  <c r="P124" i="24"/>
  <c r="Q124" i="24"/>
  <c r="R124" i="24"/>
  <c r="S124" i="24"/>
  <c r="T124" i="24"/>
  <c r="K125" i="24"/>
  <c r="L125" i="24"/>
  <c r="M125" i="24"/>
  <c r="N125" i="24"/>
  <c r="O125" i="24"/>
  <c r="P125" i="24"/>
  <c r="Q125" i="24"/>
  <c r="R125" i="24"/>
  <c r="S125" i="24"/>
  <c r="T125" i="24"/>
  <c r="K126" i="24"/>
  <c r="L126" i="24"/>
  <c r="M126" i="24"/>
  <c r="N126" i="24"/>
  <c r="O126" i="24"/>
  <c r="P126" i="24"/>
  <c r="Q126" i="24"/>
  <c r="R126" i="24"/>
  <c r="S126" i="24"/>
  <c r="T126" i="24"/>
  <c r="K127" i="24"/>
  <c r="L127" i="24"/>
  <c r="M127" i="24"/>
  <c r="N127" i="24"/>
  <c r="O127" i="24"/>
  <c r="P127" i="24"/>
  <c r="Q127" i="24"/>
  <c r="R127" i="24"/>
  <c r="S127" i="24"/>
  <c r="T127" i="24"/>
  <c r="K128" i="24"/>
  <c r="L128" i="24"/>
  <c r="M128" i="24"/>
  <c r="N128" i="24"/>
  <c r="O128" i="24"/>
  <c r="P128" i="24"/>
  <c r="Q128" i="24"/>
  <c r="R128" i="24"/>
  <c r="S128" i="24"/>
  <c r="T128" i="24"/>
  <c r="K130" i="24"/>
  <c r="L130" i="24"/>
  <c r="M130" i="24"/>
  <c r="N130" i="24"/>
  <c r="O130" i="24"/>
  <c r="P130" i="24"/>
  <c r="Q130" i="24"/>
  <c r="R130" i="24"/>
  <c r="S130" i="24"/>
  <c r="T130" i="24"/>
  <c r="K131" i="24"/>
  <c r="L131" i="24"/>
  <c r="M131" i="24"/>
  <c r="N131" i="24"/>
  <c r="O131" i="24"/>
  <c r="P131" i="24"/>
  <c r="Q131" i="24"/>
  <c r="R131" i="24"/>
  <c r="S131" i="24"/>
  <c r="T131" i="24"/>
  <c r="J113" i="24"/>
  <c r="J114" i="24"/>
  <c r="J115" i="24"/>
  <c r="J116" i="24"/>
  <c r="J117" i="24"/>
  <c r="J118" i="24"/>
  <c r="J120" i="24"/>
  <c r="J121" i="24"/>
  <c r="J122" i="24"/>
  <c r="J123" i="24"/>
  <c r="J124" i="24"/>
  <c r="J125" i="24"/>
  <c r="J126" i="24"/>
  <c r="J127" i="24"/>
  <c r="J128" i="24"/>
  <c r="J130" i="24"/>
  <c r="J131" i="24"/>
  <c r="J112" i="24"/>
  <c r="I113" i="24"/>
  <c r="I114" i="24"/>
  <c r="I115" i="24"/>
  <c r="I116" i="24"/>
  <c r="I117" i="24"/>
  <c r="I118" i="24"/>
  <c r="I120" i="24"/>
  <c r="I121" i="24"/>
  <c r="I122" i="24"/>
  <c r="I123" i="24"/>
  <c r="I124" i="24"/>
  <c r="I125" i="24"/>
  <c r="I126" i="24"/>
  <c r="I127" i="24"/>
  <c r="I128" i="24"/>
  <c r="I130" i="24"/>
  <c r="I131" i="24"/>
  <c r="B23" i="25" l="1"/>
  <c r="J143" i="25" s="1"/>
  <c r="J165" i="25" s="1"/>
  <c r="J187" i="25" s="1"/>
  <c r="C39" i="25"/>
  <c r="I39" i="25" s="1"/>
  <c r="D39" i="25"/>
  <c r="M39" i="25" s="1"/>
  <c r="M40" i="25"/>
  <c r="M24" i="25"/>
  <c r="L24" i="25"/>
  <c r="K24" i="25" s="1"/>
  <c r="U113" i="25"/>
  <c r="U114" i="25"/>
  <c r="U115" i="25"/>
  <c r="U118" i="25"/>
  <c r="U122" i="25"/>
  <c r="U123" i="25"/>
  <c r="U124" i="25"/>
  <c r="U127" i="25"/>
  <c r="U130" i="25"/>
  <c r="U131" i="25"/>
  <c r="T23" i="25"/>
  <c r="T143" i="25" s="1"/>
  <c r="T165" i="25" s="1"/>
  <c r="T187" i="25" s="1"/>
  <c r="I23" i="25"/>
  <c r="L40" i="25"/>
  <c r="K40" i="25" s="1"/>
  <c r="Q23" i="25"/>
  <c r="U126" i="25"/>
  <c r="U117" i="25"/>
  <c r="P40" i="25"/>
  <c r="O40" i="25"/>
  <c r="M23" i="25"/>
  <c r="U116" i="25"/>
  <c r="U125" i="25"/>
  <c r="L23" i="25"/>
  <c r="U112" i="25"/>
  <c r="U120" i="25"/>
  <c r="U121" i="25"/>
  <c r="U128" i="25"/>
  <c r="U129" i="25"/>
  <c r="K42" i="2"/>
  <c r="E24" i="25" s="1"/>
  <c r="O24" i="25" s="1"/>
  <c r="S38" i="2"/>
  <c r="U129" i="24"/>
  <c r="P40" i="24"/>
  <c r="M39" i="24"/>
  <c r="S39" i="24"/>
  <c r="R39" i="24"/>
  <c r="K39" i="24"/>
  <c r="S40" i="24"/>
  <c r="J39" i="24"/>
  <c r="N40" i="24"/>
  <c r="R40" i="24"/>
  <c r="I39" i="24"/>
  <c r="M40" i="24"/>
  <c r="Q40" i="24"/>
  <c r="L39" i="24"/>
  <c r="L39" i="25" l="1"/>
  <c r="N24" i="25"/>
  <c r="R143" i="25"/>
  <c r="R165" i="25" s="1"/>
  <c r="R187" i="25" s="1"/>
  <c r="I143" i="25"/>
  <c r="I165" i="25" s="1"/>
  <c r="I187" i="25" s="1"/>
  <c r="O143" i="25"/>
  <c r="O165" i="25" s="1"/>
  <c r="O187" i="25" s="1"/>
  <c r="N39" i="25"/>
  <c r="R39" i="25"/>
  <c r="P24" i="25"/>
  <c r="P143" i="25" s="1"/>
  <c r="P165" i="25" s="1"/>
  <c r="P187" i="25" s="1"/>
  <c r="S39" i="2"/>
  <c r="B39" i="25"/>
  <c r="I151" i="25" s="1"/>
  <c r="I173" i="25" s="1"/>
  <c r="I195" i="25" s="1"/>
  <c r="T39" i="25"/>
  <c r="S39" i="25" s="1"/>
  <c r="J39" i="25"/>
  <c r="S23" i="25"/>
  <c r="S143" i="25" s="1"/>
  <c r="S165" i="25" s="1"/>
  <c r="S187" i="25" s="1"/>
  <c r="Q40" i="25"/>
  <c r="N40" i="25"/>
  <c r="L143" i="25"/>
  <c r="L165" i="25" s="1"/>
  <c r="L187" i="25" s="1"/>
  <c r="K23" i="25"/>
  <c r="K143" i="25" s="1"/>
  <c r="K165" i="25" s="1"/>
  <c r="K187" i="25" s="1"/>
  <c r="M143" i="25"/>
  <c r="M165" i="25" s="1"/>
  <c r="M187" i="25" s="1"/>
  <c r="N23" i="25"/>
  <c r="B39" i="24"/>
  <c r="T151" i="24" s="1"/>
  <c r="T173" i="24" s="1"/>
  <c r="T195" i="24" s="1"/>
  <c r="L28" i="2"/>
  <c r="L27" i="2"/>
  <c r="L26" i="2"/>
  <c r="L23" i="2"/>
  <c r="B28" i="2"/>
  <c r="B27" i="2"/>
  <c r="B26" i="2"/>
  <c r="B25" i="2"/>
  <c r="B23" i="2"/>
  <c r="N143" i="25" l="1"/>
  <c r="N165" i="25" s="1"/>
  <c r="N187" i="25" s="1"/>
  <c r="N151" i="25"/>
  <c r="N173" i="25" s="1"/>
  <c r="N195" i="25" s="1"/>
  <c r="K39" i="25"/>
  <c r="K151" i="25" s="1"/>
  <c r="K173" i="25" s="1"/>
  <c r="K195" i="25" s="1"/>
  <c r="P151" i="25"/>
  <c r="P173" i="25" s="1"/>
  <c r="P195" i="25" s="1"/>
  <c r="J151" i="25"/>
  <c r="J173" i="25" s="1"/>
  <c r="J195" i="25" s="1"/>
  <c r="S151" i="25"/>
  <c r="S173" i="25" s="1"/>
  <c r="S195" i="25" s="1"/>
  <c r="T151" i="25"/>
  <c r="T173" i="25" s="1"/>
  <c r="T195" i="25" s="1"/>
  <c r="R151" i="25"/>
  <c r="R173" i="25" s="1"/>
  <c r="R195" i="25" s="1"/>
  <c r="L151" i="25"/>
  <c r="L173" i="25" s="1"/>
  <c r="L195" i="25" s="1"/>
  <c r="O151" i="25"/>
  <c r="O173" i="25" s="1"/>
  <c r="O195" i="25" s="1"/>
  <c r="Q24" i="25"/>
  <c r="Q143" i="25" s="1"/>
  <c r="Q165" i="25" s="1"/>
  <c r="Q187" i="25" s="1"/>
  <c r="Q39" i="25"/>
  <c r="Q151" i="25" s="1"/>
  <c r="Q173" i="25" s="1"/>
  <c r="Q195" i="25" s="1"/>
  <c r="M151" i="25"/>
  <c r="M173" i="25" s="1"/>
  <c r="M195" i="25" s="1"/>
  <c r="P151" i="24"/>
  <c r="P173" i="24" s="1"/>
  <c r="P195" i="24" s="1"/>
  <c r="K151" i="24"/>
  <c r="K173" i="24" s="1"/>
  <c r="K195" i="24" s="1"/>
  <c r="N151" i="24"/>
  <c r="N173" i="24" s="1"/>
  <c r="N195" i="24" s="1"/>
  <c r="Q151" i="24"/>
  <c r="Q173" i="24" s="1"/>
  <c r="Q195" i="24" s="1"/>
  <c r="S151" i="24"/>
  <c r="S173" i="24" s="1"/>
  <c r="S195" i="24" s="1"/>
  <c r="O151" i="24"/>
  <c r="O173" i="24" s="1"/>
  <c r="O195" i="24" s="1"/>
  <c r="I151" i="24"/>
  <c r="I173" i="24" s="1"/>
  <c r="I195" i="24" s="1"/>
  <c r="R151" i="24"/>
  <c r="R173" i="24" s="1"/>
  <c r="R195" i="24" s="1"/>
  <c r="M151" i="24"/>
  <c r="M173" i="24" s="1"/>
  <c r="M195" i="24" s="1"/>
  <c r="L151" i="24"/>
  <c r="L173" i="24" s="1"/>
  <c r="L195" i="24" s="1"/>
  <c r="J151" i="24"/>
  <c r="J173" i="24" s="1"/>
  <c r="J195" i="24" s="1"/>
  <c r="U121" i="24"/>
  <c r="U118" i="24"/>
  <c r="U120" i="24"/>
  <c r="U143" i="25" l="1"/>
  <c r="U165" i="25" s="1"/>
  <c r="U187" i="25" s="1"/>
  <c r="U151" i="25"/>
  <c r="U173" i="25" s="1"/>
  <c r="U195" i="25" s="1"/>
  <c r="U151" i="24"/>
  <c r="U173" i="24" s="1"/>
  <c r="U195" i="24" s="1"/>
  <c r="U3" i="24"/>
  <c r="U2" i="24"/>
  <c r="U38" i="2" l="1"/>
  <c r="B43" i="25" s="1"/>
  <c r="L42" i="2"/>
  <c r="E26" i="25" s="1"/>
  <c r="L40" i="2"/>
  <c r="C25" i="25" s="1"/>
  <c r="L38" i="2"/>
  <c r="B25" i="25" s="1"/>
  <c r="C23" i="24"/>
  <c r="J42" i="2"/>
  <c r="J40" i="2"/>
  <c r="J38" i="2"/>
  <c r="B21" i="25" s="1"/>
  <c r="H38" i="2"/>
  <c r="T40" i="2"/>
  <c r="C41" i="25" s="1"/>
  <c r="R40" i="2"/>
  <c r="C37" i="25" s="1"/>
  <c r="R38" i="2"/>
  <c r="B37" i="25" s="1"/>
  <c r="Q42" i="2"/>
  <c r="E36" i="25" s="1"/>
  <c r="Q40" i="2"/>
  <c r="C35" i="25" s="1"/>
  <c r="Q38" i="2"/>
  <c r="B35" i="25" s="1"/>
  <c r="P41" i="2"/>
  <c r="D33" i="25" s="1"/>
  <c r="P42" i="2"/>
  <c r="E34" i="25" s="1"/>
  <c r="P40" i="2"/>
  <c r="C33" i="25" s="1"/>
  <c r="P38" i="2"/>
  <c r="B33" i="25" s="1"/>
  <c r="O40" i="2"/>
  <c r="C31" i="25" s="1"/>
  <c r="O38" i="2"/>
  <c r="B31" i="25" s="1"/>
  <c r="N41" i="2"/>
  <c r="D29" i="25" s="1"/>
  <c r="N42" i="2"/>
  <c r="E30" i="25" s="1"/>
  <c r="N40" i="2"/>
  <c r="C29" i="25" s="1"/>
  <c r="M41" i="2"/>
  <c r="D27" i="25" s="1"/>
  <c r="M42" i="2"/>
  <c r="E28" i="25" s="1"/>
  <c r="M38" i="2"/>
  <c r="B27" i="25" s="1"/>
  <c r="G42" i="2"/>
  <c r="E16" i="25" s="1"/>
  <c r="G40" i="2"/>
  <c r="C15" i="25" s="1"/>
  <c r="G38" i="2"/>
  <c r="F41" i="2"/>
  <c r="D13" i="25" s="1"/>
  <c r="F42" i="2"/>
  <c r="E14" i="25" s="1"/>
  <c r="E41" i="2"/>
  <c r="D11" i="25" s="1"/>
  <c r="E42" i="2"/>
  <c r="E12" i="25" s="1"/>
  <c r="E40" i="2"/>
  <c r="C11" i="25" s="1"/>
  <c r="D41" i="2"/>
  <c r="D42" i="2"/>
  <c r="D40" i="2"/>
  <c r="D38" i="2"/>
  <c r="C41" i="2"/>
  <c r="B42" i="2"/>
  <c r="E6" i="25" s="1"/>
  <c r="B41" i="2"/>
  <c r="B40" i="2"/>
  <c r="B38" i="2"/>
  <c r="B5" i="25" s="1"/>
  <c r="H40" i="2"/>
  <c r="U40" i="2"/>
  <c r="C43" i="25" s="1"/>
  <c r="G41" i="2"/>
  <c r="D15" i="25" s="1"/>
  <c r="H41" i="2"/>
  <c r="J41" i="2"/>
  <c r="D23" i="24"/>
  <c r="L41" i="2"/>
  <c r="D25" i="25" s="1"/>
  <c r="O41" i="2"/>
  <c r="D31" i="25" s="1"/>
  <c r="Q41" i="2"/>
  <c r="D35" i="25" s="1"/>
  <c r="R41" i="2"/>
  <c r="T41" i="2"/>
  <c r="U41" i="2"/>
  <c r="D43" i="25" s="1"/>
  <c r="H42" i="2"/>
  <c r="E24" i="24"/>
  <c r="O42" i="2"/>
  <c r="E32" i="25" s="1"/>
  <c r="R42" i="2"/>
  <c r="E38" i="25" s="1"/>
  <c r="T42" i="2"/>
  <c r="E42" i="25" s="1"/>
  <c r="U42" i="2"/>
  <c r="E44" i="25" s="1"/>
  <c r="G43" i="2"/>
  <c r="H43" i="2"/>
  <c r="J43" i="2"/>
  <c r="F24" i="24"/>
  <c r="L43" i="2"/>
  <c r="M43" i="2"/>
  <c r="N43" i="2"/>
  <c r="O43" i="2"/>
  <c r="P43" i="2"/>
  <c r="Q43" i="2"/>
  <c r="R43" i="2"/>
  <c r="T43" i="2"/>
  <c r="U43" i="2"/>
  <c r="F44" i="25" s="1"/>
  <c r="E43" i="2"/>
  <c r="F43" i="2"/>
  <c r="F14" i="25" s="1"/>
  <c r="D43" i="2"/>
  <c r="C43" i="2"/>
  <c r="F8" i="25" s="1"/>
  <c r="B43" i="2"/>
  <c r="C42" i="2"/>
  <c r="F40" i="2"/>
  <c r="C13" i="25" s="1"/>
  <c r="C40" i="2"/>
  <c r="C7" i="25" s="1"/>
  <c r="F38" i="2"/>
  <c r="B13" i="25" s="1"/>
  <c r="B4" i="4"/>
  <c r="B5" i="4"/>
  <c r="B6" i="4"/>
  <c r="B13" i="4"/>
  <c r="B15" i="4" s="1"/>
  <c r="B14" i="4"/>
  <c r="B22" i="4"/>
  <c r="B24" i="4" s="1"/>
  <c r="B23" i="4"/>
  <c r="B31" i="4"/>
  <c r="B32" i="4"/>
  <c r="B33" i="4"/>
  <c r="B40" i="4"/>
  <c r="B41" i="4"/>
  <c r="B42" i="4"/>
  <c r="E38" i="2"/>
  <c r="B11" i="25" s="1"/>
  <c r="F6" i="24" l="1"/>
  <c r="L6" i="24" s="1"/>
  <c r="F6" i="25"/>
  <c r="F12" i="24"/>
  <c r="M12" i="24" s="1"/>
  <c r="F12" i="25"/>
  <c r="F36" i="24"/>
  <c r="L36" i="24" s="1"/>
  <c r="F36" i="25"/>
  <c r="F28" i="24"/>
  <c r="M28" i="24" s="1"/>
  <c r="F28" i="25"/>
  <c r="F18" i="24"/>
  <c r="R18" i="24" s="1"/>
  <c r="F18" i="25"/>
  <c r="O38" i="25"/>
  <c r="O150" i="25" s="1"/>
  <c r="O172" i="25" s="1"/>
  <c r="O194" i="25" s="1"/>
  <c r="P38" i="25"/>
  <c r="R43" i="25"/>
  <c r="M43" i="25"/>
  <c r="L43" i="25"/>
  <c r="R31" i="25"/>
  <c r="M31" i="25"/>
  <c r="L31" i="25"/>
  <c r="D17" i="25"/>
  <c r="F17" i="25"/>
  <c r="D7" i="24"/>
  <c r="M7" i="24" s="1"/>
  <c r="D7" i="25"/>
  <c r="D9" i="24"/>
  <c r="S9" i="24" s="1"/>
  <c r="D9" i="25"/>
  <c r="P14" i="25"/>
  <c r="O14" i="25"/>
  <c r="O138" i="25" s="1"/>
  <c r="O160" i="25" s="1"/>
  <c r="O182" i="25" s="1"/>
  <c r="P16" i="25"/>
  <c r="O16" i="25"/>
  <c r="T29" i="25"/>
  <c r="J29" i="25"/>
  <c r="I29" i="25"/>
  <c r="J31" i="25"/>
  <c r="J147" i="25" s="1"/>
  <c r="J169" i="25" s="1"/>
  <c r="J191" i="25" s="1"/>
  <c r="I31" i="25"/>
  <c r="I147" i="25" s="1"/>
  <c r="T31" i="25"/>
  <c r="T147" i="25" s="1"/>
  <c r="T169" i="25" s="1"/>
  <c r="T191" i="25" s="1"/>
  <c r="M33" i="25"/>
  <c r="L33" i="25"/>
  <c r="R33" i="25"/>
  <c r="T7" i="25"/>
  <c r="I7" i="25"/>
  <c r="J7" i="25"/>
  <c r="R44" i="25"/>
  <c r="S44" i="25" s="1"/>
  <c r="M44" i="25"/>
  <c r="L44" i="25"/>
  <c r="K44" i="25" s="1"/>
  <c r="F26" i="24"/>
  <c r="M26" i="24" s="1"/>
  <c r="F26" i="25"/>
  <c r="F16" i="24"/>
  <c r="S16" i="24" s="1"/>
  <c r="F16" i="25"/>
  <c r="D41" i="24"/>
  <c r="R41" i="24" s="1"/>
  <c r="D41" i="25"/>
  <c r="L15" i="25"/>
  <c r="M15" i="25"/>
  <c r="R15" i="25"/>
  <c r="B9" i="24"/>
  <c r="B9" i="25"/>
  <c r="M13" i="25"/>
  <c r="R13" i="25"/>
  <c r="L13" i="25"/>
  <c r="P30" i="25"/>
  <c r="O30" i="25"/>
  <c r="J25" i="25"/>
  <c r="T25" i="25"/>
  <c r="T144" i="25" s="1"/>
  <c r="T166" i="25" s="1"/>
  <c r="T188" i="25" s="1"/>
  <c r="I25" i="25"/>
  <c r="I144" i="25" s="1"/>
  <c r="T13" i="25"/>
  <c r="T138" i="25" s="1"/>
  <c r="T160" i="25" s="1"/>
  <c r="T182" i="25" s="1"/>
  <c r="J13" i="25"/>
  <c r="J138" i="25" s="1"/>
  <c r="J160" i="25" s="1"/>
  <c r="J182" i="25" s="1"/>
  <c r="I13" i="25"/>
  <c r="I138" i="25" s="1"/>
  <c r="F10" i="24"/>
  <c r="S10" i="24" s="1"/>
  <c r="F10" i="25"/>
  <c r="F42" i="24"/>
  <c r="M42" i="24" s="1"/>
  <c r="F42" i="25"/>
  <c r="F32" i="24"/>
  <c r="L32" i="24" s="1"/>
  <c r="F32" i="25"/>
  <c r="P44" i="25"/>
  <c r="O44" i="25"/>
  <c r="O153" i="25" s="1"/>
  <c r="O175" i="25" s="1"/>
  <c r="O197" i="25" s="1"/>
  <c r="D37" i="24"/>
  <c r="S37" i="24" s="1"/>
  <c r="D37" i="25"/>
  <c r="T43" i="25"/>
  <c r="T153" i="25" s="1"/>
  <c r="T175" i="25" s="1"/>
  <c r="T197" i="25" s="1"/>
  <c r="J43" i="25"/>
  <c r="I43" i="25"/>
  <c r="I153" i="25" s="1"/>
  <c r="D5" i="24"/>
  <c r="L5" i="24" s="1"/>
  <c r="D5" i="25"/>
  <c r="C9" i="24"/>
  <c r="T9" i="24" s="1"/>
  <c r="T136" i="24" s="1"/>
  <c r="T158" i="24" s="1"/>
  <c r="T180" i="24" s="1"/>
  <c r="C9" i="25"/>
  <c r="P12" i="25"/>
  <c r="O12" i="25"/>
  <c r="O137" i="25" s="1"/>
  <c r="O159" i="25" s="1"/>
  <c r="O181" i="25" s="1"/>
  <c r="B15" i="24"/>
  <c r="B15" i="25"/>
  <c r="O28" i="25"/>
  <c r="O145" i="25" s="1"/>
  <c r="O167" i="25" s="1"/>
  <c r="O189" i="25" s="1"/>
  <c r="P28" i="25"/>
  <c r="R29" i="25"/>
  <c r="L29" i="25"/>
  <c r="M29" i="25"/>
  <c r="T33" i="25"/>
  <c r="T148" i="25" s="1"/>
  <c r="T170" i="25" s="1"/>
  <c r="T192" i="25" s="1"/>
  <c r="I33" i="25"/>
  <c r="I148" i="25" s="1"/>
  <c r="J33" i="25"/>
  <c r="T35" i="25"/>
  <c r="T149" i="25" s="1"/>
  <c r="T171" i="25" s="1"/>
  <c r="T193" i="25" s="1"/>
  <c r="J35" i="25"/>
  <c r="I35" i="25"/>
  <c r="I149" i="25" s="1"/>
  <c r="J41" i="25"/>
  <c r="T41" i="25"/>
  <c r="I41" i="25"/>
  <c r="E22" i="24"/>
  <c r="Q22" i="24" s="1"/>
  <c r="E22" i="25"/>
  <c r="O26" i="25"/>
  <c r="O144" i="25" s="1"/>
  <c r="O166" i="25" s="1"/>
  <c r="O188" i="25" s="1"/>
  <c r="P26" i="25"/>
  <c r="L8" i="25"/>
  <c r="K8" i="25" s="1"/>
  <c r="M8" i="25"/>
  <c r="R8" i="25"/>
  <c r="S8" i="25" s="1"/>
  <c r="F34" i="24"/>
  <c r="R34" i="24" s="1"/>
  <c r="F34" i="25"/>
  <c r="O32" i="25"/>
  <c r="O147" i="25" s="1"/>
  <c r="O169" i="25" s="1"/>
  <c r="O191" i="25" s="1"/>
  <c r="P32" i="25"/>
  <c r="M25" i="25"/>
  <c r="L25" i="25"/>
  <c r="R25" i="25"/>
  <c r="C5" i="24"/>
  <c r="K5" i="24" s="1"/>
  <c r="C5" i="25"/>
  <c r="J11" i="25"/>
  <c r="T11" i="25"/>
  <c r="T137" i="25" s="1"/>
  <c r="T159" i="25" s="1"/>
  <c r="T181" i="25" s="1"/>
  <c r="I11" i="25"/>
  <c r="I137" i="25" s="1"/>
  <c r="J37" i="25"/>
  <c r="I37" i="25"/>
  <c r="I150" i="25" s="1"/>
  <c r="T37" i="25"/>
  <c r="T150" i="25" s="1"/>
  <c r="T172" i="25" s="1"/>
  <c r="T194" i="25" s="1"/>
  <c r="C21" i="24"/>
  <c r="J21" i="24" s="1"/>
  <c r="C21" i="25"/>
  <c r="E8" i="24"/>
  <c r="N8" i="24" s="1"/>
  <c r="E8" i="25"/>
  <c r="L14" i="25"/>
  <c r="K14" i="25" s="1"/>
  <c r="R14" i="25"/>
  <c r="S14" i="25" s="1"/>
  <c r="M14" i="25"/>
  <c r="F38" i="24"/>
  <c r="L38" i="24" s="1"/>
  <c r="F38" i="25"/>
  <c r="F30" i="24"/>
  <c r="L30" i="24" s="1"/>
  <c r="F30" i="25"/>
  <c r="F22" i="24"/>
  <c r="R22" i="24" s="1"/>
  <c r="F22" i="25"/>
  <c r="O42" i="25"/>
  <c r="P42" i="25"/>
  <c r="E18" i="24"/>
  <c r="N18" i="24" s="1"/>
  <c r="E18" i="25"/>
  <c r="M35" i="25"/>
  <c r="L35" i="25"/>
  <c r="R35" i="25"/>
  <c r="D21" i="24"/>
  <c r="S21" i="24" s="1"/>
  <c r="D21" i="25"/>
  <c r="C17" i="24"/>
  <c r="K17" i="24" s="1"/>
  <c r="C17" i="25"/>
  <c r="P6" i="25"/>
  <c r="O6" i="25"/>
  <c r="O134" i="25" s="1"/>
  <c r="O156" i="25" s="1"/>
  <c r="O178" i="25" s="1"/>
  <c r="E10" i="24"/>
  <c r="Q10" i="24" s="1"/>
  <c r="Q136" i="24" s="1"/>
  <c r="E10" i="25"/>
  <c r="R11" i="25"/>
  <c r="M11" i="25"/>
  <c r="L11" i="25"/>
  <c r="I15" i="25"/>
  <c r="I139" i="25" s="1"/>
  <c r="J15" i="25"/>
  <c r="T15" i="25"/>
  <c r="R27" i="25"/>
  <c r="L27" i="25"/>
  <c r="M27" i="25"/>
  <c r="O34" i="25"/>
  <c r="O148" i="25" s="1"/>
  <c r="O170" i="25" s="1"/>
  <c r="O192" i="25" s="1"/>
  <c r="P34" i="25"/>
  <c r="P36" i="25"/>
  <c r="O36" i="25"/>
  <c r="O149" i="25" s="1"/>
  <c r="O171" i="25" s="1"/>
  <c r="O193" i="25" s="1"/>
  <c r="B17" i="24"/>
  <c r="B17" i="25"/>
  <c r="D17" i="24"/>
  <c r="S17" i="24" s="1"/>
  <c r="F17" i="24"/>
  <c r="S36" i="24"/>
  <c r="M18" i="24"/>
  <c r="B23" i="24"/>
  <c r="R24" i="24"/>
  <c r="M24" i="24"/>
  <c r="S24" i="24"/>
  <c r="L24" i="24"/>
  <c r="P24" i="24"/>
  <c r="Q24" i="24"/>
  <c r="O24" i="24"/>
  <c r="N24" i="24"/>
  <c r="S23" i="24"/>
  <c r="N23" i="24"/>
  <c r="M23" i="24"/>
  <c r="R23" i="24"/>
  <c r="L23" i="24"/>
  <c r="J39" i="2"/>
  <c r="B21" i="24"/>
  <c r="T23" i="24"/>
  <c r="J23" i="24"/>
  <c r="I23" i="24"/>
  <c r="K23" i="24"/>
  <c r="L28" i="24"/>
  <c r="T38" i="2"/>
  <c r="C38" i="2"/>
  <c r="E6" i="24"/>
  <c r="N6" i="24" s="1"/>
  <c r="R6" i="24"/>
  <c r="F8" i="24"/>
  <c r="F14" i="24"/>
  <c r="E39" i="2"/>
  <c r="B11" i="24"/>
  <c r="B39" i="2"/>
  <c r="B5" i="24"/>
  <c r="B13" i="24"/>
  <c r="C7" i="24"/>
  <c r="C13" i="24"/>
  <c r="E14" i="24"/>
  <c r="D11" i="24"/>
  <c r="E44" i="24"/>
  <c r="E38" i="24"/>
  <c r="E34" i="24"/>
  <c r="E30" i="24"/>
  <c r="E26" i="24"/>
  <c r="D43" i="24"/>
  <c r="D33" i="24"/>
  <c r="D29" i="24"/>
  <c r="D25" i="24"/>
  <c r="D15" i="24"/>
  <c r="C41" i="24"/>
  <c r="C35" i="24"/>
  <c r="C31" i="24"/>
  <c r="C25" i="24"/>
  <c r="Q39" i="2"/>
  <c r="B35" i="24"/>
  <c r="B27" i="24"/>
  <c r="D13" i="24"/>
  <c r="C11" i="24"/>
  <c r="F44" i="24"/>
  <c r="E42" i="24"/>
  <c r="E36" i="24"/>
  <c r="E32" i="24"/>
  <c r="E28" i="24"/>
  <c r="D35" i="24"/>
  <c r="D31" i="24"/>
  <c r="D27" i="24"/>
  <c r="C43" i="24"/>
  <c r="C37" i="24"/>
  <c r="C33" i="24"/>
  <c r="C29" i="24"/>
  <c r="C15" i="24"/>
  <c r="U39" i="2"/>
  <c r="B43" i="24"/>
  <c r="R39" i="2"/>
  <c r="B37" i="24"/>
  <c r="P39" i="2"/>
  <c r="B33" i="24"/>
  <c r="L39" i="2"/>
  <c r="B25" i="24"/>
  <c r="E12" i="24"/>
  <c r="G39" i="2"/>
  <c r="E16" i="24"/>
  <c r="O39" i="2"/>
  <c r="B31" i="24"/>
  <c r="I112" i="24"/>
  <c r="N38" i="2"/>
  <c r="B29" i="25" s="1"/>
  <c r="M40" i="2"/>
  <c r="C27" i="25" s="1"/>
  <c r="M39" i="2"/>
  <c r="F39" i="2"/>
  <c r="H39" i="2"/>
  <c r="D39" i="2"/>
  <c r="S32" i="24" l="1"/>
  <c r="P18" i="24"/>
  <c r="P140" i="24" s="1"/>
  <c r="P162" i="24" s="1"/>
  <c r="P184" i="24" s="1"/>
  <c r="L17" i="24"/>
  <c r="L12" i="24"/>
  <c r="S38" i="24"/>
  <c r="S150" i="24" s="1"/>
  <c r="S172" i="24" s="1"/>
  <c r="S194" i="24" s="1"/>
  <c r="M16" i="24"/>
  <c r="S12" i="24"/>
  <c r="S5" i="24"/>
  <c r="R37" i="24"/>
  <c r="R28" i="24"/>
  <c r="M21" i="24"/>
  <c r="M32" i="24"/>
  <c r="L16" i="24"/>
  <c r="M37" i="24"/>
  <c r="S22" i="24"/>
  <c r="S142" i="24" s="1"/>
  <c r="S164" i="24" s="1"/>
  <c r="S186" i="24" s="1"/>
  <c r="R38" i="24"/>
  <c r="N37" i="24"/>
  <c r="R32" i="24"/>
  <c r="M22" i="24"/>
  <c r="R16" i="24"/>
  <c r="M38" i="24"/>
  <c r="L37" i="24"/>
  <c r="L150" i="24" s="1"/>
  <c r="L172" i="24" s="1"/>
  <c r="L194" i="24" s="1"/>
  <c r="L22" i="24"/>
  <c r="S41" i="24"/>
  <c r="T5" i="24"/>
  <c r="T134" i="24" s="1"/>
  <c r="T156" i="24" s="1"/>
  <c r="T178" i="24" s="1"/>
  <c r="R12" i="24"/>
  <c r="L26" i="24"/>
  <c r="S28" i="24"/>
  <c r="L42" i="24"/>
  <c r="L41" i="24"/>
  <c r="L21" i="24"/>
  <c r="L142" i="24" s="1"/>
  <c r="L164" i="24" s="1"/>
  <c r="L186" i="24" s="1"/>
  <c r="O22" i="24"/>
  <c r="O142" i="24" s="1"/>
  <c r="O164" i="24" s="1"/>
  <c r="O186" i="24" s="1"/>
  <c r="M41" i="24"/>
  <c r="S26" i="24"/>
  <c r="R42" i="24"/>
  <c r="N41" i="24"/>
  <c r="R26" i="24"/>
  <c r="S42" i="24"/>
  <c r="O8" i="24"/>
  <c r="T143" i="24"/>
  <c r="T165" i="24" s="1"/>
  <c r="T187" i="24" s="1"/>
  <c r="M10" i="24"/>
  <c r="T17" i="24"/>
  <c r="T140" i="24" s="1"/>
  <c r="T162" i="24" s="1"/>
  <c r="T184" i="24" s="1"/>
  <c r="T21" i="24"/>
  <c r="T142" i="24" s="1"/>
  <c r="T164" i="24" s="1"/>
  <c r="T186" i="24" s="1"/>
  <c r="R10" i="24"/>
  <c r="J9" i="24"/>
  <c r="J136" i="24" s="1"/>
  <c r="J158" i="24" s="1"/>
  <c r="J180" i="24" s="1"/>
  <c r="L10" i="24"/>
  <c r="L34" i="24"/>
  <c r="S30" i="24"/>
  <c r="Q18" i="24"/>
  <c r="Q140" i="24" s="1"/>
  <c r="Q162" i="24" s="1"/>
  <c r="Q184" i="24" s="1"/>
  <c r="N10" i="24"/>
  <c r="L7" i="24"/>
  <c r="S34" i="24"/>
  <c r="M34" i="24"/>
  <c r="M30" i="24"/>
  <c r="R30" i="24"/>
  <c r="T146" i="25"/>
  <c r="T168" i="25" s="1"/>
  <c r="T190" i="25" s="1"/>
  <c r="N9" i="24"/>
  <c r="N5" i="24"/>
  <c r="N134" i="24" s="1"/>
  <c r="N156" i="24" s="1"/>
  <c r="N178" i="24" s="1"/>
  <c r="M9" i="24"/>
  <c r="I21" i="24"/>
  <c r="I142" i="24" s="1"/>
  <c r="M5" i="24"/>
  <c r="J5" i="24"/>
  <c r="J134" i="24" s="1"/>
  <c r="J156" i="24" s="1"/>
  <c r="J178" i="24" s="1"/>
  <c r="R9" i="24"/>
  <c r="R136" i="24" s="1"/>
  <c r="R158" i="24" s="1"/>
  <c r="R180" i="24" s="1"/>
  <c r="K21" i="24"/>
  <c r="K142" i="24" s="1"/>
  <c r="K164" i="24" s="1"/>
  <c r="K186" i="24" s="1"/>
  <c r="O18" i="24"/>
  <c r="O140" i="24" s="1"/>
  <c r="O162" i="24" s="1"/>
  <c r="O184" i="24" s="1"/>
  <c r="T139" i="25"/>
  <c r="T161" i="25" s="1"/>
  <c r="T183" i="25" s="1"/>
  <c r="L9" i="24"/>
  <c r="K140" i="24"/>
  <c r="K162" i="24" s="1"/>
  <c r="K184" i="24" s="1"/>
  <c r="N14" i="25"/>
  <c r="Q14" i="25"/>
  <c r="R5" i="24"/>
  <c r="R134" i="24" s="1"/>
  <c r="R156" i="24" s="1"/>
  <c r="R178" i="24" s="1"/>
  <c r="I5" i="24"/>
  <c r="I134" i="24" s="1"/>
  <c r="I156" i="24" s="1"/>
  <c r="I178" i="24" s="1"/>
  <c r="J137" i="25"/>
  <c r="J159" i="25" s="1"/>
  <c r="J181" i="25" s="1"/>
  <c r="K11" i="25"/>
  <c r="I171" i="25"/>
  <c r="I193" i="25" s="1"/>
  <c r="I169" i="25"/>
  <c r="I191" i="25" s="1"/>
  <c r="Q8" i="24"/>
  <c r="I9" i="24"/>
  <c r="I136" i="24" s="1"/>
  <c r="I158" i="24" s="1"/>
  <c r="I180" i="24" s="1"/>
  <c r="O10" i="24"/>
  <c r="O136" i="24" s="1"/>
  <c r="O158" i="24" s="1"/>
  <c r="O180" i="24" s="1"/>
  <c r="S6" i="24"/>
  <c r="S134" i="24" s="1"/>
  <c r="S156" i="24" s="1"/>
  <c r="S178" i="24" s="1"/>
  <c r="P22" i="24"/>
  <c r="P142" i="24" s="1"/>
  <c r="P164" i="24" s="1"/>
  <c r="P186" i="24" s="1"/>
  <c r="J17" i="24"/>
  <c r="J140" i="24" s="1"/>
  <c r="J162" i="24" s="1"/>
  <c r="J184" i="24" s="1"/>
  <c r="S18" i="24"/>
  <c r="S140" i="24" s="1"/>
  <c r="S162" i="24" s="1"/>
  <c r="S184" i="24" s="1"/>
  <c r="M36" i="24"/>
  <c r="N27" i="25"/>
  <c r="J139" i="25"/>
  <c r="J161" i="25" s="1"/>
  <c r="J183" i="25" s="1"/>
  <c r="K15" i="25"/>
  <c r="Q11" i="25"/>
  <c r="S11" i="25"/>
  <c r="P134" i="25"/>
  <c r="P156" i="25" s="1"/>
  <c r="P178" i="25" s="1"/>
  <c r="O18" i="25"/>
  <c r="O140" i="25" s="1"/>
  <c r="O162" i="25" s="1"/>
  <c r="P18" i="25"/>
  <c r="M22" i="25"/>
  <c r="R22" i="25"/>
  <c r="S22" i="25" s="1"/>
  <c r="L22" i="25"/>
  <c r="K22" i="25" s="1"/>
  <c r="L38" i="25"/>
  <c r="K38" i="25" s="1"/>
  <c r="R38" i="25"/>
  <c r="S38" i="25" s="1"/>
  <c r="M38" i="25"/>
  <c r="N38" i="25" s="1"/>
  <c r="I159" i="25"/>
  <c r="I181" i="25" s="1"/>
  <c r="P147" i="25"/>
  <c r="P169" i="25" s="1"/>
  <c r="P191" i="25" s="1"/>
  <c r="N29" i="25"/>
  <c r="P137" i="25"/>
  <c r="P159" i="25" s="1"/>
  <c r="P181" i="25" s="1"/>
  <c r="R37" i="25"/>
  <c r="M37" i="25"/>
  <c r="L37" i="25"/>
  <c r="L32" i="25"/>
  <c r="K32" i="25" s="1"/>
  <c r="R32" i="25"/>
  <c r="S32" i="25" s="1"/>
  <c r="M32" i="25"/>
  <c r="N32" i="25" s="1"/>
  <c r="M10" i="25"/>
  <c r="L10" i="25"/>
  <c r="K10" i="25" s="1"/>
  <c r="R10" i="25"/>
  <c r="S10" i="25" s="1"/>
  <c r="O146" i="25"/>
  <c r="O168" i="25" s="1"/>
  <c r="O190" i="25" s="1"/>
  <c r="N13" i="25"/>
  <c r="N138" i="25" s="1"/>
  <c r="N160" i="25" s="1"/>
  <c r="N182" i="25" s="1"/>
  <c r="M138" i="25"/>
  <c r="M160" i="25" s="1"/>
  <c r="M182" i="25" s="1"/>
  <c r="N15" i="25"/>
  <c r="R16" i="25"/>
  <c r="S16" i="25" s="1"/>
  <c r="M16" i="25"/>
  <c r="N16" i="25" s="1"/>
  <c r="L16" i="25"/>
  <c r="K16" i="25" s="1"/>
  <c r="N33" i="25"/>
  <c r="I146" i="25"/>
  <c r="P139" i="25"/>
  <c r="P161" i="25" s="1"/>
  <c r="P183" i="25" s="1"/>
  <c r="R17" i="25"/>
  <c r="L17" i="25"/>
  <c r="M17" i="25"/>
  <c r="L153" i="25"/>
  <c r="L175" i="25" s="1"/>
  <c r="L197" i="25" s="1"/>
  <c r="B7" i="24"/>
  <c r="B7" i="25"/>
  <c r="I135" i="25" s="1"/>
  <c r="P148" i="25"/>
  <c r="P170" i="25" s="1"/>
  <c r="P192" i="25" s="1"/>
  <c r="Q27" i="25"/>
  <c r="M30" i="25"/>
  <c r="N30" i="25" s="1"/>
  <c r="L30" i="25"/>
  <c r="K30" i="25" s="1"/>
  <c r="R30" i="25"/>
  <c r="S30" i="25" s="1"/>
  <c r="L34" i="25"/>
  <c r="K34" i="25" s="1"/>
  <c r="R34" i="25"/>
  <c r="S34" i="25" s="1"/>
  <c r="M34" i="25"/>
  <c r="N34" i="25" s="1"/>
  <c r="L42" i="25"/>
  <c r="K42" i="25" s="1"/>
  <c r="R42" i="25"/>
  <c r="S42" i="25" s="1"/>
  <c r="M42" i="25"/>
  <c r="N42" i="25" s="1"/>
  <c r="I160" i="25"/>
  <c r="I182" i="25" s="1"/>
  <c r="K13" i="25"/>
  <c r="K138" i="25" s="1"/>
  <c r="K160" i="25" s="1"/>
  <c r="K182" i="25" s="1"/>
  <c r="L138" i="25"/>
  <c r="L160" i="25" s="1"/>
  <c r="L182" i="25" s="1"/>
  <c r="L41" i="25"/>
  <c r="M41" i="25"/>
  <c r="R41" i="25"/>
  <c r="M26" i="25"/>
  <c r="N26" i="25" s="1"/>
  <c r="L26" i="25"/>
  <c r="K26" i="25" s="1"/>
  <c r="R26" i="25"/>
  <c r="S26" i="25" s="1"/>
  <c r="S33" i="25"/>
  <c r="Q33" i="25"/>
  <c r="S7" i="24"/>
  <c r="R7" i="24"/>
  <c r="N7" i="24"/>
  <c r="P8" i="24"/>
  <c r="K9" i="24"/>
  <c r="K136" i="24" s="1"/>
  <c r="K158" i="24" s="1"/>
  <c r="K180" i="24" s="1"/>
  <c r="P10" i="24"/>
  <c r="P136" i="24" s="1"/>
  <c r="P158" i="24" s="1"/>
  <c r="P180" i="24" s="1"/>
  <c r="M6" i="24"/>
  <c r="T39" i="2"/>
  <c r="B41" i="25"/>
  <c r="T152" i="25" s="1"/>
  <c r="T174" i="25" s="1"/>
  <c r="T196" i="25" s="1"/>
  <c r="N22" i="24"/>
  <c r="I17" i="24"/>
  <c r="I140" i="24" s="1"/>
  <c r="I162" i="24" s="1"/>
  <c r="I184" i="24" s="1"/>
  <c r="L18" i="24"/>
  <c r="L140" i="24" s="1"/>
  <c r="L162" i="24" s="1"/>
  <c r="L184" i="24" s="1"/>
  <c r="R36" i="24"/>
  <c r="N21" i="24"/>
  <c r="P149" i="25"/>
  <c r="P171" i="25" s="1"/>
  <c r="P193" i="25" s="1"/>
  <c r="I161" i="25"/>
  <c r="I183" i="25" s="1"/>
  <c r="P10" i="25"/>
  <c r="O10" i="25"/>
  <c r="O136" i="25" s="1"/>
  <c r="O158" i="25" s="1"/>
  <c r="O180" i="25" s="1"/>
  <c r="T17" i="25"/>
  <c r="T140" i="25" s="1"/>
  <c r="T162" i="25" s="1"/>
  <c r="J17" i="25"/>
  <c r="I17" i="25"/>
  <c r="I140" i="25" s="1"/>
  <c r="Q35" i="25"/>
  <c r="S35" i="25"/>
  <c r="P8" i="25"/>
  <c r="O8" i="25"/>
  <c r="N8" i="25" s="1"/>
  <c r="S25" i="25"/>
  <c r="S144" i="25" s="1"/>
  <c r="S166" i="25" s="1"/>
  <c r="S188" i="25" s="1"/>
  <c r="Q25" i="25"/>
  <c r="P22" i="25"/>
  <c r="O22" i="25"/>
  <c r="O142" i="25" s="1"/>
  <c r="O164" i="25" s="1"/>
  <c r="O186" i="25" s="1"/>
  <c r="J148" i="25"/>
  <c r="J170" i="25" s="1"/>
  <c r="J192" i="25" s="1"/>
  <c r="K33" i="25"/>
  <c r="T9" i="25"/>
  <c r="T136" i="25" s="1"/>
  <c r="T158" i="25" s="1"/>
  <c r="T180" i="25" s="1"/>
  <c r="J9" i="25"/>
  <c r="I9" i="25"/>
  <c r="I136" i="25" s="1"/>
  <c r="I175" i="25"/>
  <c r="I197" i="25" s="1"/>
  <c r="I166" i="25"/>
  <c r="I188" i="25" s="1"/>
  <c r="P146" i="25"/>
  <c r="P168" i="25" s="1"/>
  <c r="P190" i="25" s="1"/>
  <c r="N44" i="25"/>
  <c r="J146" i="25"/>
  <c r="J168" i="25" s="1"/>
  <c r="J190" i="25" s="1"/>
  <c r="K29" i="25"/>
  <c r="M7" i="25"/>
  <c r="R7" i="25"/>
  <c r="L7" i="25"/>
  <c r="K7" i="25" s="1"/>
  <c r="K31" i="25"/>
  <c r="L147" i="25"/>
  <c r="L169" i="25" s="1"/>
  <c r="L191" i="25" s="1"/>
  <c r="N43" i="25"/>
  <c r="M153" i="25"/>
  <c r="M175" i="25" s="1"/>
  <c r="M197" i="25" s="1"/>
  <c r="L18" i="25"/>
  <c r="K18" i="25" s="1"/>
  <c r="R18" i="25"/>
  <c r="S18" i="25" s="1"/>
  <c r="M18" i="25"/>
  <c r="R36" i="25"/>
  <c r="S36" i="25" s="1"/>
  <c r="M36" i="25"/>
  <c r="N36" i="25" s="1"/>
  <c r="L36" i="25"/>
  <c r="K36" i="25" s="1"/>
  <c r="M6" i="25"/>
  <c r="N6" i="25" s="1"/>
  <c r="L6" i="25"/>
  <c r="K6" i="25" s="1"/>
  <c r="R6" i="25"/>
  <c r="S6" i="25" s="1"/>
  <c r="I172" i="25"/>
  <c r="I194" i="25" s="1"/>
  <c r="I170" i="25"/>
  <c r="I192" i="25" s="1"/>
  <c r="Q29" i="25"/>
  <c r="S29" i="25"/>
  <c r="J153" i="25"/>
  <c r="J175" i="25" s="1"/>
  <c r="J197" i="25" s="1"/>
  <c r="K43" i="25"/>
  <c r="K153" i="25" s="1"/>
  <c r="K175" i="25" s="1"/>
  <c r="K197" i="25" s="1"/>
  <c r="N31" i="25"/>
  <c r="R153" i="25"/>
  <c r="R175" i="25" s="1"/>
  <c r="R197" i="25" s="1"/>
  <c r="S43" i="25"/>
  <c r="S153" i="25" s="1"/>
  <c r="S175" i="25" s="1"/>
  <c r="S197" i="25" s="1"/>
  <c r="Q43" i="25"/>
  <c r="I27" i="25"/>
  <c r="I145" i="25" s="1"/>
  <c r="T27" i="25"/>
  <c r="J27" i="25"/>
  <c r="R21" i="24"/>
  <c r="R142" i="24" s="1"/>
  <c r="R164" i="24" s="1"/>
  <c r="R186" i="24" s="1"/>
  <c r="N11" i="25"/>
  <c r="M21" i="25"/>
  <c r="L21" i="25"/>
  <c r="R21" i="25"/>
  <c r="N35" i="25"/>
  <c r="J21" i="25"/>
  <c r="T21" i="25"/>
  <c r="T142" i="25" s="1"/>
  <c r="T164" i="25" s="1"/>
  <c r="T186" i="25" s="1"/>
  <c r="I21" i="25"/>
  <c r="I142" i="25" s="1"/>
  <c r="J150" i="25"/>
  <c r="J172" i="25" s="1"/>
  <c r="J194" i="25" s="1"/>
  <c r="K37" i="25"/>
  <c r="T5" i="25"/>
  <c r="T134" i="25" s="1"/>
  <c r="T156" i="25" s="1"/>
  <c r="T178" i="25" s="1"/>
  <c r="I5" i="25"/>
  <c r="I134" i="25" s="1"/>
  <c r="J5" i="25"/>
  <c r="N25" i="25"/>
  <c r="P144" i="25"/>
  <c r="P166" i="25" s="1"/>
  <c r="P188" i="25" s="1"/>
  <c r="J149" i="25"/>
  <c r="J171" i="25" s="1"/>
  <c r="J193" i="25" s="1"/>
  <c r="K35" i="25"/>
  <c r="P145" i="25"/>
  <c r="P167" i="25" s="1"/>
  <c r="P189" i="25" s="1"/>
  <c r="M5" i="25"/>
  <c r="L5" i="25"/>
  <c r="R5" i="25"/>
  <c r="P153" i="25"/>
  <c r="P175" i="25" s="1"/>
  <c r="P197" i="25" s="1"/>
  <c r="Q44" i="25"/>
  <c r="J144" i="25"/>
  <c r="J166" i="25" s="1"/>
  <c r="J188" i="25" s="1"/>
  <c r="K25" i="25"/>
  <c r="Q13" i="25"/>
  <c r="R138" i="25"/>
  <c r="R160" i="25" s="1"/>
  <c r="R182" i="25" s="1"/>
  <c r="S13" i="25"/>
  <c r="S138" i="25" s="1"/>
  <c r="S160" i="25" s="1"/>
  <c r="S182" i="25" s="1"/>
  <c r="S15" i="25"/>
  <c r="Q15" i="25"/>
  <c r="O139" i="25"/>
  <c r="O161" i="25" s="1"/>
  <c r="O183" i="25" s="1"/>
  <c r="M9" i="25"/>
  <c r="R9" i="25"/>
  <c r="L9" i="25"/>
  <c r="Q31" i="25"/>
  <c r="S31" i="25"/>
  <c r="P150" i="25"/>
  <c r="P172" i="25" s="1"/>
  <c r="P194" i="25" s="1"/>
  <c r="Q38" i="25"/>
  <c r="R28" i="25"/>
  <c r="S28" i="25" s="1"/>
  <c r="M28" i="25"/>
  <c r="N28" i="25" s="1"/>
  <c r="L28" i="25"/>
  <c r="K28" i="25" s="1"/>
  <c r="M12" i="25"/>
  <c r="N12" i="25" s="1"/>
  <c r="L12" i="25"/>
  <c r="K12" i="25" s="1"/>
  <c r="R12" i="25"/>
  <c r="S12" i="25" s="1"/>
  <c r="P138" i="25"/>
  <c r="P160" i="25" s="1"/>
  <c r="P182" i="25" s="1"/>
  <c r="N17" i="24"/>
  <c r="N140" i="24" s="1"/>
  <c r="N162" i="24" s="1"/>
  <c r="N184" i="24" s="1"/>
  <c r="R17" i="24"/>
  <c r="R140" i="24" s="1"/>
  <c r="R162" i="24" s="1"/>
  <c r="R184" i="24" s="1"/>
  <c r="M17" i="24"/>
  <c r="M140" i="24" s="1"/>
  <c r="M162" i="24" s="1"/>
  <c r="M184" i="24" s="1"/>
  <c r="R143" i="24"/>
  <c r="R165" i="24" s="1"/>
  <c r="R187" i="24" s="1"/>
  <c r="J143" i="24"/>
  <c r="J165" i="24" s="1"/>
  <c r="J187" i="24" s="1"/>
  <c r="S143" i="24"/>
  <c r="S165" i="24" s="1"/>
  <c r="S187" i="24" s="1"/>
  <c r="K143" i="24"/>
  <c r="K165" i="24" s="1"/>
  <c r="K187" i="24" s="1"/>
  <c r="M143" i="24"/>
  <c r="M165" i="24" s="1"/>
  <c r="M187" i="24" s="1"/>
  <c r="O143" i="24"/>
  <c r="O165" i="24" s="1"/>
  <c r="O187" i="24" s="1"/>
  <c r="L143" i="24"/>
  <c r="L165" i="24" s="1"/>
  <c r="L187" i="24" s="1"/>
  <c r="P143" i="24"/>
  <c r="P165" i="24" s="1"/>
  <c r="P187" i="24" s="1"/>
  <c r="I143" i="24"/>
  <c r="J142" i="24"/>
  <c r="J164" i="24" s="1"/>
  <c r="J186" i="24" s="1"/>
  <c r="N143" i="24"/>
  <c r="N165" i="24" s="1"/>
  <c r="N187" i="24" s="1"/>
  <c r="Q143" i="24"/>
  <c r="Q165" i="24" s="1"/>
  <c r="Q187" i="24" s="1"/>
  <c r="Q142" i="24"/>
  <c r="Q164" i="24" s="1"/>
  <c r="Q186" i="24" s="1"/>
  <c r="L134" i="24"/>
  <c r="L156" i="24" s="1"/>
  <c r="L178" i="24" s="1"/>
  <c r="B41" i="24"/>
  <c r="C39" i="2"/>
  <c r="Q6" i="24"/>
  <c r="Q134" i="24" s="1"/>
  <c r="Q156" i="24" s="1"/>
  <c r="Q178" i="24" s="1"/>
  <c r="P6" i="24"/>
  <c r="P134" i="24" s="1"/>
  <c r="P156" i="24" s="1"/>
  <c r="P178" i="24" s="1"/>
  <c r="S14" i="24"/>
  <c r="L14" i="24"/>
  <c r="R14" i="24"/>
  <c r="M14" i="24"/>
  <c r="S8" i="24"/>
  <c r="L8" i="24"/>
  <c r="R8" i="24"/>
  <c r="M8" i="24"/>
  <c r="O6" i="24"/>
  <c r="O134" i="24" s="1"/>
  <c r="O156" i="24" s="1"/>
  <c r="O178" i="24" s="1"/>
  <c r="S136" i="24"/>
  <c r="S158" i="24" s="1"/>
  <c r="S180" i="24" s="1"/>
  <c r="Q158" i="24"/>
  <c r="Q180" i="24" s="1"/>
  <c r="K134" i="24"/>
  <c r="K156" i="24" s="1"/>
  <c r="K178" i="24" s="1"/>
  <c r="N39" i="2"/>
  <c r="B29" i="24"/>
  <c r="N16" i="24"/>
  <c r="Q16" i="24"/>
  <c r="Q139" i="24" s="1"/>
  <c r="Q161" i="24" s="1"/>
  <c r="Q183" i="24" s="1"/>
  <c r="P16" i="24"/>
  <c r="P139" i="24" s="1"/>
  <c r="P161" i="24" s="1"/>
  <c r="P183" i="24" s="1"/>
  <c r="O16" i="24"/>
  <c r="O139" i="24" s="1"/>
  <c r="O161" i="24" s="1"/>
  <c r="O183" i="24" s="1"/>
  <c r="N12" i="24"/>
  <c r="P12" i="24"/>
  <c r="P137" i="24" s="1"/>
  <c r="P159" i="24" s="1"/>
  <c r="P181" i="24" s="1"/>
  <c r="O12" i="24"/>
  <c r="O137" i="24" s="1"/>
  <c r="O159" i="24" s="1"/>
  <c r="O181" i="24" s="1"/>
  <c r="Q12" i="24"/>
  <c r="Q137" i="24" s="1"/>
  <c r="Q159" i="24" s="1"/>
  <c r="Q181" i="24" s="1"/>
  <c r="R150" i="24"/>
  <c r="R172" i="24" s="1"/>
  <c r="R194" i="24" s="1"/>
  <c r="T15" i="24"/>
  <c r="T139" i="24" s="1"/>
  <c r="T161" i="24" s="1"/>
  <c r="T183" i="24" s="1"/>
  <c r="J15" i="24"/>
  <c r="J139" i="24" s="1"/>
  <c r="J161" i="24" s="1"/>
  <c r="J183" i="24" s="1"/>
  <c r="K15" i="24"/>
  <c r="K139" i="24" s="1"/>
  <c r="K161" i="24" s="1"/>
  <c r="K183" i="24" s="1"/>
  <c r="I15" i="24"/>
  <c r="I139" i="24" s="1"/>
  <c r="I161" i="24" s="1"/>
  <c r="I183" i="24" s="1"/>
  <c r="T29" i="24"/>
  <c r="J29" i="24"/>
  <c r="K29" i="24"/>
  <c r="I29" i="24"/>
  <c r="T33" i="24"/>
  <c r="T148" i="24" s="1"/>
  <c r="T170" i="24" s="1"/>
  <c r="T192" i="24" s="1"/>
  <c r="J33" i="24"/>
  <c r="J148" i="24" s="1"/>
  <c r="J170" i="24" s="1"/>
  <c r="J192" i="24" s="1"/>
  <c r="I33" i="24"/>
  <c r="I148" i="24" s="1"/>
  <c r="I170" i="24" s="1"/>
  <c r="I192" i="24" s="1"/>
  <c r="K33" i="24"/>
  <c r="K148" i="24" s="1"/>
  <c r="K170" i="24" s="1"/>
  <c r="K192" i="24" s="1"/>
  <c r="T37" i="24"/>
  <c r="T150" i="24" s="1"/>
  <c r="T172" i="24" s="1"/>
  <c r="T194" i="24" s="1"/>
  <c r="J37" i="24"/>
  <c r="J150" i="24" s="1"/>
  <c r="J172" i="24" s="1"/>
  <c r="J194" i="24" s="1"/>
  <c r="I37" i="24"/>
  <c r="I150" i="24" s="1"/>
  <c r="I172" i="24" s="1"/>
  <c r="I194" i="24" s="1"/>
  <c r="K37" i="24"/>
  <c r="K150" i="24" s="1"/>
  <c r="K172" i="24" s="1"/>
  <c r="K194" i="24" s="1"/>
  <c r="T43" i="24"/>
  <c r="T153" i="24" s="1"/>
  <c r="T175" i="24" s="1"/>
  <c r="T197" i="24" s="1"/>
  <c r="J43" i="24"/>
  <c r="J153" i="24" s="1"/>
  <c r="J175" i="24" s="1"/>
  <c r="J197" i="24" s="1"/>
  <c r="I43" i="24"/>
  <c r="I153" i="24" s="1"/>
  <c r="K43" i="24"/>
  <c r="K153" i="24" s="1"/>
  <c r="K175" i="24" s="1"/>
  <c r="K197" i="24" s="1"/>
  <c r="S27" i="24"/>
  <c r="N27" i="24"/>
  <c r="R27" i="24"/>
  <c r="L27" i="24"/>
  <c r="L145" i="24" s="1"/>
  <c r="L167" i="24" s="1"/>
  <c r="L189" i="24" s="1"/>
  <c r="M27" i="24"/>
  <c r="M145" i="24" s="1"/>
  <c r="M167" i="24" s="1"/>
  <c r="M189" i="24" s="1"/>
  <c r="S31" i="24"/>
  <c r="S147" i="24" s="1"/>
  <c r="S169" i="24" s="1"/>
  <c r="S191" i="24" s="1"/>
  <c r="M31" i="24"/>
  <c r="M147" i="24" s="1"/>
  <c r="M169" i="24" s="1"/>
  <c r="M191" i="24" s="1"/>
  <c r="R31" i="24"/>
  <c r="L31" i="24"/>
  <c r="L147" i="24" s="1"/>
  <c r="L169" i="24" s="1"/>
  <c r="L191" i="24" s="1"/>
  <c r="N31" i="24"/>
  <c r="S35" i="24"/>
  <c r="S149" i="24" s="1"/>
  <c r="S171" i="24" s="1"/>
  <c r="S193" i="24" s="1"/>
  <c r="M35" i="24"/>
  <c r="R35" i="24"/>
  <c r="L35" i="24"/>
  <c r="L149" i="24" s="1"/>
  <c r="L171" i="24" s="1"/>
  <c r="L193" i="24" s="1"/>
  <c r="N35" i="24"/>
  <c r="P28" i="24"/>
  <c r="P145" i="24" s="1"/>
  <c r="P167" i="24" s="1"/>
  <c r="P189" i="24" s="1"/>
  <c r="O28" i="24"/>
  <c r="O145" i="24" s="1"/>
  <c r="O167" i="24" s="1"/>
  <c r="O189" i="24" s="1"/>
  <c r="N28" i="24"/>
  <c r="Q28" i="24"/>
  <c r="Q145" i="24" s="1"/>
  <c r="Q167" i="24" s="1"/>
  <c r="Q189" i="24" s="1"/>
  <c r="P32" i="24"/>
  <c r="P147" i="24" s="1"/>
  <c r="P169" i="24" s="1"/>
  <c r="P191" i="24" s="1"/>
  <c r="Q32" i="24"/>
  <c r="Q147" i="24" s="1"/>
  <c r="Q169" i="24" s="1"/>
  <c r="Q191" i="24" s="1"/>
  <c r="O32" i="24"/>
  <c r="O147" i="24" s="1"/>
  <c r="O169" i="24" s="1"/>
  <c r="O191" i="24" s="1"/>
  <c r="N32" i="24"/>
  <c r="P36" i="24"/>
  <c r="P149" i="24" s="1"/>
  <c r="P171" i="24" s="1"/>
  <c r="P193" i="24" s="1"/>
  <c r="Q36" i="24"/>
  <c r="Q149" i="24" s="1"/>
  <c r="Q171" i="24" s="1"/>
  <c r="Q193" i="24" s="1"/>
  <c r="O36" i="24"/>
  <c r="O149" i="24" s="1"/>
  <c r="O171" i="24" s="1"/>
  <c r="O193" i="24" s="1"/>
  <c r="N36" i="24"/>
  <c r="N42" i="24"/>
  <c r="Q42" i="24"/>
  <c r="O42" i="24"/>
  <c r="P42" i="24"/>
  <c r="S44" i="24"/>
  <c r="L44" i="24"/>
  <c r="R44" i="24"/>
  <c r="M44" i="24"/>
  <c r="T11" i="24"/>
  <c r="T137" i="24" s="1"/>
  <c r="T159" i="24" s="1"/>
  <c r="T181" i="24" s="1"/>
  <c r="J11" i="24"/>
  <c r="J137" i="24" s="1"/>
  <c r="J159" i="24" s="1"/>
  <c r="J181" i="24" s="1"/>
  <c r="K11" i="24"/>
  <c r="K137" i="24" s="1"/>
  <c r="K159" i="24" s="1"/>
  <c r="K181" i="24" s="1"/>
  <c r="I11" i="24"/>
  <c r="I137" i="24" s="1"/>
  <c r="I159" i="24" s="1"/>
  <c r="I181" i="24" s="1"/>
  <c r="T25" i="24"/>
  <c r="T144" i="24" s="1"/>
  <c r="T166" i="24" s="1"/>
  <c r="T188" i="24" s="1"/>
  <c r="J25" i="24"/>
  <c r="J144" i="24" s="1"/>
  <c r="J166" i="24" s="1"/>
  <c r="J188" i="24" s="1"/>
  <c r="I25" i="24"/>
  <c r="I144" i="24" s="1"/>
  <c r="I166" i="24" s="1"/>
  <c r="I188" i="24" s="1"/>
  <c r="K25" i="24"/>
  <c r="K144" i="24" s="1"/>
  <c r="K166" i="24" s="1"/>
  <c r="K188" i="24" s="1"/>
  <c r="T31" i="24"/>
  <c r="T147" i="24" s="1"/>
  <c r="J31" i="24"/>
  <c r="J147" i="24" s="1"/>
  <c r="J169" i="24" s="1"/>
  <c r="J191" i="24" s="1"/>
  <c r="I31" i="24"/>
  <c r="K31" i="24"/>
  <c r="K147" i="24" s="1"/>
  <c r="K169" i="24" s="1"/>
  <c r="K191" i="24" s="1"/>
  <c r="T35" i="24"/>
  <c r="T149" i="24" s="1"/>
  <c r="T171" i="24" s="1"/>
  <c r="T193" i="24" s="1"/>
  <c r="J35" i="24"/>
  <c r="J149" i="24" s="1"/>
  <c r="J171" i="24" s="1"/>
  <c r="J193" i="24" s="1"/>
  <c r="K35" i="24"/>
  <c r="K149" i="24" s="1"/>
  <c r="K171" i="24" s="1"/>
  <c r="K193" i="24" s="1"/>
  <c r="I35" i="24"/>
  <c r="I149" i="24" s="1"/>
  <c r="I171" i="24" s="1"/>
  <c r="I193" i="24" s="1"/>
  <c r="T41" i="24"/>
  <c r="J41" i="24"/>
  <c r="K41" i="24"/>
  <c r="I41" i="24"/>
  <c r="N15" i="24"/>
  <c r="S15" i="24"/>
  <c r="S139" i="24" s="1"/>
  <c r="S161" i="24" s="1"/>
  <c r="S183" i="24" s="1"/>
  <c r="M15" i="24"/>
  <c r="M139" i="24" s="1"/>
  <c r="M161" i="24" s="1"/>
  <c r="M183" i="24" s="1"/>
  <c r="L15" i="24"/>
  <c r="L139" i="24" s="1"/>
  <c r="L161" i="24" s="1"/>
  <c r="L183" i="24" s="1"/>
  <c r="R15" i="24"/>
  <c r="L25" i="24"/>
  <c r="N25" i="24"/>
  <c r="R25" i="24"/>
  <c r="R144" i="24" s="1"/>
  <c r="R166" i="24" s="1"/>
  <c r="R188" i="24" s="1"/>
  <c r="S25" i="24"/>
  <c r="M25" i="24"/>
  <c r="M144" i="24" s="1"/>
  <c r="M166" i="24" s="1"/>
  <c r="M188" i="24" s="1"/>
  <c r="S29" i="24"/>
  <c r="M29" i="24"/>
  <c r="N29" i="24"/>
  <c r="R29" i="24"/>
  <c r="L29" i="24"/>
  <c r="S33" i="24"/>
  <c r="R33" i="24"/>
  <c r="R148" i="24" s="1"/>
  <c r="R170" i="24" s="1"/>
  <c r="R192" i="24" s="1"/>
  <c r="M33" i="24"/>
  <c r="N33" i="24"/>
  <c r="L33" i="24"/>
  <c r="N43" i="24"/>
  <c r="R43" i="24"/>
  <c r="M43" i="24"/>
  <c r="L43" i="24"/>
  <c r="S43" i="24"/>
  <c r="N26" i="24"/>
  <c r="P26" i="24"/>
  <c r="P144" i="24" s="1"/>
  <c r="P166" i="24" s="1"/>
  <c r="P188" i="24" s="1"/>
  <c r="Q26" i="24"/>
  <c r="Q144" i="24" s="1"/>
  <c r="Q166" i="24" s="1"/>
  <c r="Q188" i="24" s="1"/>
  <c r="O26" i="24"/>
  <c r="O144" i="24" s="1"/>
  <c r="O166" i="24" s="1"/>
  <c r="O188" i="24" s="1"/>
  <c r="P30" i="24"/>
  <c r="O30" i="24"/>
  <c r="N30" i="24"/>
  <c r="Q30" i="24"/>
  <c r="P34" i="24"/>
  <c r="P148" i="24" s="1"/>
  <c r="P170" i="24" s="1"/>
  <c r="P192" i="24" s="1"/>
  <c r="N34" i="24"/>
  <c r="Q34" i="24"/>
  <c r="Q148" i="24" s="1"/>
  <c r="Q170" i="24" s="1"/>
  <c r="Q192" i="24" s="1"/>
  <c r="O34" i="24"/>
  <c r="O148" i="24" s="1"/>
  <c r="O170" i="24" s="1"/>
  <c r="O192" i="24" s="1"/>
  <c r="P38" i="24"/>
  <c r="P150" i="24" s="1"/>
  <c r="P172" i="24" s="1"/>
  <c r="P194" i="24" s="1"/>
  <c r="O38" i="24"/>
  <c r="O150" i="24" s="1"/>
  <c r="O172" i="24" s="1"/>
  <c r="O194" i="24" s="1"/>
  <c r="Q38" i="24"/>
  <c r="Q150" i="24" s="1"/>
  <c r="Q172" i="24" s="1"/>
  <c r="Q194" i="24" s="1"/>
  <c r="N38" i="24"/>
  <c r="N44" i="24"/>
  <c r="Q44" i="24"/>
  <c r="Q153" i="24" s="1"/>
  <c r="Q175" i="24" s="1"/>
  <c r="Q197" i="24" s="1"/>
  <c r="P44" i="24"/>
  <c r="P153" i="24" s="1"/>
  <c r="P175" i="24" s="1"/>
  <c r="P197" i="24" s="1"/>
  <c r="O44" i="24"/>
  <c r="O153" i="24" s="1"/>
  <c r="O175" i="24" s="1"/>
  <c r="O197" i="24" s="1"/>
  <c r="N11" i="24"/>
  <c r="S11" i="24"/>
  <c r="M11" i="24"/>
  <c r="M137" i="24" s="1"/>
  <c r="M159" i="24" s="1"/>
  <c r="M181" i="24" s="1"/>
  <c r="L11" i="24"/>
  <c r="L137" i="24" s="1"/>
  <c r="L159" i="24" s="1"/>
  <c r="L181" i="24" s="1"/>
  <c r="R11" i="24"/>
  <c r="N14" i="24"/>
  <c r="P14" i="24"/>
  <c r="P138" i="24" s="1"/>
  <c r="P160" i="24" s="1"/>
  <c r="P182" i="24" s="1"/>
  <c r="O14" i="24"/>
  <c r="O138" i="24" s="1"/>
  <c r="O160" i="24" s="1"/>
  <c r="O182" i="24" s="1"/>
  <c r="Q14" i="24"/>
  <c r="Q138" i="24" s="1"/>
  <c r="Q160" i="24" s="1"/>
  <c r="Q182" i="24" s="1"/>
  <c r="C27" i="24"/>
  <c r="L13" i="24"/>
  <c r="N13" i="24"/>
  <c r="S13" i="24"/>
  <c r="M13" i="24"/>
  <c r="R13" i="24"/>
  <c r="T13" i="24"/>
  <c r="T138" i="24" s="1"/>
  <c r="T160" i="24" s="1"/>
  <c r="T182" i="24" s="1"/>
  <c r="J13" i="24"/>
  <c r="J138" i="24" s="1"/>
  <c r="J160" i="24" s="1"/>
  <c r="J182" i="24" s="1"/>
  <c r="K13" i="24"/>
  <c r="K138" i="24" s="1"/>
  <c r="K160" i="24" s="1"/>
  <c r="K182" i="24" s="1"/>
  <c r="I13" i="24"/>
  <c r="I138" i="24" s="1"/>
  <c r="T7" i="24"/>
  <c r="J7" i="24"/>
  <c r="I7" i="24"/>
  <c r="K7" i="24"/>
  <c r="U115" i="24"/>
  <c r="U131" i="24"/>
  <c r="U114" i="24"/>
  <c r="U123" i="24"/>
  <c r="U124" i="24"/>
  <c r="U116" i="24"/>
  <c r="U126" i="24"/>
  <c r="U127" i="24"/>
  <c r="U128" i="24"/>
  <c r="U122" i="24"/>
  <c r="U112" i="24"/>
  <c r="U117" i="24"/>
  <c r="U113" i="24"/>
  <c r="K147" i="25" l="1"/>
  <c r="K169" i="25" s="1"/>
  <c r="K191" i="25" s="1"/>
  <c r="K150" i="25"/>
  <c r="K172" i="25" s="1"/>
  <c r="K194" i="25" s="1"/>
  <c r="S139" i="25"/>
  <c r="S161" i="25" s="1"/>
  <c r="S183" i="25" s="1"/>
  <c r="K149" i="25"/>
  <c r="K171" i="25" s="1"/>
  <c r="K193" i="25" s="1"/>
  <c r="M147" i="25"/>
  <c r="M169" i="25" s="1"/>
  <c r="M191" i="25" s="1"/>
  <c r="R139" i="25"/>
  <c r="R161" i="25" s="1"/>
  <c r="R183" i="25" s="1"/>
  <c r="Q26" i="25"/>
  <c r="Q144" i="25" s="1"/>
  <c r="Q166" i="25" s="1"/>
  <c r="Q188" i="25" s="1"/>
  <c r="R144" i="25"/>
  <c r="R166" i="25" s="1"/>
  <c r="R188" i="25" s="1"/>
  <c r="S144" i="24"/>
  <c r="S166" i="24" s="1"/>
  <c r="S188" i="24" s="1"/>
  <c r="R147" i="24"/>
  <c r="R169" i="24" s="1"/>
  <c r="R191" i="24" s="1"/>
  <c r="R145" i="24"/>
  <c r="R167" i="24" s="1"/>
  <c r="R189" i="24" s="1"/>
  <c r="M142" i="24"/>
  <c r="M164" i="24" s="1"/>
  <c r="M186" i="24" s="1"/>
  <c r="M150" i="24"/>
  <c r="M172" i="24" s="1"/>
  <c r="M194" i="24" s="1"/>
  <c r="S137" i="24"/>
  <c r="S159" i="24" s="1"/>
  <c r="S181" i="24" s="1"/>
  <c r="I146" i="24"/>
  <c r="I168" i="24" s="1"/>
  <c r="I190" i="24" s="1"/>
  <c r="N150" i="24"/>
  <c r="N172" i="24" s="1"/>
  <c r="N194" i="24" s="1"/>
  <c r="L152" i="24"/>
  <c r="L174" i="24" s="1"/>
  <c r="L196" i="24" s="1"/>
  <c r="R139" i="24"/>
  <c r="R161" i="24" s="1"/>
  <c r="R183" i="24" s="1"/>
  <c r="M149" i="24"/>
  <c r="M171" i="24" s="1"/>
  <c r="M193" i="24" s="1"/>
  <c r="R137" i="24"/>
  <c r="R159" i="24" s="1"/>
  <c r="R181" i="24" s="1"/>
  <c r="N142" i="24"/>
  <c r="N164" i="24" s="1"/>
  <c r="N186" i="24" s="1"/>
  <c r="L144" i="24"/>
  <c r="L166" i="24" s="1"/>
  <c r="L188" i="24" s="1"/>
  <c r="R149" i="24"/>
  <c r="R171" i="24" s="1"/>
  <c r="R193" i="24" s="1"/>
  <c r="S145" i="24"/>
  <c r="S167" i="24" s="1"/>
  <c r="S189" i="24" s="1"/>
  <c r="Q42" i="25"/>
  <c r="Q16" i="25"/>
  <c r="Q139" i="25" s="1"/>
  <c r="Q161" i="25" s="1"/>
  <c r="Q183" i="25" s="1"/>
  <c r="S137" i="25"/>
  <c r="S159" i="25" s="1"/>
  <c r="S181" i="25" s="1"/>
  <c r="R145" i="25"/>
  <c r="R167" i="25" s="1"/>
  <c r="R189" i="25" s="1"/>
  <c r="M144" i="25"/>
  <c r="M166" i="25" s="1"/>
  <c r="M188" i="25" s="1"/>
  <c r="L142" i="25"/>
  <c r="L164" i="25" s="1"/>
  <c r="L186" i="25" s="1"/>
  <c r="L140" i="25"/>
  <c r="L162" i="25" s="1"/>
  <c r="M136" i="24"/>
  <c r="M158" i="24" s="1"/>
  <c r="M180" i="24" s="1"/>
  <c r="O135" i="24"/>
  <c r="O157" i="24" s="1"/>
  <c r="O179" i="24" s="1"/>
  <c r="M148" i="24"/>
  <c r="M170" i="24" s="1"/>
  <c r="M192" i="24" s="1"/>
  <c r="L148" i="24"/>
  <c r="L170" i="24" s="1"/>
  <c r="L192" i="24" s="1"/>
  <c r="O152" i="25"/>
  <c r="O174" i="25" s="1"/>
  <c r="O196" i="25" s="1"/>
  <c r="R146" i="25"/>
  <c r="R168" i="25" s="1"/>
  <c r="R190" i="25" s="1"/>
  <c r="I152" i="25"/>
  <c r="I174" i="25" s="1"/>
  <c r="I196" i="25" s="1"/>
  <c r="P152" i="25"/>
  <c r="P174" i="25" s="1"/>
  <c r="P196" i="25" s="1"/>
  <c r="J152" i="25"/>
  <c r="J174" i="25" s="1"/>
  <c r="J196" i="25" s="1"/>
  <c r="L136" i="25"/>
  <c r="L158" i="25" s="1"/>
  <c r="L180" i="25" s="1"/>
  <c r="N139" i="25"/>
  <c r="N161" i="25" s="1"/>
  <c r="N183" i="25" s="1"/>
  <c r="L136" i="24"/>
  <c r="L158" i="24" s="1"/>
  <c r="L180" i="24" s="1"/>
  <c r="N137" i="25"/>
  <c r="N159" i="25" s="1"/>
  <c r="N181" i="25" s="1"/>
  <c r="M134" i="24"/>
  <c r="M156" i="24" s="1"/>
  <c r="M178" i="24" s="1"/>
  <c r="N136" i="24"/>
  <c r="N158" i="24" s="1"/>
  <c r="N180" i="24" s="1"/>
  <c r="J135" i="24"/>
  <c r="J157" i="24" s="1"/>
  <c r="J179" i="24" s="1"/>
  <c r="T135" i="24"/>
  <c r="T157" i="24" s="1"/>
  <c r="T179" i="24" s="1"/>
  <c r="N135" i="24"/>
  <c r="N157" i="24" s="1"/>
  <c r="N179" i="24" s="1"/>
  <c r="T135" i="25"/>
  <c r="T157" i="25" s="1"/>
  <c r="T179" i="25" s="1"/>
  <c r="S148" i="24"/>
  <c r="S170" i="24" s="1"/>
  <c r="S192" i="24" s="1"/>
  <c r="L148" i="25"/>
  <c r="L170" i="25" s="1"/>
  <c r="L192" i="25" s="1"/>
  <c r="K148" i="25"/>
  <c r="K170" i="25" s="1"/>
  <c r="K192" i="25" s="1"/>
  <c r="N147" i="25"/>
  <c r="N169" i="25" s="1"/>
  <c r="N191" i="25" s="1"/>
  <c r="K146" i="25"/>
  <c r="K168" i="25" s="1"/>
  <c r="K190" i="25" s="1"/>
  <c r="L146" i="25"/>
  <c r="L168" i="25" s="1"/>
  <c r="L190" i="25" s="1"/>
  <c r="N18" i="25"/>
  <c r="Q138" i="25"/>
  <c r="Q160" i="25" s="1"/>
  <c r="Q182" i="25" s="1"/>
  <c r="R135" i="24"/>
  <c r="R157" i="24" s="1"/>
  <c r="R179" i="24" s="1"/>
  <c r="L135" i="24"/>
  <c r="L157" i="24" s="1"/>
  <c r="L179" i="24" s="1"/>
  <c r="L134" i="25"/>
  <c r="L156" i="25" s="1"/>
  <c r="L178" i="25" s="1"/>
  <c r="L152" i="25"/>
  <c r="L174" i="25" s="1"/>
  <c r="L196" i="25" s="1"/>
  <c r="R148" i="25"/>
  <c r="R170" i="25" s="1"/>
  <c r="R192" i="25" s="1"/>
  <c r="S148" i="25"/>
  <c r="S170" i="25" s="1"/>
  <c r="S192" i="25" s="1"/>
  <c r="Q34" i="25"/>
  <c r="Q148" i="25" s="1"/>
  <c r="Q170" i="25" s="1"/>
  <c r="Q192" i="25" s="1"/>
  <c r="N146" i="25"/>
  <c r="N168" i="25" s="1"/>
  <c r="N190" i="25" s="1"/>
  <c r="I135" i="24"/>
  <c r="I157" i="24" s="1"/>
  <c r="I179" i="24" s="1"/>
  <c r="M135" i="24"/>
  <c r="M157" i="24" s="1"/>
  <c r="M179" i="24" s="1"/>
  <c r="P135" i="24"/>
  <c r="P157" i="24" s="1"/>
  <c r="P179" i="24" s="1"/>
  <c r="Q135" i="24"/>
  <c r="Q157" i="24" s="1"/>
  <c r="Q179" i="24" s="1"/>
  <c r="K135" i="24"/>
  <c r="K157" i="24" s="1"/>
  <c r="K179" i="24" s="1"/>
  <c r="S135" i="24"/>
  <c r="S157" i="24" s="1"/>
  <c r="S179" i="24" s="1"/>
  <c r="I157" i="25"/>
  <c r="I179" i="25" s="1"/>
  <c r="Q7" i="25"/>
  <c r="R135" i="25"/>
  <c r="R157" i="25" s="1"/>
  <c r="R179" i="25" s="1"/>
  <c r="S7" i="25"/>
  <c r="S135" i="25" s="1"/>
  <c r="S157" i="25" s="1"/>
  <c r="S179" i="25" s="1"/>
  <c r="I162" i="25"/>
  <c r="I184" i="25" s="1"/>
  <c r="S147" i="25"/>
  <c r="S169" i="25" s="1"/>
  <c r="S191" i="25" s="1"/>
  <c r="M136" i="25"/>
  <c r="M158" i="25" s="1"/>
  <c r="M180" i="25" s="1"/>
  <c r="N9" i="25"/>
  <c r="J135" i="25"/>
  <c r="J157" i="25" s="1"/>
  <c r="J179" i="25" s="1"/>
  <c r="I156" i="25"/>
  <c r="I178" i="25" s="1"/>
  <c r="I164" i="25"/>
  <c r="I186" i="25" s="1"/>
  <c r="M142" i="25"/>
  <c r="M164" i="25" s="1"/>
  <c r="M186" i="25" s="1"/>
  <c r="N21" i="25"/>
  <c r="J145" i="25"/>
  <c r="J167" i="25" s="1"/>
  <c r="J189" i="25" s="1"/>
  <c r="K27" i="25"/>
  <c r="K145" i="25" s="1"/>
  <c r="K167" i="25" s="1"/>
  <c r="K189" i="25" s="1"/>
  <c r="N149" i="25"/>
  <c r="N171" i="25" s="1"/>
  <c r="N193" i="25" s="1"/>
  <c r="L139" i="25"/>
  <c r="L161" i="25" s="1"/>
  <c r="L183" i="25" s="1"/>
  <c r="J136" i="25"/>
  <c r="J158" i="25" s="1"/>
  <c r="J180" i="25" s="1"/>
  <c r="K9" i="25"/>
  <c r="K136" i="25" s="1"/>
  <c r="K158" i="25" s="1"/>
  <c r="K180" i="25" s="1"/>
  <c r="P142" i="25"/>
  <c r="P164" i="25" s="1"/>
  <c r="P186" i="25" s="1"/>
  <c r="Q22" i="25"/>
  <c r="S149" i="25"/>
  <c r="S171" i="25" s="1"/>
  <c r="S193" i="25" s="1"/>
  <c r="S41" i="25"/>
  <c r="S152" i="25" s="1"/>
  <c r="S174" i="25" s="1"/>
  <c r="S196" i="25" s="1"/>
  <c r="R152" i="25"/>
  <c r="R174" i="25" s="1"/>
  <c r="R196" i="25" s="1"/>
  <c r="Q41" i="25"/>
  <c r="N148" i="25"/>
  <c r="N170" i="25" s="1"/>
  <c r="N192" i="25" s="1"/>
  <c r="N10" i="25"/>
  <c r="L150" i="25"/>
  <c r="L172" i="25" s="1"/>
  <c r="L194" i="25" s="1"/>
  <c r="Q32" i="25"/>
  <c r="Q147" i="25" s="1"/>
  <c r="Q169" i="25" s="1"/>
  <c r="Q191" i="25" s="1"/>
  <c r="Q6" i="25"/>
  <c r="N145" i="25"/>
  <c r="N167" i="25" s="1"/>
  <c r="N189" i="25" s="1"/>
  <c r="K21" i="25"/>
  <c r="K142" i="25" s="1"/>
  <c r="K164" i="25" s="1"/>
  <c r="K186" i="25" s="1"/>
  <c r="J142" i="25"/>
  <c r="J164" i="25" s="1"/>
  <c r="J186" i="25" s="1"/>
  <c r="R142" i="25"/>
  <c r="R164" i="25" s="1"/>
  <c r="R186" i="25" s="1"/>
  <c r="Q21" i="25"/>
  <c r="S21" i="25"/>
  <c r="S142" i="25" s="1"/>
  <c r="S164" i="25" s="1"/>
  <c r="S186" i="25" s="1"/>
  <c r="I167" i="25"/>
  <c r="I189" i="25" s="1"/>
  <c r="P135" i="25"/>
  <c r="P157" i="25" s="1"/>
  <c r="P179" i="25" s="1"/>
  <c r="Q8" i="25"/>
  <c r="Q10" i="25"/>
  <c r="P136" i="25"/>
  <c r="P158" i="25" s="1"/>
  <c r="P180" i="25" s="1"/>
  <c r="N5" i="25"/>
  <c r="N134" i="25" s="1"/>
  <c r="M134" i="25"/>
  <c r="M156" i="25" s="1"/>
  <c r="M178" i="25" s="1"/>
  <c r="M149" i="25"/>
  <c r="M171" i="25" s="1"/>
  <c r="M193" i="25" s="1"/>
  <c r="M137" i="25"/>
  <c r="M159" i="25" s="1"/>
  <c r="M181" i="25" s="1"/>
  <c r="S27" i="25"/>
  <c r="S145" i="25" s="1"/>
  <c r="S167" i="25" s="1"/>
  <c r="S189" i="25" s="1"/>
  <c r="T145" i="25"/>
  <c r="T167" i="25" s="1"/>
  <c r="T189" i="25" s="1"/>
  <c r="L135" i="25"/>
  <c r="L157" i="25" s="1"/>
  <c r="L179" i="25" s="1"/>
  <c r="Q30" i="25"/>
  <c r="Q146" i="25" s="1"/>
  <c r="K41" i="25"/>
  <c r="K152" i="25" s="1"/>
  <c r="K174" i="25" s="1"/>
  <c r="K196" i="25" s="1"/>
  <c r="O135" i="25"/>
  <c r="O157" i="25" s="1"/>
  <c r="O179" i="25" s="1"/>
  <c r="L145" i="25"/>
  <c r="L167" i="25" s="1"/>
  <c r="L189" i="25" s="1"/>
  <c r="N41" i="25"/>
  <c r="N152" i="25" s="1"/>
  <c r="N174" i="25" s="1"/>
  <c r="N196" i="25" s="1"/>
  <c r="M152" i="25"/>
  <c r="M174" i="25" s="1"/>
  <c r="M196" i="25" s="1"/>
  <c r="L144" i="25"/>
  <c r="L166" i="25" s="1"/>
  <c r="L188" i="25" s="1"/>
  <c r="L149" i="25"/>
  <c r="L171" i="25" s="1"/>
  <c r="L193" i="25" s="1"/>
  <c r="M140" i="25"/>
  <c r="M162" i="25" s="1"/>
  <c r="N17" i="25"/>
  <c r="M139" i="25"/>
  <c r="M161" i="25" s="1"/>
  <c r="M183" i="25" s="1"/>
  <c r="M150" i="25"/>
  <c r="M172" i="25" s="1"/>
  <c r="M194" i="25" s="1"/>
  <c r="N37" i="25"/>
  <c r="N150" i="25" s="1"/>
  <c r="N172" i="25" s="1"/>
  <c r="N194" i="25" s="1"/>
  <c r="M146" i="25"/>
  <c r="M168" i="25" s="1"/>
  <c r="M190" i="25" s="1"/>
  <c r="N22" i="25"/>
  <c r="K139" i="25"/>
  <c r="K161" i="25" s="1"/>
  <c r="K183" i="25" s="1"/>
  <c r="K137" i="25"/>
  <c r="I168" i="25"/>
  <c r="I190" i="25" s="1"/>
  <c r="Q37" i="25"/>
  <c r="Q150" i="25" s="1"/>
  <c r="Q172" i="25" s="1"/>
  <c r="Q194" i="25" s="1"/>
  <c r="R150" i="25"/>
  <c r="R172" i="25" s="1"/>
  <c r="R194" i="25" s="1"/>
  <c r="S37" i="25"/>
  <c r="S150" i="25" s="1"/>
  <c r="S172" i="25" s="1"/>
  <c r="S194" i="25" s="1"/>
  <c r="P140" i="25"/>
  <c r="P162" i="25" s="1"/>
  <c r="Q18" i="25"/>
  <c r="R147" i="25"/>
  <c r="R169" i="25" s="1"/>
  <c r="R191" i="25" s="1"/>
  <c r="R136" i="25"/>
  <c r="R158" i="25" s="1"/>
  <c r="R180" i="25" s="1"/>
  <c r="Q9" i="25"/>
  <c r="S9" i="25"/>
  <c r="S136" i="25" s="1"/>
  <c r="S158" i="25" s="1"/>
  <c r="S180" i="25" s="1"/>
  <c r="K135" i="25"/>
  <c r="K157" i="25" s="1"/>
  <c r="K179" i="25" s="1"/>
  <c r="K144" i="25"/>
  <c r="K166" i="25" s="1"/>
  <c r="K188" i="25" s="1"/>
  <c r="R134" i="25"/>
  <c r="R156" i="25" s="1"/>
  <c r="R178" i="25" s="1"/>
  <c r="Q5" i="25"/>
  <c r="S5" i="25"/>
  <c r="S134" i="25" s="1"/>
  <c r="S156" i="25" s="1"/>
  <c r="S178" i="25" s="1"/>
  <c r="Q28" i="25"/>
  <c r="J134" i="25"/>
  <c r="J156" i="25" s="1"/>
  <c r="J178" i="25" s="1"/>
  <c r="K5" i="25"/>
  <c r="K134" i="25" s="1"/>
  <c r="K156" i="25" s="1"/>
  <c r="K178" i="25" s="1"/>
  <c r="Q153" i="25"/>
  <c r="Q175" i="25" s="1"/>
  <c r="Q197" i="25" s="1"/>
  <c r="S146" i="25"/>
  <c r="S168" i="25" s="1"/>
  <c r="S190" i="25" s="1"/>
  <c r="L137" i="25"/>
  <c r="L159" i="25" s="1"/>
  <c r="L181" i="25" s="1"/>
  <c r="N7" i="25"/>
  <c r="N135" i="25" s="1"/>
  <c r="N157" i="25" s="1"/>
  <c r="N179" i="25" s="1"/>
  <c r="M135" i="25"/>
  <c r="M157" i="25" s="1"/>
  <c r="M179" i="25" s="1"/>
  <c r="N153" i="25"/>
  <c r="N175" i="25" s="1"/>
  <c r="N197" i="25" s="1"/>
  <c r="I158" i="25"/>
  <c r="I180" i="25" s="1"/>
  <c r="R149" i="25"/>
  <c r="R171" i="25" s="1"/>
  <c r="R193" i="25" s="1"/>
  <c r="J140" i="25"/>
  <c r="J162" i="25" s="1"/>
  <c r="K17" i="25"/>
  <c r="K140" i="25" s="1"/>
  <c r="K162" i="25" s="1"/>
  <c r="Q36" i="25"/>
  <c r="Q149" i="25" s="1"/>
  <c r="Q171" i="25" s="1"/>
  <c r="Q193" i="25" s="1"/>
  <c r="N144" i="25"/>
  <c r="N166" i="25" s="1"/>
  <c r="N188" i="25" s="1"/>
  <c r="Q145" i="25"/>
  <c r="Q167" i="25" s="1"/>
  <c r="Q189" i="25" s="1"/>
  <c r="Q17" i="25"/>
  <c r="R140" i="25"/>
  <c r="R162" i="25" s="1"/>
  <c r="S17" i="25"/>
  <c r="S140" i="25" s="1"/>
  <c r="S162" i="25" s="1"/>
  <c r="M148" i="25"/>
  <c r="M170" i="25" s="1"/>
  <c r="M192" i="25" s="1"/>
  <c r="Q12" i="25"/>
  <c r="Q137" i="25" s="1"/>
  <c r="Q159" i="25" s="1"/>
  <c r="Q181" i="25" s="1"/>
  <c r="R137" i="25"/>
  <c r="R159" i="25" s="1"/>
  <c r="R181" i="25" s="1"/>
  <c r="M145" i="25"/>
  <c r="M167" i="25" s="1"/>
  <c r="M189" i="25" s="1"/>
  <c r="S138" i="24"/>
  <c r="S160" i="24" s="1"/>
  <c r="S182" i="24" s="1"/>
  <c r="L153" i="24"/>
  <c r="L175" i="24" s="1"/>
  <c r="L197" i="24" s="1"/>
  <c r="S152" i="24"/>
  <c r="S174" i="24" s="1"/>
  <c r="S196" i="24" s="1"/>
  <c r="N152" i="24"/>
  <c r="N174" i="24" s="1"/>
  <c r="N196" i="24" s="1"/>
  <c r="K152" i="24"/>
  <c r="K174" i="24" s="1"/>
  <c r="K196" i="24" s="1"/>
  <c r="O146" i="24"/>
  <c r="O168" i="24" s="1"/>
  <c r="O190" i="24" s="1"/>
  <c r="L146" i="24"/>
  <c r="L168" i="24" s="1"/>
  <c r="L190" i="24" s="1"/>
  <c r="S146" i="24"/>
  <c r="S168" i="24" s="1"/>
  <c r="S190" i="24" s="1"/>
  <c r="M138" i="24"/>
  <c r="M160" i="24" s="1"/>
  <c r="M182" i="24" s="1"/>
  <c r="R152" i="24"/>
  <c r="R174" i="24" s="1"/>
  <c r="R196" i="24" s="1"/>
  <c r="R138" i="24"/>
  <c r="R160" i="24" s="1"/>
  <c r="R182" i="24" s="1"/>
  <c r="U140" i="24"/>
  <c r="U162" i="24" s="1"/>
  <c r="U184" i="24" s="1"/>
  <c r="N137" i="24"/>
  <c r="N159" i="24" s="1"/>
  <c r="N181" i="24" s="1"/>
  <c r="M153" i="24"/>
  <c r="M175" i="24" s="1"/>
  <c r="M197" i="24" s="1"/>
  <c r="S153" i="24"/>
  <c r="S175" i="24" s="1"/>
  <c r="S197" i="24" s="1"/>
  <c r="T152" i="24"/>
  <c r="O152" i="24"/>
  <c r="O174" i="24" s="1"/>
  <c r="O196" i="24" s="1"/>
  <c r="P146" i="24"/>
  <c r="P168" i="24" s="1"/>
  <c r="P190" i="24" s="1"/>
  <c r="Q146" i="24"/>
  <c r="Q168" i="24" s="1"/>
  <c r="Q190" i="24" s="1"/>
  <c r="J146" i="24"/>
  <c r="J168" i="24" s="1"/>
  <c r="J190" i="24" s="1"/>
  <c r="U143" i="24"/>
  <c r="U165" i="24" s="1"/>
  <c r="U187" i="24" s="1"/>
  <c r="I165" i="24"/>
  <c r="I187" i="24" s="1"/>
  <c r="I164" i="24"/>
  <c r="I186" i="24" s="1"/>
  <c r="J152" i="24"/>
  <c r="J174" i="24" s="1"/>
  <c r="J196" i="24" s="1"/>
  <c r="M152" i="24"/>
  <c r="M174" i="24" s="1"/>
  <c r="M196" i="24" s="1"/>
  <c r="P152" i="24"/>
  <c r="P174" i="24" s="1"/>
  <c r="P196" i="24" s="1"/>
  <c r="Q152" i="24"/>
  <c r="Q174" i="24" s="1"/>
  <c r="Q196" i="24" s="1"/>
  <c r="R153" i="24"/>
  <c r="R175" i="24" s="1"/>
  <c r="R197" i="24" s="1"/>
  <c r="N146" i="24"/>
  <c r="N168" i="24" s="1"/>
  <c r="N190" i="24" s="1"/>
  <c r="N139" i="24"/>
  <c r="N161" i="24" s="1"/>
  <c r="N183" i="24" s="1"/>
  <c r="N153" i="24"/>
  <c r="N175" i="24" s="1"/>
  <c r="N197" i="24" s="1"/>
  <c r="N147" i="24"/>
  <c r="N169" i="24" s="1"/>
  <c r="N191" i="24" s="1"/>
  <c r="R146" i="24"/>
  <c r="R168" i="24" s="1"/>
  <c r="R190" i="24" s="1"/>
  <c r="M146" i="24"/>
  <c r="M168" i="24" s="1"/>
  <c r="M190" i="24" s="1"/>
  <c r="N144" i="24"/>
  <c r="N166" i="24" s="1"/>
  <c r="N188" i="24" s="1"/>
  <c r="N138" i="24"/>
  <c r="N160" i="24" s="1"/>
  <c r="N182" i="24" s="1"/>
  <c r="L138" i="24"/>
  <c r="L160" i="24" s="1"/>
  <c r="L182" i="24" s="1"/>
  <c r="U134" i="24"/>
  <c r="U156" i="24" s="1"/>
  <c r="U178" i="24" s="1"/>
  <c r="U130" i="24"/>
  <c r="I152" i="24"/>
  <c r="I175" i="24"/>
  <c r="I197" i="24" s="1"/>
  <c r="N149" i="24"/>
  <c r="N171" i="24" s="1"/>
  <c r="N193" i="24" s="1"/>
  <c r="U150" i="24"/>
  <c r="U172" i="24" s="1"/>
  <c r="U194" i="24" s="1"/>
  <c r="K146" i="24"/>
  <c r="K168" i="24" s="1"/>
  <c r="K190" i="24" s="1"/>
  <c r="T146" i="24"/>
  <c r="T168" i="24" s="1"/>
  <c r="T190" i="24" s="1"/>
  <c r="T27" i="24"/>
  <c r="T145" i="24" s="1"/>
  <c r="T167" i="24" s="1"/>
  <c r="T189" i="24" s="1"/>
  <c r="J27" i="24"/>
  <c r="J145" i="24" s="1"/>
  <c r="J167" i="24" s="1"/>
  <c r="J189" i="24" s="1"/>
  <c r="I27" i="24"/>
  <c r="I145" i="24" s="1"/>
  <c r="K27" i="24"/>
  <c r="K145" i="24" s="1"/>
  <c r="K167" i="24" s="1"/>
  <c r="K189" i="24" s="1"/>
  <c r="U125" i="24"/>
  <c r="I147" i="24"/>
  <c r="I160" i="24"/>
  <c r="I182" i="24" s="1"/>
  <c r="N148" i="24"/>
  <c r="N170" i="24" s="1"/>
  <c r="N192" i="24" s="1"/>
  <c r="N145" i="24"/>
  <c r="N167" i="24" s="1"/>
  <c r="N189" i="24" s="1"/>
  <c r="Q152" i="25" l="1"/>
  <c r="Q174" i="25" s="1"/>
  <c r="Q196" i="25" s="1"/>
  <c r="U142" i="24"/>
  <c r="U164" i="24" s="1"/>
  <c r="U186" i="24" s="1"/>
  <c r="U136" i="24"/>
  <c r="U158" i="24" s="1"/>
  <c r="U180" i="24" s="1"/>
  <c r="Q134" i="25"/>
  <c r="Q156" i="25" s="1"/>
  <c r="Q178" i="25" s="1"/>
  <c r="U138" i="25"/>
  <c r="U160" i="25" s="1"/>
  <c r="U182" i="25" s="1"/>
  <c r="U144" i="24"/>
  <c r="U166" i="24" s="1"/>
  <c r="U188" i="24" s="1"/>
  <c r="N140" i="25"/>
  <c r="N162" i="25" s="1"/>
  <c r="Q136" i="25"/>
  <c r="Q158" i="25" s="1"/>
  <c r="Q180" i="25" s="1"/>
  <c r="Q135" i="25"/>
  <c r="Q157" i="25" s="1"/>
  <c r="Q179" i="25" s="1"/>
  <c r="U137" i="24"/>
  <c r="U159" i="24" s="1"/>
  <c r="U181" i="24" s="1"/>
  <c r="U135" i="24"/>
  <c r="U157" i="24" s="1"/>
  <c r="U179" i="24" s="1"/>
  <c r="Q142" i="25"/>
  <c r="Q164" i="25" s="1"/>
  <c r="Q186" i="25" s="1"/>
  <c r="N136" i="25"/>
  <c r="Q168" i="25"/>
  <c r="Q190" i="25" s="1"/>
  <c r="U146" i="25"/>
  <c r="U168" i="25" s="1"/>
  <c r="U190" i="25" s="1"/>
  <c r="N156" i="25"/>
  <c r="N178" i="25" s="1"/>
  <c r="U144" i="25"/>
  <c r="U166" i="25" s="1"/>
  <c r="U188" i="25" s="1"/>
  <c r="Q140" i="25"/>
  <c r="Q162" i="25" s="1"/>
  <c r="K159" i="25"/>
  <c r="K181" i="25" s="1"/>
  <c r="U137" i="25"/>
  <c r="U159" i="25" s="1"/>
  <c r="U181" i="25" s="1"/>
  <c r="U153" i="25"/>
  <c r="U175" i="25" s="1"/>
  <c r="U197" i="25" s="1"/>
  <c r="U145" i="25"/>
  <c r="U167" i="25" s="1"/>
  <c r="U189" i="25" s="1"/>
  <c r="U149" i="25"/>
  <c r="U171" i="25" s="1"/>
  <c r="U193" i="25" s="1"/>
  <c r="U139" i="25"/>
  <c r="U161" i="25" s="1"/>
  <c r="U183" i="25" s="1"/>
  <c r="U150" i="25"/>
  <c r="U172" i="25" s="1"/>
  <c r="U194" i="25" s="1"/>
  <c r="U147" i="25"/>
  <c r="U169" i="25" s="1"/>
  <c r="U191" i="25" s="1"/>
  <c r="U152" i="25"/>
  <c r="U174" i="25" s="1"/>
  <c r="U196" i="25" s="1"/>
  <c r="N142" i="25"/>
  <c r="N164" i="25" s="1"/>
  <c r="N186" i="25" s="1"/>
  <c r="U148" i="25"/>
  <c r="U170" i="25" s="1"/>
  <c r="U192" i="25" s="1"/>
  <c r="U139" i="24"/>
  <c r="U161" i="24" s="1"/>
  <c r="U183" i="24" s="1"/>
  <c r="T174" i="24"/>
  <c r="T196" i="24" s="1"/>
  <c r="T169" i="24"/>
  <c r="T191" i="24" s="1"/>
  <c r="U153" i="24"/>
  <c r="U175" i="24" s="1"/>
  <c r="U197" i="24" s="1"/>
  <c r="U146" i="24"/>
  <c r="U168" i="24" s="1"/>
  <c r="U190" i="24" s="1"/>
  <c r="U138" i="24"/>
  <c r="U160" i="24" s="1"/>
  <c r="U182" i="24" s="1"/>
  <c r="U147" i="24"/>
  <c r="U169" i="24" s="1"/>
  <c r="U191" i="24" s="1"/>
  <c r="I169" i="24"/>
  <c r="I191" i="24" s="1"/>
  <c r="I174" i="24"/>
  <c r="I196" i="24" s="1"/>
  <c r="U152" i="24"/>
  <c r="U174" i="24" s="1"/>
  <c r="U196" i="24" s="1"/>
  <c r="U148" i="24"/>
  <c r="U170" i="24" s="1"/>
  <c r="U192" i="24" s="1"/>
  <c r="U149" i="24"/>
  <c r="U171" i="24" s="1"/>
  <c r="U193" i="24" s="1"/>
  <c r="U145" i="24"/>
  <c r="U167" i="24" s="1"/>
  <c r="U189" i="24" s="1"/>
  <c r="I167" i="24"/>
  <c r="I189" i="24" s="1"/>
  <c r="U135" i="25" l="1"/>
  <c r="U157" i="25" s="1"/>
  <c r="U179" i="25" s="1"/>
  <c r="U134" i="25"/>
  <c r="U156" i="25" s="1"/>
  <c r="U178" i="25" s="1"/>
  <c r="N158" i="25"/>
  <c r="N180" i="25" s="1"/>
  <c r="U136" i="25"/>
  <c r="U158" i="25" s="1"/>
  <c r="U180" i="25" s="1"/>
  <c r="U142" i="25"/>
  <c r="U164" i="25" s="1"/>
  <c r="U186" i="25" s="1"/>
  <c r="U140" i="25"/>
  <c r="U162" i="25" s="1"/>
  <c r="U184" i="25" s="1"/>
</calcChain>
</file>

<file path=xl/sharedStrings.xml><?xml version="1.0" encoding="utf-8"?>
<sst xmlns="http://schemas.openxmlformats.org/spreadsheetml/2006/main" count="1239" uniqueCount="226">
  <si>
    <t>Durban-Watson Statistic =</t>
  </si>
  <si>
    <t>p - 1 = 5</t>
  </si>
  <si>
    <t>p - 1 = 4</t>
  </si>
  <si>
    <t>p - 1 = 3</t>
  </si>
  <si>
    <t>p - 1 = 2</t>
  </si>
  <si>
    <t>p - 1 = 1</t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</si>
  <si>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l </t>
    </r>
    <r>
      <rPr>
        <b/>
        <sz val="10"/>
        <color indexed="10"/>
        <rFont val="Times New Roman"/>
        <family val="1"/>
      </rPr>
      <t>=</t>
    </r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</si>
  <si>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u </t>
    </r>
    <r>
      <rPr>
        <b/>
        <sz val="10"/>
        <color indexed="10"/>
        <rFont val="Times New Roman"/>
        <family val="1"/>
      </rPr>
      <t>=</t>
    </r>
  </si>
  <si>
    <r>
      <t>4-d</t>
    </r>
    <r>
      <rPr>
        <b/>
        <vertAlign val="subscript"/>
        <sz val="10"/>
        <color indexed="10"/>
        <rFont val="Times New Roman"/>
        <family val="1"/>
      </rPr>
      <t>u</t>
    </r>
    <r>
      <rPr>
        <b/>
        <sz val="10"/>
        <color indexed="10"/>
        <rFont val="Times New Roman"/>
        <family val="1"/>
      </rPr>
      <t xml:space="preserve"> =</t>
    </r>
  </si>
  <si>
    <r>
      <t>4-d</t>
    </r>
    <r>
      <rPr>
        <b/>
        <vertAlign val="subscript"/>
        <sz val="10"/>
        <color indexed="10"/>
        <rFont val="Times New Roman"/>
        <family val="1"/>
      </rPr>
      <t>l</t>
    </r>
    <r>
      <rPr>
        <b/>
        <sz val="10"/>
        <color indexed="10"/>
        <rFont val="Times New Roman"/>
        <family val="1"/>
      </rPr>
      <t xml:space="preserve"> =</t>
    </r>
  </si>
  <si>
    <t>Dependent Variable: WR11</t>
  </si>
  <si>
    <t>Method: Stepwise Regression</t>
  </si>
  <si>
    <t>Included observations: 120</t>
  </si>
  <si>
    <t>No always included regressors</t>
  </si>
  <si>
    <t>Number of search regressors: 11</t>
  </si>
  <si>
    <t>Selection method: Stepwise backwards</t>
  </si>
  <si>
    <t>Stopping criterion: t-stat forwards/backwards = 2/2</t>
  </si>
  <si>
    <t>Variable</t>
  </si>
  <si>
    <t>Coefficient</t>
  </si>
  <si>
    <t>Std. Error</t>
  </si>
  <si>
    <t>t-Statistic</t>
  </si>
  <si>
    <t xml:space="preserve">Prob.*  </t>
  </si>
  <si>
    <t>C</t>
  </si>
  <si>
    <t>DDH</t>
  </si>
  <si>
    <t>SHDDH</t>
  </si>
  <si>
    <t>JUNE</t>
  </si>
  <si>
    <t>DDC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</si>
  <si>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</si>
  <si>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</si>
  <si>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</si>
  <si>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</si>
  <si>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</si>
  <si>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</si>
  <si>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</si>
  <si>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</si>
  <si>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</si>
  <si>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</si>
  <si>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</si>
  <si>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</si>
  <si>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</si>
  <si>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Selection Summary</t>
  </si>
  <si>
    <t>*Note: p-values and subsequent tests do not account for stepwise</t>
  </si>
  <si>
    <t xml:space="preserve">        selection.</t>
  </si>
  <si>
    <t>Dependent Variable: WR1</t>
  </si>
  <si>
    <t>Dependent Variable: WC11</t>
  </si>
  <si>
    <t>YEARDDH</t>
  </si>
  <si>
    <t>SHDDC</t>
  </si>
  <si>
    <t>Dependent Variable: IR1</t>
  </si>
  <si>
    <t>YEARDDC</t>
  </si>
  <si>
    <t>Dependent Variable: WT11</t>
  </si>
  <si>
    <t>Dependent Variable: WR21</t>
  </si>
  <si>
    <t>Dependent Variable: IR11</t>
  </si>
  <si>
    <t>Dependent Variable: IC11</t>
  </si>
  <si>
    <t>Dependent Variable: IT11</t>
  </si>
  <si>
    <t xml:space="preserve">Dataset 1 </t>
  </si>
  <si>
    <t>Ten years of Data</t>
  </si>
  <si>
    <t>Variables</t>
  </si>
  <si>
    <t>Trend</t>
  </si>
  <si>
    <t>Observation number</t>
  </si>
  <si>
    <t>June</t>
  </si>
  <si>
    <t>Dummy variable for June</t>
  </si>
  <si>
    <t>YearDDH</t>
  </si>
  <si>
    <t>Year times DDH</t>
  </si>
  <si>
    <t>YearSHDDH</t>
  </si>
  <si>
    <t>Year times SHDDH</t>
  </si>
  <si>
    <t>YearDDC</t>
  </si>
  <si>
    <t>Year times DDC</t>
  </si>
  <si>
    <t>YearSHDDC</t>
  </si>
  <si>
    <t>Year times SHDDC</t>
  </si>
  <si>
    <t>Adjusted R Square</t>
  </si>
  <si>
    <t>Standard Error</t>
  </si>
  <si>
    <t>Durbin Watson</t>
  </si>
  <si>
    <t>t-stats &gt; |2|</t>
  </si>
  <si>
    <t>Intercept</t>
  </si>
  <si>
    <t>Baseload</t>
  </si>
  <si>
    <t>Winter DDH</t>
  </si>
  <si>
    <t>Shoulder DDH</t>
  </si>
  <si>
    <t>Shoulder DDC</t>
  </si>
  <si>
    <t>WR1</t>
  </si>
  <si>
    <t>WR11</t>
  </si>
  <si>
    <t>IR1</t>
  </si>
  <si>
    <t>WC11</t>
  </si>
  <si>
    <t>WT11</t>
  </si>
  <si>
    <t>WR21</t>
  </si>
  <si>
    <t>IR11</t>
  </si>
  <si>
    <t>IC11</t>
  </si>
  <si>
    <t>IT11</t>
  </si>
  <si>
    <t>YEARSHDDH</t>
  </si>
  <si>
    <t>YEARSHDDC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</si>
  <si>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</si>
  <si>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</si>
  <si>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</si>
  <si>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</si>
  <si>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</si>
  <si>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</si>
  <si>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</si>
  <si>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</si>
  <si>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</si>
  <si>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</si>
  <si>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</si>
  <si>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</si>
  <si>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</si>
  <si>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Calendar DDH</t>
  </si>
  <si>
    <t>All</t>
  </si>
  <si>
    <t>Dec, Jan,</t>
  </si>
  <si>
    <t>Months</t>
  </si>
  <si>
    <t>Feb, Mar</t>
  </si>
  <si>
    <t>Oct, Nov</t>
  </si>
  <si>
    <t>Sch/Class</t>
  </si>
  <si>
    <t>Customers</t>
  </si>
  <si>
    <t>Actual Billed Usage</t>
  </si>
  <si>
    <t>Actual Calendar Usage</t>
  </si>
  <si>
    <t>Predicted Calendar Usage</t>
  </si>
  <si>
    <t>Predicted - Actual Usage</t>
  </si>
  <si>
    <t>Percentage Difference</t>
  </si>
  <si>
    <t>Calendar DDC</t>
  </si>
  <si>
    <t>Summer DDC</t>
  </si>
  <si>
    <t>Jun, Jul,</t>
  </si>
  <si>
    <t>Aug, Sep</t>
  </si>
  <si>
    <t>Apr, May,</t>
  </si>
  <si>
    <t>Apr, May, Jun,</t>
  </si>
  <si>
    <t>@TREND</t>
  </si>
  <si>
    <t>Dependent Variable: WI11</t>
  </si>
  <si>
    <t>WI11</t>
  </si>
  <si>
    <t>DW @ 100</t>
  </si>
  <si>
    <t>WC21</t>
  </si>
  <si>
    <t>WT21</t>
  </si>
  <si>
    <t>WT31</t>
  </si>
  <si>
    <t>II11</t>
  </si>
  <si>
    <t>IR21</t>
  </si>
  <si>
    <t>IC21</t>
  </si>
  <si>
    <t>IT21</t>
  </si>
  <si>
    <t>IT31</t>
  </si>
  <si>
    <t xml:space="preserve">Prob.  </t>
  </si>
  <si>
    <t>AR(1)</t>
  </si>
  <si>
    <t>Inverted AR Roots</t>
  </si>
  <si>
    <t>Dependent Variable: WC21</t>
  </si>
  <si>
    <t>Dependent Variable: WT21</t>
  </si>
  <si>
    <t>Dependent Variable: WT31</t>
  </si>
  <si>
    <t>AR(2)</t>
  </si>
  <si>
    <t>AR(3)</t>
  </si>
  <si>
    <t>Dependent Variable: II11</t>
  </si>
  <si>
    <t>Dependent Variable: IR21</t>
  </si>
  <si>
    <t>Dependent Variable: IC21</t>
  </si>
  <si>
    <t>Dependent Variable: IT21</t>
  </si>
  <si>
    <t>Dependent Variable: IT31</t>
  </si>
  <si>
    <t>pass</t>
  </si>
  <si>
    <t>yes</t>
  </si>
  <si>
    <t>DDH during Dec, Jan, Feb, Mar</t>
  </si>
  <si>
    <t>DDH during Apr, May, Oct, Nov</t>
  </si>
  <si>
    <t>DDC during Jul, Aug, Sep</t>
  </si>
  <si>
    <t>DDC during Apr, May, Oct, Nov</t>
  </si>
  <si>
    <t>Booked Unbilled  Usage</t>
  </si>
  <si>
    <t>Convergence achieved after 10 iterations</t>
  </si>
  <si>
    <t>Dependent Variable: II21</t>
  </si>
  <si>
    <t>II21</t>
  </si>
  <si>
    <t>empirical test</t>
  </si>
  <si>
    <t>WADDH*WINTER</t>
  </si>
  <si>
    <t>WADDH*SHOULDER</t>
  </si>
  <si>
    <t>WADDC*SUMMER</t>
  </si>
  <si>
    <t>Removed WADDC*SHOULDER</t>
  </si>
  <si>
    <t>Convergence achieved after 16 iterations</t>
  </si>
  <si>
    <t>cooling only</t>
  </si>
  <si>
    <t>IDDDH*WINTER</t>
  </si>
  <si>
    <t>IDDDH*SHOULDER</t>
  </si>
  <si>
    <t>IDDDC*SUMMER</t>
  </si>
  <si>
    <t>Removed IDDDC*SHOULDER</t>
  </si>
  <si>
    <t>*Note: p-values and subsequent tests do not account for stepwise selection.</t>
  </si>
  <si>
    <t>WADDC</t>
  </si>
  <si>
    <t>fails empirical</t>
  </si>
  <si>
    <t>WADDC*SHOULDER*YEAR</t>
  </si>
  <si>
    <t>Removed WADDH*WINTER*YEAR</t>
  </si>
  <si>
    <t>Removed WADDC*SUMMER*YEAR</t>
  </si>
  <si>
    <t>Removed WADDH*SHOULDER*YEAR</t>
  </si>
  <si>
    <t>WADDH*WINTER*YEAR</t>
  </si>
  <si>
    <t xml:space="preserve"> .68+.49i</t>
  </si>
  <si>
    <t xml:space="preserve">     .68-.49i</t>
  </si>
  <si>
    <t>Removed IDDDC*SHOULDER*YEAR</t>
  </si>
  <si>
    <t>Removed IDDDC*SUMMER*YEAR</t>
  </si>
  <si>
    <t>Removed IDDDH*WINTER*YEAR</t>
  </si>
  <si>
    <t>Removed IDDDH*SHOULDER*YEAR</t>
  </si>
  <si>
    <t>IDDDC*SHOULDER*YEAR</t>
  </si>
  <si>
    <t>Convergence achieved after 5 iterations</t>
  </si>
  <si>
    <t>IDDDH*WINTER*YEAR</t>
  </si>
  <si>
    <t>Convergence achieved after 17 iterations</t>
  </si>
  <si>
    <t>IDDDC</t>
  </si>
  <si>
    <t>12 Months Ended Dec 2015</t>
  </si>
  <si>
    <t>borderline fail</t>
  </si>
  <si>
    <t>Date: 04/12/18   Time: 09:30</t>
  </si>
  <si>
    <t>Sample: 2007M01 2016M12</t>
  </si>
  <si>
    <t>Method: ARMA Maximum Likelihood (OPG - BHHH)</t>
  </si>
  <si>
    <t>Date: 04/12/18   Time: 09:35</t>
  </si>
  <si>
    <t>Convergence achieved after 13 iterations</t>
  </si>
  <si>
    <t>Coefficient covariance computed using outer product of gradients</t>
  </si>
  <si>
    <t>SIGMASQ</t>
  </si>
  <si>
    <t>Date: 04/12/18   Time: 10:19</t>
  </si>
  <si>
    <t>Date: 04/12/18   Time: 10:28</t>
  </si>
  <si>
    <t>Date: 04/12/18   Time: 10:32</t>
  </si>
  <si>
    <t>Convergence achieved after 9 iterations</t>
  </si>
  <si>
    <t>Date: 04/12/18   Time: 10:40</t>
  </si>
  <si>
    <t>Date: 04/12/18   Time: 10:44</t>
  </si>
  <si>
    <t>Date: 04/12/18   Time: 10:48</t>
  </si>
  <si>
    <t>Dependent Variable: WI21</t>
  </si>
  <si>
    <t>Date: 04/12/18   Time: 10:52</t>
  </si>
  <si>
    <t>Date: 04/12/18   Time: 11:05</t>
  </si>
  <si>
    <t>Date: 04/12/18   Time: 11:17</t>
  </si>
  <si>
    <t>Date: 04/12/18   Time: 11:21</t>
  </si>
  <si>
    <t xml:space="preserve">    -.37+.65i</t>
  </si>
  <si>
    <t xml:space="preserve">  -.37-.65i</t>
  </si>
  <si>
    <t>Date: 04/12/18   Time: 11:26</t>
  </si>
  <si>
    <t>Date: 04/12/18   Time: 11:29</t>
  </si>
  <si>
    <t>Date: 04/12/18   Time: 11:31</t>
  </si>
  <si>
    <t>Date: 04/12/18   Time: 11:35</t>
  </si>
  <si>
    <t>Date: 04/12/18   Time: 11:39</t>
  </si>
  <si>
    <t>Date: 04/12/18   Time: 11:42</t>
  </si>
  <si>
    <t>Convergence achieved after 4 iterations</t>
  </si>
  <si>
    <t>Date: 04/12/18   Time: 11:52</t>
  </si>
  <si>
    <t>Convergence achieved after 63 iterations</t>
  </si>
  <si>
    <t xml:space="preserve"> .54+.46i</t>
  </si>
  <si>
    <t xml:space="preserve">     .54-.46i</t>
  </si>
  <si>
    <t>Date: 04/12/18   Time: 11:55</t>
  </si>
  <si>
    <t>WI21</t>
  </si>
  <si>
    <t>12 Months Ended Dec 2016</t>
  </si>
  <si>
    <t>Dec 2015</t>
  </si>
  <si>
    <t>test monthly</t>
  </si>
  <si>
    <t>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</si>
</sst>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0.0000"/>
    <numFmt numFmtId="166" formatCode="#,###,###,###,##0"/>
    <numFmt numFmtId="167" formatCode="#,###,###,##0"/>
    <numFmt numFmtId="168" formatCode="_(* #,##0_);_(* \(#,##0\);_(* &quot;-&quot;??_);_(@_)"/>
    <numFmt numFmtId="169" formatCode="_(* #,##0.0000_);_(* \(#,##0.0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color indexed="10"/>
      <name val="Arial"/>
      <family val="2"/>
    </font>
    <font>
      <b/>
      <vertAlign val="subscript"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6" tint="-0.499984740745262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7">
    <xf numFmtId="0" fontId="0" fillId="0" borderId="0" xfId="0"/>
    <xf numFmtId="0" fontId="4" fillId="0" borderId="1" xfId="2" applyFont="1" applyFill="1" applyBorder="1" applyAlignment="1">
      <alignment horizontal="right"/>
    </xf>
    <xf numFmtId="0" fontId="4" fillId="0" borderId="2" xfId="2" applyFont="1" applyFill="1" applyBorder="1"/>
    <xf numFmtId="0" fontId="2" fillId="0" borderId="0" xfId="2"/>
    <xf numFmtId="0" fontId="6" fillId="0" borderId="0" xfId="2" applyFont="1" applyAlignment="1">
      <alignment horizontal="right"/>
    </xf>
    <xf numFmtId="0" fontId="7" fillId="0" borderId="0" xfId="2" applyFont="1" applyFill="1"/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right"/>
    </xf>
    <xf numFmtId="0" fontId="2" fillId="0" borderId="0" xfId="2" applyFont="1"/>
    <xf numFmtId="11" fontId="0" fillId="0" borderId="0" xfId="0" applyNumberFormat="1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" xfId="0" applyFill="1" applyBorder="1" applyAlignment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166" fontId="0" fillId="0" borderId="0" xfId="0" applyNumberFormat="1"/>
    <xf numFmtId="168" fontId="0" fillId="0" borderId="0" xfId="0" applyNumberFormat="1"/>
    <xf numFmtId="168" fontId="0" fillId="0" borderId="0" xfId="1" applyNumberFormat="1" applyFont="1"/>
    <xf numFmtId="10" fontId="0" fillId="0" borderId="0" xfId="3" applyNumberFormat="1" applyFont="1"/>
    <xf numFmtId="169" fontId="0" fillId="0" borderId="0" xfId="0" applyNumberFormat="1"/>
    <xf numFmtId="168" fontId="0" fillId="0" borderId="0" xfId="0" applyNumberFormat="1" applyFill="1"/>
    <xf numFmtId="168" fontId="1" fillId="0" borderId="0" xfId="1" applyNumberFormat="1"/>
    <xf numFmtId="0" fontId="10" fillId="0" borderId="0" xfId="0" applyFont="1"/>
    <xf numFmtId="0" fontId="10" fillId="0" borderId="0" xfId="0" applyFont="1" applyAlignment="1">
      <alignment horizontal="right"/>
    </xf>
    <xf numFmtId="0" fontId="0" fillId="0" borderId="0" xfId="0" applyFill="1"/>
    <xf numFmtId="0" fontId="10" fillId="0" borderId="0" xfId="0" applyFont="1" applyFill="1" applyAlignment="1">
      <alignment horizontal="right"/>
    </xf>
    <xf numFmtId="165" fontId="0" fillId="0" borderId="0" xfId="0" applyNumberFormat="1" applyFill="1" applyBorder="1" applyAlignment="1"/>
    <xf numFmtId="164" fontId="0" fillId="0" borderId="0" xfId="0" applyNumberFormat="1" applyFill="1"/>
    <xf numFmtId="168" fontId="1" fillId="0" borderId="0" xfId="1" applyNumberFormat="1" applyFill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7" fontId="0" fillId="0" borderId="0" xfId="0" quotePrefix="1" applyNumberFormat="1"/>
    <xf numFmtId="10" fontId="0" fillId="2" borderId="0" xfId="3" applyNumberFormat="1" applyFont="1" applyFill="1"/>
    <xf numFmtId="0" fontId="0" fillId="0" borderId="0" xfId="0" applyAlignment="1">
      <alignment horizontal="left"/>
    </xf>
    <xf numFmtId="10" fontId="0" fillId="0" borderId="0" xfId="3" applyNumberFormat="1" applyFont="1" applyFill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0" xfId="0" applyFont="1"/>
    <xf numFmtId="168" fontId="13" fillId="0" borderId="0" xfId="0" applyNumberFormat="1" applyFont="1" applyFill="1"/>
    <xf numFmtId="166" fontId="13" fillId="0" borderId="0" xfId="0" applyNumberFormat="1" applyFont="1" applyFill="1"/>
    <xf numFmtId="167" fontId="13" fillId="0" borderId="0" xfId="0" applyNumberFormat="1" applyFont="1" applyFill="1"/>
    <xf numFmtId="10" fontId="0" fillId="3" borderId="0" xfId="3" applyNumberFormat="1" applyFont="1" applyFill="1"/>
    <xf numFmtId="0" fontId="0" fillId="3" borderId="0" xfId="0" applyFill="1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4" borderId="0" xfId="0" applyFill="1"/>
    <xf numFmtId="0" fontId="1" fillId="4" borderId="0" xfId="0" applyFont="1" applyFill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Fill="1"/>
  </cellXfs>
  <cellStyles count="7">
    <cellStyle name="Comma" xfId="1" builtinId="3"/>
    <cellStyle name="Comma 2" xfId="6"/>
    <cellStyle name="Normal" xfId="0" builtinId="0"/>
    <cellStyle name="Normal 2" xfId="4"/>
    <cellStyle name="Normal_Avista's weather Regressions" xfId="2"/>
    <cellStyle name="Percent" xfId="3" builtinId="5"/>
    <cellStyle name="Percent 2" xfId="5"/>
  </cellStyles>
  <dxfs count="1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view="pageBreakPreview" zoomScale="60" zoomScaleNormal="100" workbookViewId="0">
      <selection activeCell="H38" sqref="H38"/>
    </sheetView>
  </sheetViews>
  <sheetFormatPr defaultRowHeight="13.2" x14ac:dyDescent="0.25"/>
  <cols>
    <col min="1" max="1" width="23.109375" customWidth="1"/>
    <col min="2" max="2" width="11.109375" customWidth="1"/>
    <col min="3" max="3" width="10.6640625" customWidth="1"/>
    <col min="4" max="4" width="11" customWidth="1"/>
    <col min="5" max="5" width="9.33203125" bestFit="1" customWidth="1"/>
    <col min="7" max="7" width="26.77734375" customWidth="1"/>
    <col min="8" max="8" width="11.109375" bestFit="1" customWidth="1"/>
    <col min="9" max="9" width="11.33203125" customWidth="1"/>
    <col min="10" max="10" width="11.6640625" customWidth="1"/>
    <col min="11" max="11" width="9.33203125" bestFit="1" customWidth="1"/>
  </cols>
  <sheetData>
    <row r="1" spans="1:11" x14ac:dyDescent="0.25">
      <c r="A1" t="s">
        <v>47</v>
      </c>
      <c r="G1" t="s">
        <v>52</v>
      </c>
    </row>
    <row r="2" spans="1:11" x14ac:dyDescent="0.25">
      <c r="A2" t="s">
        <v>11</v>
      </c>
      <c r="G2" t="s">
        <v>190</v>
      </c>
    </row>
    <row r="3" spans="1:11" x14ac:dyDescent="0.25">
      <c r="A3" t="s">
        <v>204</v>
      </c>
      <c r="G3" t="s">
        <v>206</v>
      </c>
    </row>
    <row r="4" spans="1:11" x14ac:dyDescent="0.25">
      <c r="A4" t="s">
        <v>189</v>
      </c>
      <c r="G4" t="s">
        <v>189</v>
      </c>
    </row>
    <row r="5" spans="1:11" x14ac:dyDescent="0.25">
      <c r="A5" t="s">
        <v>12</v>
      </c>
      <c r="G5" t="s">
        <v>12</v>
      </c>
    </row>
    <row r="6" spans="1:11" x14ac:dyDescent="0.25">
      <c r="A6" t="s">
        <v>13</v>
      </c>
      <c r="G6" t="s">
        <v>198</v>
      </c>
    </row>
    <row r="7" spans="1:11" x14ac:dyDescent="0.25">
      <c r="A7" t="s">
        <v>14</v>
      </c>
      <c r="G7" t="s">
        <v>193</v>
      </c>
    </row>
    <row r="8" spans="1:11" x14ac:dyDescent="0.25">
      <c r="A8" t="s">
        <v>15</v>
      </c>
    </row>
    <row r="9" spans="1:11" x14ac:dyDescent="0.25">
      <c r="A9" t="s">
        <v>16</v>
      </c>
      <c r="G9" t="s">
        <v>17</v>
      </c>
      <c r="H9" t="s">
        <v>18</v>
      </c>
      <c r="I9" t="s">
        <v>19</v>
      </c>
      <c r="J9" t="s">
        <v>20</v>
      </c>
      <c r="K9" t="s">
        <v>133</v>
      </c>
    </row>
    <row r="10" spans="1:11" x14ac:dyDescent="0.25">
      <c r="K10" s="10"/>
    </row>
    <row r="11" spans="1:11" x14ac:dyDescent="0.25">
      <c r="A11" t="s">
        <v>17</v>
      </c>
      <c r="B11" t="s">
        <v>18</v>
      </c>
      <c r="C11" t="s">
        <v>19</v>
      </c>
      <c r="D11" t="s">
        <v>20</v>
      </c>
      <c r="E11" t="s">
        <v>21</v>
      </c>
      <c r="G11" t="s">
        <v>22</v>
      </c>
      <c r="H11">
        <v>1377.23819069923</v>
      </c>
      <c r="I11">
        <v>31.160993470156701</v>
      </c>
      <c r="J11">
        <v>44.197505834280797</v>
      </c>
      <c r="K11" s="10">
        <v>2.71782965484033E-72</v>
      </c>
    </row>
    <row r="12" spans="1:11" x14ac:dyDescent="0.25">
      <c r="G12" t="s">
        <v>121</v>
      </c>
      <c r="H12">
        <v>0.83173117701122301</v>
      </c>
      <c r="I12">
        <v>0.30459830195820398</v>
      </c>
      <c r="J12">
        <v>2.7305837611837598</v>
      </c>
      <c r="K12" s="10">
        <v>7.3552881627807704E-3</v>
      </c>
    </row>
    <row r="13" spans="1:11" x14ac:dyDescent="0.25">
      <c r="A13" t="s">
        <v>22</v>
      </c>
      <c r="B13">
        <v>662.86956569754102</v>
      </c>
      <c r="C13">
        <v>12.6888942378897</v>
      </c>
      <c r="D13">
        <v>52.2401363956659</v>
      </c>
      <c r="E13" s="10">
        <v>1.8167022084278E-81</v>
      </c>
      <c r="G13" t="s">
        <v>25</v>
      </c>
      <c r="H13">
        <v>109.730583329662</v>
      </c>
      <c r="I13">
        <v>25.8680299521412</v>
      </c>
      <c r="J13" s="29">
        <v>4.2419381581309699</v>
      </c>
      <c r="K13" s="10">
        <v>4.6097819652455903E-5</v>
      </c>
    </row>
    <row r="14" spans="1:11" x14ac:dyDescent="0.25">
      <c r="A14" t="s">
        <v>163</v>
      </c>
      <c r="B14">
        <v>0.59023947933191101</v>
      </c>
      <c r="C14">
        <v>1.1816868599236301E-2</v>
      </c>
      <c r="D14">
        <v>49.948890805983403</v>
      </c>
      <c r="E14" s="10">
        <v>2.4414520516653799E-79</v>
      </c>
      <c r="G14" t="s">
        <v>163</v>
      </c>
      <c r="H14">
        <v>0.50587689640962097</v>
      </c>
      <c r="I14">
        <v>2.4962509925349399E-2</v>
      </c>
      <c r="J14" s="29">
        <v>20.265466009726101</v>
      </c>
      <c r="K14" s="10">
        <v>4.2490211605860699E-39</v>
      </c>
    </row>
    <row r="15" spans="1:11" x14ac:dyDescent="0.25">
      <c r="A15" t="s">
        <v>164</v>
      </c>
      <c r="B15">
        <v>0.45771626838613</v>
      </c>
      <c r="C15">
        <v>2.2507111691195798E-2</v>
      </c>
      <c r="D15">
        <v>20.336517393530102</v>
      </c>
      <c r="E15" s="10">
        <v>9.9494877072847497E-40</v>
      </c>
      <c r="G15" t="s">
        <v>164</v>
      </c>
      <c r="H15">
        <v>0.30200011062868398</v>
      </c>
      <c r="I15">
        <v>5.4765053691210999E-2</v>
      </c>
      <c r="J15" s="29">
        <v>5.5144675349263901</v>
      </c>
      <c r="K15" s="10">
        <v>2.30602811255673E-7</v>
      </c>
    </row>
    <row r="16" spans="1:11" x14ac:dyDescent="0.25">
      <c r="A16" t="s">
        <v>165</v>
      </c>
      <c r="B16">
        <v>0.97864462096687599</v>
      </c>
      <c r="C16">
        <v>6.4692568037780895E-2</v>
      </c>
      <c r="D16">
        <v>15.1276205389673</v>
      </c>
      <c r="E16" s="10">
        <v>5.0289280509320498E-29</v>
      </c>
      <c r="G16" t="s">
        <v>165</v>
      </c>
      <c r="H16">
        <v>1.72920159084138</v>
      </c>
      <c r="I16">
        <v>0.13491609455790701</v>
      </c>
      <c r="J16" s="29">
        <v>12.8168666348342</v>
      </c>
      <c r="K16" s="10">
        <v>1.2487218481617801E-23</v>
      </c>
    </row>
    <row r="17" spans="1:11" x14ac:dyDescent="0.25">
      <c r="A17" t="s">
        <v>121</v>
      </c>
      <c r="B17">
        <v>-0.69981469511677696</v>
      </c>
      <c r="C17">
        <v>9.2548281508429905E-2</v>
      </c>
      <c r="D17">
        <v>-7.56161739267987</v>
      </c>
      <c r="E17" s="10">
        <v>1.09775751005652E-11</v>
      </c>
      <c r="G17" t="s">
        <v>181</v>
      </c>
      <c r="H17">
        <v>0.31573880489369599</v>
      </c>
      <c r="I17">
        <v>7.3048868405407905E-2</v>
      </c>
      <c r="J17" s="29">
        <v>4.3222956328550204</v>
      </c>
      <c r="K17" s="10">
        <v>3.3817172250467001E-5</v>
      </c>
    </row>
    <row r="18" spans="1:11" x14ac:dyDescent="0.25">
      <c r="A18" t="s">
        <v>25</v>
      </c>
      <c r="B18">
        <v>111.419501314348</v>
      </c>
      <c r="C18">
        <v>15.5199819289953</v>
      </c>
      <c r="D18">
        <v>7.1790999386531897</v>
      </c>
      <c r="E18" s="10">
        <v>7.6590900126836599E-11</v>
      </c>
      <c r="G18" t="s">
        <v>140</v>
      </c>
      <c r="H18">
        <v>0.41667274983192198</v>
      </c>
      <c r="I18">
        <v>8.2169589172947005E-2</v>
      </c>
      <c r="J18" s="29">
        <v>5.07088758780242</v>
      </c>
      <c r="K18" s="10">
        <v>1.5983781537956399E-6</v>
      </c>
    </row>
    <row r="19" spans="1:11" x14ac:dyDescent="0.25">
      <c r="G19" t="s">
        <v>194</v>
      </c>
      <c r="H19">
        <v>4233.2899066269401</v>
      </c>
      <c r="I19">
        <v>534.24316498798203</v>
      </c>
      <c r="J19">
        <v>7.9239009201403103</v>
      </c>
      <c r="K19" s="10">
        <v>1.9369505827994901E-12</v>
      </c>
    </row>
    <row r="20" spans="1:11" x14ac:dyDescent="0.25">
      <c r="A20" t="s">
        <v>27</v>
      </c>
      <c r="B20">
        <v>0.97591932727389896</v>
      </c>
      <c r="C20" t="s">
        <v>28</v>
      </c>
      <c r="E20">
        <v>946.57500000000005</v>
      </c>
    </row>
    <row r="21" spans="1:11" x14ac:dyDescent="0.25">
      <c r="A21" t="s">
        <v>29</v>
      </c>
      <c r="B21">
        <v>0.97486315741749097</v>
      </c>
      <c r="C21" t="s">
        <v>30</v>
      </c>
      <c r="E21">
        <v>219.63023404322601</v>
      </c>
      <c r="G21" t="s">
        <v>27</v>
      </c>
      <c r="H21">
        <v>0.88624601911018497</v>
      </c>
      <c r="I21" t="s">
        <v>28</v>
      </c>
      <c r="K21">
        <v>1733.68333333333</v>
      </c>
    </row>
    <row r="22" spans="1:11" x14ac:dyDescent="0.25">
      <c r="A22" t="s">
        <v>31</v>
      </c>
      <c r="B22">
        <v>34.821500950849298</v>
      </c>
      <c r="C22" t="s">
        <v>32</v>
      </c>
      <c r="E22">
        <v>9.9870538508397395</v>
      </c>
      <c r="G22" t="s">
        <v>29</v>
      </c>
      <c r="H22">
        <v>0.87804753400100899</v>
      </c>
      <c r="I22" t="s">
        <v>30</v>
      </c>
      <c r="K22">
        <v>193.71927984522699</v>
      </c>
    </row>
    <row r="23" spans="1:11" x14ac:dyDescent="0.25">
      <c r="A23" t="s">
        <v>33</v>
      </c>
      <c r="B23">
        <v>138229.209845579</v>
      </c>
      <c r="C23" t="s">
        <v>34</v>
      </c>
      <c r="E23">
        <v>10.126428437978801</v>
      </c>
      <c r="G23" t="s">
        <v>31</v>
      </c>
      <c r="H23">
        <v>67.650052688714794</v>
      </c>
      <c r="I23" t="s">
        <v>32</v>
      </c>
      <c r="K23">
        <v>11.343379190378499</v>
      </c>
    </row>
    <row r="24" spans="1:11" x14ac:dyDescent="0.25">
      <c r="A24" t="s">
        <v>35</v>
      </c>
      <c r="B24">
        <v>-593.22323105038402</v>
      </c>
      <c r="C24" t="s">
        <v>36</v>
      </c>
      <c r="E24">
        <v>10.043654513815699</v>
      </c>
      <c r="G24" t="s">
        <v>33</v>
      </c>
      <c r="H24" s="10">
        <v>507994.78879523301</v>
      </c>
      <c r="I24" t="s">
        <v>34</v>
      </c>
      <c r="K24">
        <v>11.552441071087101</v>
      </c>
    </row>
    <row r="25" spans="1:11" x14ac:dyDescent="0.25">
      <c r="A25" t="s">
        <v>37</v>
      </c>
      <c r="B25" s="10">
        <v>924.01740245934798</v>
      </c>
      <c r="C25" t="s">
        <v>38</v>
      </c>
      <c r="E25">
        <v>2.0324433757837999</v>
      </c>
      <c r="G25" t="s">
        <v>35</v>
      </c>
      <c r="H25" s="10">
        <v>-671.60275142270996</v>
      </c>
      <c r="I25" t="s">
        <v>36</v>
      </c>
      <c r="K25">
        <v>11.4282801848425</v>
      </c>
    </row>
    <row r="26" spans="1:11" x14ac:dyDescent="0.25">
      <c r="A26" t="s">
        <v>39</v>
      </c>
      <c r="B26" s="10">
        <v>1.8357213566233401E-90</v>
      </c>
      <c r="G26" t="s">
        <v>37</v>
      </c>
      <c r="H26">
        <v>108.098753282882</v>
      </c>
      <c r="I26" t="s">
        <v>38</v>
      </c>
      <c r="K26">
        <v>1.9329034481040199</v>
      </c>
    </row>
    <row r="27" spans="1:11" x14ac:dyDescent="0.25">
      <c r="G27" t="s">
        <v>39</v>
      </c>
      <c r="H27" s="10">
        <v>8.9638232230264303E-49</v>
      </c>
      <c r="K27" s="29"/>
    </row>
    <row r="28" spans="1:11" x14ac:dyDescent="0.25">
      <c r="B28" s="10" t="s">
        <v>40</v>
      </c>
    </row>
    <row r="29" spans="1:11" x14ac:dyDescent="0.25">
      <c r="G29" t="s">
        <v>135</v>
      </c>
      <c r="H29">
        <v>0.75</v>
      </c>
      <c r="I29" t="s">
        <v>207</v>
      </c>
      <c r="J29" t="s">
        <v>208</v>
      </c>
    </row>
    <row r="30" spans="1:11" x14ac:dyDescent="0.25">
      <c r="A30" t="s">
        <v>177</v>
      </c>
    </row>
    <row r="31" spans="1:11" x14ac:dyDescent="0.25">
      <c r="A31" t="s">
        <v>178</v>
      </c>
    </row>
    <row r="32" spans="1:11" x14ac:dyDescent="0.25">
      <c r="A32" t="s">
        <v>180</v>
      </c>
    </row>
    <row r="33" spans="1:7" x14ac:dyDescent="0.25">
      <c r="A33" t="s">
        <v>179</v>
      </c>
    </row>
    <row r="34" spans="1:7" x14ac:dyDescent="0.25">
      <c r="A34" t="s">
        <v>166</v>
      </c>
    </row>
    <row r="36" spans="1:7" x14ac:dyDescent="0.25">
      <c r="A36" t="s">
        <v>41</v>
      </c>
    </row>
    <row r="37" spans="1:7" x14ac:dyDescent="0.25">
      <c r="A37" t="s">
        <v>42</v>
      </c>
    </row>
    <row r="41" spans="1:7" x14ac:dyDescent="0.25">
      <c r="A41" t="s">
        <v>51</v>
      </c>
      <c r="G41" t="s">
        <v>141</v>
      </c>
    </row>
    <row r="42" spans="1:7" x14ac:dyDescent="0.25">
      <c r="A42" t="s">
        <v>190</v>
      </c>
      <c r="G42" t="s">
        <v>190</v>
      </c>
    </row>
    <row r="43" spans="1:7" x14ac:dyDescent="0.25">
      <c r="A43" t="s">
        <v>205</v>
      </c>
      <c r="G43" t="s">
        <v>209</v>
      </c>
    </row>
    <row r="44" spans="1:7" x14ac:dyDescent="0.25">
      <c r="A44" t="s">
        <v>189</v>
      </c>
      <c r="G44" t="s">
        <v>189</v>
      </c>
    </row>
    <row r="45" spans="1:7" x14ac:dyDescent="0.25">
      <c r="A45" t="s">
        <v>12</v>
      </c>
      <c r="G45" t="s">
        <v>12</v>
      </c>
    </row>
    <row r="46" spans="1:7" x14ac:dyDescent="0.25">
      <c r="A46" t="s">
        <v>184</v>
      </c>
      <c r="G46" t="s">
        <v>184</v>
      </c>
    </row>
    <row r="47" spans="1:7" x14ac:dyDescent="0.25">
      <c r="A47" t="s">
        <v>193</v>
      </c>
      <c r="G47" t="s">
        <v>193</v>
      </c>
    </row>
    <row r="49" spans="1:11" x14ac:dyDescent="0.25">
      <c r="A49" t="s">
        <v>17</v>
      </c>
      <c r="B49" t="s">
        <v>18</v>
      </c>
      <c r="C49" t="s">
        <v>19</v>
      </c>
      <c r="D49" t="s">
        <v>20</v>
      </c>
      <c r="E49" t="s">
        <v>133</v>
      </c>
      <c r="G49" t="s">
        <v>17</v>
      </c>
      <c r="H49" t="s">
        <v>18</v>
      </c>
      <c r="I49" t="s">
        <v>19</v>
      </c>
      <c r="J49" t="s">
        <v>20</v>
      </c>
      <c r="K49" t="s">
        <v>133</v>
      </c>
    </row>
    <row r="50" spans="1:11" x14ac:dyDescent="0.25">
      <c r="E50" s="10"/>
      <c r="K50" s="10"/>
    </row>
    <row r="51" spans="1:11" x14ac:dyDescent="0.25">
      <c r="A51" t="s">
        <v>22</v>
      </c>
      <c r="B51">
        <v>258.38781323393698</v>
      </c>
      <c r="C51">
        <v>9.2756456856070599</v>
      </c>
      <c r="D51">
        <v>27.856585082252099</v>
      </c>
      <c r="E51" s="10">
        <v>3.5519337096577298E-52</v>
      </c>
      <c r="G51" t="s">
        <v>22</v>
      </c>
      <c r="H51">
        <v>1865.1504745485499</v>
      </c>
      <c r="I51">
        <v>98.274297064306097</v>
      </c>
      <c r="J51">
        <v>18.9790263605558</v>
      </c>
      <c r="K51" s="10">
        <v>6.1835680524630701E-37</v>
      </c>
    </row>
    <row r="52" spans="1:11" x14ac:dyDescent="0.25">
      <c r="A52" t="s">
        <v>121</v>
      </c>
      <c r="B52">
        <v>0.17959181346501099</v>
      </c>
      <c r="C52">
        <v>8.9625445828179107E-2</v>
      </c>
      <c r="D52">
        <v>2.0038038506308502</v>
      </c>
      <c r="E52" s="10">
        <v>4.7505014049467498E-2</v>
      </c>
      <c r="G52" t="s">
        <v>121</v>
      </c>
      <c r="H52">
        <v>7.3211335120125298</v>
      </c>
      <c r="I52">
        <v>1.15021415806059</v>
      </c>
      <c r="J52">
        <v>6.3650177323124399</v>
      </c>
      <c r="K52" s="10">
        <v>4.3191888477345296E-9</v>
      </c>
    </row>
    <row r="53" spans="1:11" x14ac:dyDescent="0.25">
      <c r="A53" t="s">
        <v>25</v>
      </c>
      <c r="B53">
        <v>34.660781440247199</v>
      </c>
      <c r="C53">
        <v>13.9930228933036</v>
      </c>
      <c r="D53" s="29">
        <v>2.4770045546651702</v>
      </c>
      <c r="E53" s="10">
        <v>1.47431825118779E-2</v>
      </c>
      <c r="G53" t="s">
        <v>163</v>
      </c>
      <c r="H53">
        <v>0.75874290120533106</v>
      </c>
      <c r="I53">
        <v>8.44877561074341E-2</v>
      </c>
      <c r="J53">
        <v>8.9805071901840794</v>
      </c>
      <c r="K53" s="10">
        <v>6.95041694306882E-15</v>
      </c>
    </row>
    <row r="54" spans="1:11" x14ac:dyDescent="0.25">
      <c r="A54" t="s">
        <v>163</v>
      </c>
      <c r="B54">
        <v>0.24674439380076399</v>
      </c>
      <c r="C54">
        <v>7.8993911160794208E-3</v>
      </c>
      <c r="D54" s="29">
        <v>31.235875040863601</v>
      </c>
      <c r="E54" s="10">
        <v>4.0894982511184599E-57</v>
      </c>
      <c r="G54" t="s">
        <v>164</v>
      </c>
      <c r="H54">
        <v>0.47877254763945098</v>
      </c>
      <c r="I54">
        <v>0.16764826091844201</v>
      </c>
      <c r="J54">
        <v>2.8558157717625399</v>
      </c>
      <c r="K54" s="10">
        <v>5.1095800986690103E-3</v>
      </c>
    </row>
    <row r="55" spans="1:11" x14ac:dyDescent="0.25">
      <c r="A55" t="s">
        <v>164</v>
      </c>
      <c r="B55">
        <v>0.179811940717752</v>
      </c>
      <c r="C55">
        <v>1.42298616683675E-2</v>
      </c>
      <c r="D55" s="29">
        <v>12.6362395438788</v>
      </c>
      <c r="E55" s="10">
        <v>2.7453832586477801E-23</v>
      </c>
      <c r="G55" t="s">
        <v>165</v>
      </c>
      <c r="H55">
        <v>1.22108857958294</v>
      </c>
      <c r="I55">
        <v>0.45961239361874701</v>
      </c>
      <c r="J55">
        <v>2.6567790523852701</v>
      </c>
      <c r="K55" s="10">
        <v>9.0308350148283201E-3</v>
      </c>
    </row>
    <row r="56" spans="1:11" x14ac:dyDescent="0.25">
      <c r="A56" t="s">
        <v>165</v>
      </c>
      <c r="B56">
        <v>0.26526354860071599</v>
      </c>
      <c r="C56">
        <v>4.4074421561284799E-2</v>
      </c>
      <c r="D56" s="29">
        <v>6.0185372650182396</v>
      </c>
      <c r="E56" s="10">
        <v>2.27099195649364E-8</v>
      </c>
      <c r="G56" t="s">
        <v>134</v>
      </c>
      <c r="H56">
        <v>0.41220747806567798</v>
      </c>
      <c r="I56">
        <v>8.0492541568851703E-2</v>
      </c>
      <c r="J56">
        <v>5.1210642629924097</v>
      </c>
      <c r="K56" s="10">
        <v>1.26125119307425E-6</v>
      </c>
    </row>
    <row r="57" spans="1:11" x14ac:dyDescent="0.25">
      <c r="A57" t="s">
        <v>134</v>
      </c>
      <c r="B57">
        <v>0.35331675886825797</v>
      </c>
      <c r="C57">
        <v>8.9113708908063499E-2</v>
      </c>
      <c r="D57" s="29">
        <v>3.96478570129727</v>
      </c>
      <c r="E57">
        <v>1.29776500635988E-4</v>
      </c>
      <c r="G57" t="s">
        <v>194</v>
      </c>
      <c r="H57">
        <v>49117.279231834698</v>
      </c>
      <c r="I57">
        <v>3924.60626398047</v>
      </c>
      <c r="J57">
        <v>12.5152119545409</v>
      </c>
      <c r="K57" s="10">
        <v>4.468711646968E-23</v>
      </c>
    </row>
    <row r="58" spans="1:11" x14ac:dyDescent="0.25">
      <c r="A58" t="s">
        <v>194</v>
      </c>
      <c r="B58">
        <v>467.91263433104399</v>
      </c>
      <c r="C58">
        <v>65.514039804261401</v>
      </c>
      <c r="D58" s="29">
        <v>7.1421734292228498</v>
      </c>
      <c r="E58" s="10">
        <v>9.8345146725917903E-11</v>
      </c>
    </row>
    <row r="59" spans="1:11" x14ac:dyDescent="0.25">
      <c r="G59" t="s">
        <v>27</v>
      </c>
      <c r="H59">
        <v>0.76455508729543697</v>
      </c>
      <c r="I59" t="s">
        <v>28</v>
      </c>
      <c r="K59">
        <v>2683.9583333333298</v>
      </c>
    </row>
    <row r="60" spans="1:11" x14ac:dyDescent="0.25">
      <c r="A60" t="s">
        <v>27</v>
      </c>
      <c r="B60">
        <v>0.95055356607872699</v>
      </c>
      <c r="C60" t="s">
        <v>28</v>
      </c>
      <c r="E60">
        <v>395.75</v>
      </c>
      <c r="G60" t="s">
        <v>29</v>
      </c>
      <c r="H60">
        <v>0.75205358750581397</v>
      </c>
      <c r="I60" t="s">
        <v>30</v>
      </c>
      <c r="K60">
        <v>458.65870205632001</v>
      </c>
    </row>
    <row r="61" spans="1:11" x14ac:dyDescent="0.25">
      <c r="A61" t="s">
        <v>29</v>
      </c>
      <c r="B61">
        <v>0.94746316395864705</v>
      </c>
      <c r="C61" t="s">
        <v>30</v>
      </c>
      <c r="E61">
        <v>97.685935614123693</v>
      </c>
      <c r="G61" t="s">
        <v>31</v>
      </c>
      <c r="H61">
        <v>228.38551299739001</v>
      </c>
      <c r="I61" t="s">
        <v>32</v>
      </c>
      <c r="K61">
        <v>13.758061797296399</v>
      </c>
    </row>
    <row r="62" spans="1:11" x14ac:dyDescent="0.25">
      <c r="A62" t="s">
        <v>31</v>
      </c>
      <c r="B62">
        <v>22.3905106095124</v>
      </c>
      <c r="C62" t="s">
        <v>32</v>
      </c>
      <c r="E62">
        <v>9.1206031681836492</v>
      </c>
      <c r="G62" t="s">
        <v>33</v>
      </c>
      <c r="H62">
        <v>5894073.5078201601</v>
      </c>
      <c r="I62" t="s">
        <v>34</v>
      </c>
      <c r="K62">
        <v>13.920665482292</v>
      </c>
    </row>
    <row r="63" spans="1:11" x14ac:dyDescent="0.25">
      <c r="A63" t="s">
        <v>33</v>
      </c>
      <c r="B63">
        <v>56149.516119725296</v>
      </c>
      <c r="C63" t="s">
        <v>34</v>
      </c>
      <c r="E63">
        <v>9.3064359510357804</v>
      </c>
      <c r="G63" t="s">
        <v>35</v>
      </c>
      <c r="H63" s="10">
        <v>-818.48370783778705</v>
      </c>
      <c r="I63" t="s">
        <v>36</v>
      </c>
      <c r="K63">
        <v>13.8240959041017</v>
      </c>
    </row>
    <row r="64" spans="1:11" x14ac:dyDescent="0.25">
      <c r="A64" t="s">
        <v>35</v>
      </c>
      <c r="B64" s="10">
        <v>-539.23619009101901</v>
      </c>
      <c r="C64" t="s">
        <v>36</v>
      </c>
      <c r="E64">
        <v>9.1960707188183193</v>
      </c>
      <c r="G64" t="s">
        <v>37</v>
      </c>
      <c r="H64" s="10">
        <v>61.157069164619401</v>
      </c>
      <c r="I64" t="s">
        <v>38</v>
      </c>
      <c r="K64">
        <v>2.1585932484087702</v>
      </c>
    </row>
    <row r="65" spans="1:11" x14ac:dyDescent="0.25">
      <c r="A65" t="s">
        <v>37</v>
      </c>
      <c r="B65" s="10">
        <v>307.58248575569098</v>
      </c>
      <c r="C65" t="s">
        <v>38</v>
      </c>
      <c r="E65">
        <v>2.0545229354799899</v>
      </c>
      <c r="G65" t="s">
        <v>39</v>
      </c>
      <c r="H65" s="10">
        <v>3.2285588437163403E-33</v>
      </c>
    </row>
    <row r="66" spans="1:11" x14ac:dyDescent="0.25">
      <c r="A66" t="s">
        <v>39</v>
      </c>
      <c r="B66" s="10">
        <v>5.0086850463572702E-70</v>
      </c>
    </row>
    <row r="67" spans="1:11" x14ac:dyDescent="0.25">
      <c r="G67" t="s">
        <v>135</v>
      </c>
      <c r="H67">
        <v>0.41</v>
      </c>
    </row>
    <row r="68" spans="1:11" x14ac:dyDescent="0.25">
      <c r="A68" t="s">
        <v>135</v>
      </c>
      <c r="B68">
        <v>0.35</v>
      </c>
    </row>
    <row r="70" spans="1:11" x14ac:dyDescent="0.25">
      <c r="A70" t="s">
        <v>53</v>
      </c>
      <c r="G70" t="s">
        <v>142</v>
      </c>
    </row>
    <row r="71" spans="1:11" x14ac:dyDescent="0.25">
      <c r="A71" t="s">
        <v>190</v>
      </c>
      <c r="G71" t="s">
        <v>190</v>
      </c>
    </row>
    <row r="72" spans="1:11" x14ac:dyDescent="0.25">
      <c r="A72" t="s">
        <v>210</v>
      </c>
      <c r="G72" t="s">
        <v>211</v>
      </c>
    </row>
    <row r="73" spans="1:11" x14ac:dyDescent="0.25">
      <c r="A73" t="s">
        <v>189</v>
      </c>
      <c r="G73" t="s">
        <v>189</v>
      </c>
    </row>
    <row r="74" spans="1:11" x14ac:dyDescent="0.25">
      <c r="A74" t="s">
        <v>12</v>
      </c>
      <c r="G74" t="s">
        <v>12</v>
      </c>
    </row>
    <row r="75" spans="1:11" x14ac:dyDescent="0.25">
      <c r="A75" t="s">
        <v>184</v>
      </c>
      <c r="G75" t="s">
        <v>198</v>
      </c>
    </row>
    <row r="76" spans="1:11" x14ac:dyDescent="0.25">
      <c r="A76" t="s">
        <v>193</v>
      </c>
      <c r="G76" t="s">
        <v>193</v>
      </c>
    </row>
    <row r="78" spans="1:11" x14ac:dyDescent="0.25">
      <c r="A78" t="s">
        <v>17</v>
      </c>
      <c r="B78" t="s">
        <v>18</v>
      </c>
      <c r="C78" t="s">
        <v>19</v>
      </c>
      <c r="D78" t="s">
        <v>20</v>
      </c>
      <c r="E78" t="s">
        <v>133</v>
      </c>
      <c r="G78" t="s">
        <v>17</v>
      </c>
      <c r="H78" s="10" t="s">
        <v>18</v>
      </c>
      <c r="I78" t="s">
        <v>19</v>
      </c>
      <c r="J78" t="s">
        <v>20</v>
      </c>
      <c r="K78" t="s">
        <v>133</v>
      </c>
    </row>
    <row r="79" spans="1:11" x14ac:dyDescent="0.25">
      <c r="E79" s="10"/>
      <c r="K79" s="10"/>
    </row>
    <row r="80" spans="1:11" x14ac:dyDescent="0.25">
      <c r="A80" t="s">
        <v>22</v>
      </c>
      <c r="B80">
        <v>1137.6650206291399</v>
      </c>
      <c r="C80">
        <v>24.8733774147471</v>
      </c>
      <c r="D80">
        <v>45.738260697746497</v>
      </c>
      <c r="E80" s="10">
        <v>7.3717376038313206E-74</v>
      </c>
      <c r="G80" t="s">
        <v>22</v>
      </c>
      <c r="H80">
        <v>34768.710017459802</v>
      </c>
      <c r="I80">
        <v>946.84441874457195</v>
      </c>
      <c r="J80">
        <v>36.720615688435799</v>
      </c>
      <c r="K80" s="10">
        <v>1.2050810451144399E-64</v>
      </c>
    </row>
    <row r="81" spans="1:11" x14ac:dyDescent="0.25">
      <c r="A81" t="s">
        <v>121</v>
      </c>
      <c r="B81">
        <v>0.47040762970404698</v>
      </c>
      <c r="C81">
        <v>0.20233733180843</v>
      </c>
      <c r="D81">
        <v>2.3248682064732402</v>
      </c>
      <c r="E81" s="10">
        <v>2.18974637979375E-2</v>
      </c>
      <c r="G81" t="s">
        <v>121</v>
      </c>
      <c r="H81">
        <v>-45.685312379671103</v>
      </c>
      <c r="I81">
        <v>9.6333171412174696</v>
      </c>
      <c r="J81">
        <v>-4.7424279414823998</v>
      </c>
      <c r="K81" s="10">
        <v>6.2112688589514201E-6</v>
      </c>
    </row>
    <row r="82" spans="1:11" x14ac:dyDescent="0.25">
      <c r="A82" t="s">
        <v>25</v>
      </c>
      <c r="B82">
        <v>86.861328436817203</v>
      </c>
      <c r="C82">
        <v>30.55085784904</v>
      </c>
      <c r="D82">
        <v>2.8431715032691498</v>
      </c>
      <c r="E82" s="10">
        <v>5.3180843307370097E-3</v>
      </c>
      <c r="G82" t="s">
        <v>163</v>
      </c>
      <c r="H82">
        <v>14.638435139751699</v>
      </c>
      <c r="I82">
        <v>0.884091999250324</v>
      </c>
      <c r="J82">
        <v>16.557592594621902</v>
      </c>
      <c r="K82" s="10">
        <v>5.3870339904280805E-32</v>
      </c>
    </row>
    <row r="83" spans="1:11" x14ac:dyDescent="0.25">
      <c r="A83" t="s">
        <v>163</v>
      </c>
      <c r="B83">
        <v>0.44534260211173199</v>
      </c>
      <c r="C83">
        <v>2.2604603984296701E-2</v>
      </c>
      <c r="D83">
        <v>19.701411377129499</v>
      </c>
      <c r="E83" s="10">
        <v>4.9617740218058203E-38</v>
      </c>
      <c r="G83" t="s">
        <v>164</v>
      </c>
      <c r="H83">
        <v>6.8217363641555799</v>
      </c>
      <c r="I83">
        <v>1.3608059630620299</v>
      </c>
      <c r="J83">
        <v>5.0130118101522498</v>
      </c>
      <c r="K83" s="10">
        <v>2.0021536759856798E-6</v>
      </c>
    </row>
    <row r="84" spans="1:11" x14ac:dyDescent="0.25">
      <c r="A84" t="s">
        <v>164</v>
      </c>
      <c r="B84">
        <v>0.259702615008851</v>
      </c>
      <c r="C84">
        <v>4.03835553326869E-2</v>
      </c>
      <c r="D84">
        <v>6.4309002233551604</v>
      </c>
      <c r="E84" s="10">
        <v>3.2985951310295799E-9</v>
      </c>
      <c r="G84" t="s">
        <v>165</v>
      </c>
      <c r="H84">
        <v>23.100106505758699</v>
      </c>
      <c r="I84">
        <v>6.05588295617894</v>
      </c>
      <c r="J84">
        <v>3.81449025235688</v>
      </c>
      <c r="K84" s="10">
        <v>2.2294250473992101E-4</v>
      </c>
    </row>
    <row r="85" spans="1:11" x14ac:dyDescent="0.25">
      <c r="A85" t="s">
        <v>165</v>
      </c>
      <c r="B85">
        <v>1.3183309597602799</v>
      </c>
      <c r="C85">
        <v>0.122043666591722</v>
      </c>
      <c r="D85">
        <v>10.802125145670599</v>
      </c>
      <c r="E85" s="10">
        <v>5.04829461304356E-19</v>
      </c>
      <c r="G85" t="s">
        <v>134</v>
      </c>
      <c r="H85">
        <v>0.37165298995516399</v>
      </c>
      <c r="I85">
        <v>8.3658089767664798E-2</v>
      </c>
      <c r="J85">
        <v>4.4425230242205904</v>
      </c>
      <c r="K85" s="10">
        <v>2.0840670797922499E-5</v>
      </c>
    </row>
    <row r="86" spans="1:11" x14ac:dyDescent="0.25">
      <c r="A86" t="s">
        <v>181</v>
      </c>
      <c r="B86">
        <v>0.29359994076594798</v>
      </c>
      <c r="C86">
        <v>7.4767051588966696E-2</v>
      </c>
      <c r="D86">
        <v>3.9268626290096198</v>
      </c>
      <c r="E86">
        <v>1.4978925058097399E-4</v>
      </c>
      <c r="G86" t="s">
        <v>194</v>
      </c>
      <c r="H86">
        <v>5394340.5926168701</v>
      </c>
      <c r="I86">
        <v>565792.00471999205</v>
      </c>
      <c r="J86">
        <v>9.5341407224135395</v>
      </c>
      <c r="K86" s="10">
        <v>3.6489568303531801E-16</v>
      </c>
    </row>
    <row r="87" spans="1:11" x14ac:dyDescent="0.25">
      <c r="A87" t="s">
        <v>134</v>
      </c>
      <c r="B87">
        <v>0.17134715815191101</v>
      </c>
      <c r="C87">
        <v>8.1224304451621002E-2</v>
      </c>
      <c r="D87">
        <v>2.1095552533043702</v>
      </c>
      <c r="E87">
        <v>3.7144302848093599E-2</v>
      </c>
    </row>
    <row r="88" spans="1:11" x14ac:dyDescent="0.25">
      <c r="A88" t="s">
        <v>194</v>
      </c>
      <c r="B88">
        <v>3333.8772003203899</v>
      </c>
      <c r="C88">
        <v>430.56651841715501</v>
      </c>
      <c r="D88">
        <v>7.7430015054964203</v>
      </c>
      <c r="E88" s="10">
        <v>4.89323873983227E-12</v>
      </c>
      <c r="G88" t="s">
        <v>27</v>
      </c>
      <c r="H88">
        <v>0.88069847295883297</v>
      </c>
      <c r="I88" t="s">
        <v>28</v>
      </c>
      <c r="K88">
        <v>39122.5</v>
      </c>
    </row>
    <row r="89" spans="1:11" x14ac:dyDescent="0.25">
      <c r="G89" t="s">
        <v>29</v>
      </c>
      <c r="H89" s="10">
        <v>0.87436387860266496</v>
      </c>
      <c r="I89" t="s">
        <v>30</v>
      </c>
      <c r="K89">
        <v>6752.4802551831699</v>
      </c>
    </row>
    <row r="90" spans="1:11" x14ac:dyDescent="0.25">
      <c r="A90" t="s">
        <v>27</v>
      </c>
      <c r="B90">
        <v>0.88171952201664905</v>
      </c>
      <c r="C90" t="s">
        <v>28</v>
      </c>
      <c r="E90">
        <v>1425.75833333333</v>
      </c>
      <c r="G90" t="s">
        <v>31</v>
      </c>
      <c r="H90">
        <v>2393.4291893003401</v>
      </c>
      <c r="I90" t="s">
        <v>32</v>
      </c>
      <c r="K90">
        <v>18.456643374353401</v>
      </c>
    </row>
    <row r="91" spans="1:11" x14ac:dyDescent="0.25">
      <c r="A91" t="s">
        <v>29</v>
      </c>
      <c r="B91">
        <v>0.87319480288271401</v>
      </c>
      <c r="C91" t="s">
        <v>30</v>
      </c>
      <c r="E91">
        <v>168.59139584658899</v>
      </c>
      <c r="G91" t="s">
        <v>33</v>
      </c>
      <c r="H91">
        <v>647320871.114025</v>
      </c>
      <c r="I91" t="s">
        <v>34</v>
      </c>
      <c r="K91">
        <v>18.619247059349</v>
      </c>
    </row>
    <row r="92" spans="1:11" x14ac:dyDescent="0.25">
      <c r="A92" t="s">
        <v>31</v>
      </c>
      <c r="B92">
        <v>60.0349195711457</v>
      </c>
      <c r="C92" t="s">
        <v>32</v>
      </c>
      <c r="E92">
        <v>11.1000166254649</v>
      </c>
      <c r="G92" t="s">
        <v>35</v>
      </c>
      <c r="H92" s="10">
        <v>-1100.3986024612</v>
      </c>
      <c r="I92" t="s">
        <v>36</v>
      </c>
      <c r="K92">
        <v>18.522677481158698</v>
      </c>
    </row>
    <row r="93" spans="1:11" x14ac:dyDescent="0.25">
      <c r="A93" t="s">
        <v>33</v>
      </c>
      <c r="B93" s="10">
        <v>400065.264038447</v>
      </c>
      <c r="C93" t="s">
        <v>34</v>
      </c>
      <c r="E93">
        <v>11.309078506173501</v>
      </c>
      <c r="G93" t="s">
        <v>37</v>
      </c>
      <c r="H93">
        <v>139.02997152473901</v>
      </c>
      <c r="I93" t="s">
        <v>38</v>
      </c>
      <c r="K93">
        <v>2.0303117040452299</v>
      </c>
    </row>
    <row r="94" spans="1:11" x14ac:dyDescent="0.25">
      <c r="A94" t="s">
        <v>35</v>
      </c>
      <c r="B94">
        <v>-657.00099752789504</v>
      </c>
      <c r="C94" t="s">
        <v>36</v>
      </c>
      <c r="E94">
        <v>11.1849176199289</v>
      </c>
      <c r="G94" t="s">
        <v>39</v>
      </c>
      <c r="H94" s="10">
        <v>8.8714281661937593E-50</v>
      </c>
    </row>
    <row r="95" spans="1:11" x14ac:dyDescent="0.25">
      <c r="A95" t="s">
        <v>37</v>
      </c>
      <c r="B95" s="10">
        <v>103.430917566152</v>
      </c>
      <c r="C95" t="s">
        <v>38</v>
      </c>
      <c r="E95">
        <v>1.97566389407031</v>
      </c>
    </row>
    <row r="96" spans="1:11" x14ac:dyDescent="0.25">
      <c r="A96" t="s">
        <v>39</v>
      </c>
      <c r="B96" s="10">
        <v>7.6998902932082702E-48</v>
      </c>
      <c r="G96" t="s">
        <v>135</v>
      </c>
      <c r="H96">
        <v>0.37</v>
      </c>
    </row>
    <row r="98" spans="1:18" x14ac:dyDescent="0.25">
      <c r="A98" t="s">
        <v>135</v>
      </c>
      <c r="B98">
        <v>0.17</v>
      </c>
    </row>
    <row r="99" spans="1:18" hidden="1" x14ac:dyDescent="0.25"/>
    <row r="100" spans="1:18" x14ac:dyDescent="0.25">
      <c r="A100" t="s">
        <v>143</v>
      </c>
      <c r="G100" t="s">
        <v>154</v>
      </c>
    </row>
    <row r="101" spans="1:18" x14ac:dyDescent="0.25">
      <c r="A101" t="s">
        <v>190</v>
      </c>
      <c r="G101" t="s">
        <v>190</v>
      </c>
    </row>
    <row r="102" spans="1:18" x14ac:dyDescent="0.25">
      <c r="A102" t="s">
        <v>212</v>
      </c>
      <c r="G102" t="s">
        <v>213</v>
      </c>
    </row>
    <row r="103" spans="1:18" x14ac:dyDescent="0.25">
      <c r="A103" t="s">
        <v>189</v>
      </c>
      <c r="G103" t="s">
        <v>189</v>
      </c>
    </row>
    <row r="104" spans="1:18" x14ac:dyDescent="0.25">
      <c r="A104" t="s">
        <v>12</v>
      </c>
      <c r="G104" t="s">
        <v>12</v>
      </c>
    </row>
    <row r="105" spans="1:18" x14ac:dyDescent="0.25">
      <c r="A105" t="s">
        <v>182</v>
      </c>
      <c r="G105" t="s">
        <v>192</v>
      </c>
    </row>
    <row r="106" spans="1:18" x14ac:dyDescent="0.25">
      <c r="A106" t="s">
        <v>193</v>
      </c>
      <c r="G106" t="s">
        <v>193</v>
      </c>
    </row>
    <row r="108" spans="1:18" x14ac:dyDescent="0.25">
      <c r="A108" t="s">
        <v>17</v>
      </c>
      <c r="B108" t="s">
        <v>18</v>
      </c>
      <c r="C108" t="s">
        <v>19</v>
      </c>
      <c r="D108" t="s">
        <v>20</v>
      </c>
      <c r="E108" t="s">
        <v>133</v>
      </c>
      <c r="G108" t="s">
        <v>17</v>
      </c>
      <c r="H108" t="s">
        <v>18</v>
      </c>
      <c r="I108" t="s">
        <v>19</v>
      </c>
      <c r="J108" t="s">
        <v>20</v>
      </c>
      <c r="K108" t="s">
        <v>133</v>
      </c>
    </row>
    <row r="109" spans="1:18" x14ac:dyDescent="0.25">
      <c r="K109" s="10"/>
    </row>
    <row r="110" spans="1:18" x14ac:dyDescent="0.25">
      <c r="A110" t="s">
        <v>22</v>
      </c>
      <c r="B110">
        <v>34174.003105557698</v>
      </c>
      <c r="C110">
        <v>727.79767870027399</v>
      </c>
      <c r="D110">
        <v>46.955361504569296</v>
      </c>
      <c r="E110" s="10">
        <v>2.02672123575908E-76</v>
      </c>
      <c r="G110" t="s">
        <v>22</v>
      </c>
      <c r="H110">
        <v>69194.340990590004</v>
      </c>
      <c r="I110">
        <v>7707.1515913785397</v>
      </c>
      <c r="J110">
        <v>8.9779395370908404</v>
      </c>
      <c r="K110" s="10">
        <v>7.0456972125129399E-15</v>
      </c>
      <c r="R110" s="10"/>
    </row>
    <row r="111" spans="1:18" x14ac:dyDescent="0.25">
      <c r="A111" t="s">
        <v>121</v>
      </c>
      <c r="B111">
        <v>92.728759440390206</v>
      </c>
      <c r="C111">
        <v>10.375872991607</v>
      </c>
      <c r="D111">
        <v>8.9369597638095399</v>
      </c>
      <c r="E111" s="10">
        <v>8.2314426527407495E-15</v>
      </c>
      <c r="G111" t="s">
        <v>121</v>
      </c>
      <c r="H111">
        <v>397.02653757391801</v>
      </c>
      <c r="I111">
        <v>89.961559740915504</v>
      </c>
      <c r="J111">
        <v>4.4132909513500298</v>
      </c>
      <c r="K111" s="10">
        <v>2.3389592990198699E-5</v>
      </c>
      <c r="R111" s="10"/>
    </row>
    <row r="112" spans="1:18" x14ac:dyDescent="0.25">
      <c r="A112" t="s">
        <v>163</v>
      </c>
      <c r="B112">
        <v>3.9691956615416299</v>
      </c>
      <c r="C112">
        <v>0.37208015570976199</v>
      </c>
      <c r="D112">
        <v>10.667582241708599</v>
      </c>
      <c r="E112" s="10">
        <v>7.6361760954381804E-19</v>
      </c>
      <c r="G112" t="s">
        <v>183</v>
      </c>
      <c r="H112">
        <v>2.3943261494044101</v>
      </c>
      <c r="I112">
        <v>0.54223160806792303</v>
      </c>
      <c r="J112">
        <v>4.4156890040694297</v>
      </c>
      <c r="K112" s="10">
        <v>2.3169655300393099E-5</v>
      </c>
      <c r="R112" s="10"/>
    </row>
    <row r="113" spans="1:18" x14ac:dyDescent="0.25">
      <c r="A113" t="s">
        <v>165</v>
      </c>
      <c r="B113">
        <v>17.959432541298298</v>
      </c>
      <c r="C113">
        <v>2.3482525264247598</v>
      </c>
      <c r="D113">
        <v>7.6479988158010004</v>
      </c>
      <c r="E113" s="10">
        <v>7.0488117830981797E-12</v>
      </c>
      <c r="G113" t="s">
        <v>164</v>
      </c>
      <c r="H113">
        <v>16.212225029551298</v>
      </c>
      <c r="I113">
        <v>5.4499980417108098</v>
      </c>
      <c r="J113">
        <v>2.97472125778271</v>
      </c>
      <c r="K113" s="10">
        <v>3.5863821263503902E-3</v>
      </c>
      <c r="R113" s="10"/>
    </row>
    <row r="114" spans="1:18" x14ac:dyDescent="0.25">
      <c r="A114" t="s">
        <v>134</v>
      </c>
      <c r="B114">
        <v>0.63119006822636503</v>
      </c>
      <c r="C114">
        <v>7.9802149338532996E-2</v>
      </c>
      <c r="D114">
        <v>7.90943694447075</v>
      </c>
      <c r="E114" s="10">
        <v>1.8284563439969798E-12</v>
      </c>
      <c r="G114" t="s">
        <v>134</v>
      </c>
      <c r="H114">
        <v>0.31341533785838699</v>
      </c>
      <c r="I114">
        <v>9.2709686942313504E-2</v>
      </c>
      <c r="J114">
        <v>3.3806104647230901</v>
      </c>
      <c r="K114">
        <v>9.9376088668394003E-4</v>
      </c>
      <c r="R114" s="10"/>
    </row>
    <row r="115" spans="1:18" x14ac:dyDescent="0.25">
      <c r="A115" t="s">
        <v>194</v>
      </c>
      <c r="B115">
        <v>2167557.3559556799</v>
      </c>
      <c r="C115">
        <v>314405.19620885001</v>
      </c>
      <c r="D115">
        <v>6.8941524570600201</v>
      </c>
      <c r="E115" s="10">
        <v>3.1831828117950101E-10</v>
      </c>
      <c r="G115" t="s">
        <v>139</v>
      </c>
      <c r="H115">
        <v>0.245795773329164</v>
      </c>
      <c r="I115">
        <v>8.9154985488301502E-2</v>
      </c>
      <c r="J115">
        <v>2.7569492831269198</v>
      </c>
      <c r="K115">
        <v>6.8049032234294296E-3</v>
      </c>
      <c r="R115" s="10"/>
    </row>
    <row r="116" spans="1:18" x14ac:dyDescent="0.25">
      <c r="G116" t="s">
        <v>194</v>
      </c>
      <c r="H116">
        <v>164598655.88508201</v>
      </c>
      <c r="I116">
        <v>13927812.321079999</v>
      </c>
      <c r="J116">
        <v>11.8179834772729</v>
      </c>
      <c r="K116" s="10">
        <v>1.80021767115839E-21</v>
      </c>
    </row>
    <row r="117" spans="1:18" x14ac:dyDescent="0.25">
      <c r="A117" t="s">
        <v>27</v>
      </c>
      <c r="B117">
        <v>0.88156237750184696</v>
      </c>
      <c r="C117" t="s">
        <v>28</v>
      </c>
      <c r="E117">
        <v>41794.491666666603</v>
      </c>
    </row>
    <row r="118" spans="1:18" x14ac:dyDescent="0.25">
      <c r="A118" t="s">
        <v>29</v>
      </c>
      <c r="B118">
        <v>0.876367744936138</v>
      </c>
      <c r="C118" t="s">
        <v>30</v>
      </c>
      <c r="E118">
        <v>4295.9340049306902</v>
      </c>
      <c r="G118" t="s">
        <v>27</v>
      </c>
      <c r="H118">
        <v>0.68548242873889997</v>
      </c>
      <c r="I118" t="s">
        <v>28</v>
      </c>
      <c r="K118">
        <v>100180.65</v>
      </c>
    </row>
    <row r="119" spans="1:18" x14ac:dyDescent="0.25">
      <c r="A119" t="s">
        <v>31</v>
      </c>
      <c r="B119">
        <v>1510.5096232922899</v>
      </c>
      <c r="C119" t="s">
        <v>32</v>
      </c>
      <c r="E119">
        <v>17.531223215548501</v>
      </c>
      <c r="G119" t="s">
        <v>29</v>
      </c>
      <c r="H119" s="10">
        <v>0.66878238070733698</v>
      </c>
      <c r="I119" t="s">
        <v>30</v>
      </c>
      <c r="K119">
        <v>22972.477131862499</v>
      </c>
    </row>
    <row r="120" spans="1:18" x14ac:dyDescent="0.25">
      <c r="A120" t="s">
        <v>33</v>
      </c>
      <c r="B120">
        <v>260106882.71468201</v>
      </c>
      <c r="C120" t="s">
        <v>34</v>
      </c>
      <c r="E120">
        <v>17.670597802687599</v>
      </c>
      <c r="G120" t="s">
        <v>31</v>
      </c>
      <c r="H120">
        <v>13221.007253546</v>
      </c>
      <c r="I120" t="s">
        <v>32</v>
      </c>
      <c r="K120">
        <v>21.876182819653</v>
      </c>
    </row>
    <row r="121" spans="1:18" x14ac:dyDescent="0.25">
      <c r="A121" t="s">
        <v>35</v>
      </c>
      <c r="B121">
        <v>-1045.8733929329101</v>
      </c>
      <c r="C121" t="s">
        <v>36</v>
      </c>
      <c r="E121">
        <v>17.5878238785245</v>
      </c>
      <c r="G121" t="s">
        <v>33</v>
      </c>
      <c r="H121" s="10">
        <v>19751838706.2099</v>
      </c>
      <c r="I121" t="s">
        <v>34</v>
      </c>
      <c r="K121">
        <v>22.038786504648598</v>
      </c>
    </row>
    <row r="122" spans="1:18" x14ac:dyDescent="0.25">
      <c r="A122" t="s">
        <v>37</v>
      </c>
      <c r="B122">
        <v>169.70639719955199</v>
      </c>
      <c r="C122" t="s">
        <v>38</v>
      </c>
      <c r="E122">
        <v>1.9758082908818799</v>
      </c>
      <c r="G122" t="s">
        <v>35</v>
      </c>
      <c r="H122" s="10">
        <v>-1305.5709691791801</v>
      </c>
      <c r="I122" t="s">
        <v>36</v>
      </c>
      <c r="K122">
        <v>21.9422169264583</v>
      </c>
    </row>
    <row r="123" spans="1:18" x14ac:dyDescent="0.25">
      <c r="A123" t="s">
        <v>39</v>
      </c>
      <c r="B123" s="10">
        <v>4.2913817619938702E-51</v>
      </c>
      <c r="G123" t="s">
        <v>37</v>
      </c>
      <c r="H123">
        <v>41.046733964078904</v>
      </c>
      <c r="I123" t="s">
        <v>38</v>
      </c>
      <c r="K123">
        <v>2.0839868915732001</v>
      </c>
      <c r="O123" s="10"/>
    </row>
    <row r="124" spans="1:18" x14ac:dyDescent="0.25">
      <c r="G124" t="s">
        <v>39</v>
      </c>
      <c r="H124" s="10">
        <v>3.3239442999302198E-26</v>
      </c>
    </row>
    <row r="125" spans="1:18" x14ac:dyDescent="0.25">
      <c r="A125" t="s">
        <v>135</v>
      </c>
      <c r="B125">
        <v>0.63</v>
      </c>
    </row>
    <row r="126" spans="1:18" x14ac:dyDescent="0.25">
      <c r="G126" t="s">
        <v>135</v>
      </c>
      <c r="H126">
        <v>0.68</v>
      </c>
      <c r="I126">
        <v>-0.36</v>
      </c>
    </row>
    <row r="129" spans="1:11" x14ac:dyDescent="0.25">
      <c r="A129" t="s">
        <v>144</v>
      </c>
      <c r="G129" t="s">
        <v>145</v>
      </c>
    </row>
    <row r="130" spans="1:11" x14ac:dyDescent="0.25">
      <c r="A130" t="s">
        <v>190</v>
      </c>
      <c r="G130" t="s">
        <v>190</v>
      </c>
    </row>
    <row r="131" spans="1:11" x14ac:dyDescent="0.25">
      <c r="A131" t="s">
        <v>214</v>
      </c>
      <c r="G131" t="s">
        <v>216</v>
      </c>
    </row>
    <row r="132" spans="1:11" x14ac:dyDescent="0.25">
      <c r="A132" t="s">
        <v>189</v>
      </c>
      <c r="G132" t="s">
        <v>189</v>
      </c>
    </row>
    <row r="133" spans="1:11" x14ac:dyDescent="0.25">
      <c r="A133" t="s">
        <v>12</v>
      </c>
      <c r="G133" t="s">
        <v>12</v>
      </c>
    </row>
    <row r="134" spans="1:11" x14ac:dyDescent="0.25">
      <c r="A134" t="s">
        <v>215</v>
      </c>
      <c r="G134" t="s">
        <v>217</v>
      </c>
    </row>
    <row r="135" spans="1:11" x14ac:dyDescent="0.25">
      <c r="A135" t="s">
        <v>193</v>
      </c>
      <c r="G135" t="s">
        <v>193</v>
      </c>
    </row>
    <row r="137" spans="1:11" x14ac:dyDescent="0.25">
      <c r="A137" t="s">
        <v>17</v>
      </c>
      <c r="B137" t="s">
        <v>18</v>
      </c>
      <c r="C137" t="s">
        <v>19</v>
      </c>
      <c r="D137" t="s">
        <v>20</v>
      </c>
      <c r="E137" t="s">
        <v>133</v>
      </c>
      <c r="G137" t="s">
        <v>17</v>
      </c>
      <c r="H137" t="s">
        <v>18</v>
      </c>
      <c r="I137" t="s">
        <v>19</v>
      </c>
      <c r="J137" t="s">
        <v>20</v>
      </c>
      <c r="K137" t="s">
        <v>133</v>
      </c>
    </row>
    <row r="138" spans="1:11" x14ac:dyDescent="0.25">
      <c r="E138" s="10"/>
      <c r="K138" s="10"/>
    </row>
    <row r="139" spans="1:11" x14ac:dyDescent="0.25">
      <c r="A139" t="s">
        <v>22</v>
      </c>
      <c r="B139">
        <v>36273.470173658003</v>
      </c>
      <c r="C139">
        <v>1046.0275582404699</v>
      </c>
      <c r="D139" s="29">
        <v>34.677356144109403</v>
      </c>
      <c r="E139" s="10">
        <v>2.1285218777032901E-62</v>
      </c>
      <c r="G139" t="s">
        <v>22</v>
      </c>
      <c r="H139">
        <v>3248.6401734368501</v>
      </c>
      <c r="I139">
        <v>134.20724358708799</v>
      </c>
      <c r="J139" s="29">
        <v>24.2061463048287</v>
      </c>
      <c r="K139" s="10">
        <v>5.92108297071294E-47</v>
      </c>
    </row>
    <row r="140" spans="1:11" x14ac:dyDescent="0.25">
      <c r="A140" t="s">
        <v>121</v>
      </c>
      <c r="B140">
        <v>111.864066942519</v>
      </c>
      <c r="C140">
        <v>13.748369900079499</v>
      </c>
      <c r="D140">
        <v>8.1365331130545702</v>
      </c>
      <c r="E140" s="10">
        <v>5.6087688705789998E-13</v>
      </c>
      <c r="G140" t="s">
        <v>185</v>
      </c>
      <c r="H140">
        <v>7.6071004730064997</v>
      </c>
      <c r="I140">
        <v>0.88460039398175405</v>
      </c>
      <c r="J140">
        <v>8.5994766956472706</v>
      </c>
      <c r="K140" s="10">
        <v>4.6644612284962301E-14</v>
      </c>
    </row>
    <row r="141" spans="1:11" x14ac:dyDescent="0.25">
      <c r="A141" t="s">
        <v>163</v>
      </c>
      <c r="B141">
        <v>4.0771643945796496</v>
      </c>
      <c r="C141">
        <v>0.39604706535645601</v>
      </c>
      <c r="D141">
        <v>10.2946461449223</v>
      </c>
      <c r="E141" s="10">
        <v>5.6877328042098997E-18</v>
      </c>
      <c r="G141" t="s">
        <v>134</v>
      </c>
      <c r="H141">
        <v>1.08831926643653</v>
      </c>
      <c r="I141">
        <v>7.7068328934073393E-2</v>
      </c>
      <c r="J141">
        <v>14.1214852000685</v>
      </c>
      <c r="K141" s="10">
        <v>7.0955432449024799E-27</v>
      </c>
    </row>
    <row r="142" spans="1:11" x14ac:dyDescent="0.25">
      <c r="A142" t="s">
        <v>165</v>
      </c>
      <c r="B142">
        <v>16.832360939413</v>
      </c>
      <c r="C142">
        <v>3.2328324051476298</v>
      </c>
      <c r="D142">
        <v>5.2066914797720001</v>
      </c>
      <c r="E142" s="10">
        <v>8.6110644144027605E-7</v>
      </c>
      <c r="G142" t="s">
        <v>139</v>
      </c>
      <c r="H142">
        <v>-0.50463798820539996</v>
      </c>
      <c r="I142">
        <v>8.1450854464046901E-2</v>
      </c>
      <c r="J142">
        <v>-6.1956131894006203</v>
      </c>
      <c r="K142" s="10">
        <v>9.2996687500253101E-9</v>
      </c>
    </row>
    <row r="143" spans="1:11" x14ac:dyDescent="0.25">
      <c r="A143" t="s">
        <v>134</v>
      </c>
      <c r="B143">
        <v>0.68269799806359799</v>
      </c>
      <c r="C143">
        <v>6.9103681063443695E-2</v>
      </c>
      <c r="D143">
        <v>9.8793289671040405</v>
      </c>
      <c r="E143" s="10">
        <v>5.3130889980580802E-17</v>
      </c>
      <c r="G143" t="s">
        <v>194</v>
      </c>
      <c r="H143">
        <v>305491.31450012</v>
      </c>
      <c r="I143">
        <v>44946.545676044399</v>
      </c>
      <c r="J143">
        <v>6.7967695827388299</v>
      </c>
      <c r="K143" s="10">
        <v>5.0172311478355705E-10</v>
      </c>
    </row>
    <row r="144" spans="1:11" x14ac:dyDescent="0.25">
      <c r="A144" t="s">
        <v>194</v>
      </c>
      <c r="B144">
        <v>3215602.4770156001</v>
      </c>
      <c r="C144">
        <v>420408.537723799</v>
      </c>
      <c r="D144">
        <v>7.6487563607192799</v>
      </c>
      <c r="E144" s="10">
        <v>7.0214346503571503E-12</v>
      </c>
      <c r="K144" s="10"/>
    </row>
    <row r="145" spans="1:11" x14ac:dyDescent="0.25">
      <c r="G145" t="s">
        <v>27</v>
      </c>
      <c r="H145">
        <v>0.85214505887527003</v>
      </c>
      <c r="I145" t="s">
        <v>28</v>
      </c>
      <c r="K145">
        <v>3607.5250000000001</v>
      </c>
    </row>
    <row r="146" spans="1:11" x14ac:dyDescent="0.25">
      <c r="A146" t="s">
        <v>27</v>
      </c>
      <c r="B146">
        <v>0.87852773708139398</v>
      </c>
      <c r="C146" t="s">
        <v>28</v>
      </c>
      <c r="E146">
        <v>45046.558333333298</v>
      </c>
      <c r="G146" t="s">
        <v>29</v>
      </c>
      <c r="H146">
        <v>0.84700227831441</v>
      </c>
      <c r="I146" t="s">
        <v>30</v>
      </c>
      <c r="K146">
        <v>1443.4397290744701</v>
      </c>
    </row>
    <row r="147" spans="1:11" x14ac:dyDescent="0.25">
      <c r="A147" t="s">
        <v>29</v>
      </c>
      <c r="B147" s="10">
        <v>0.87320000625162997</v>
      </c>
      <c r="C147" t="s">
        <v>30</v>
      </c>
      <c r="E147">
        <v>5166.6585186820103</v>
      </c>
      <c r="G147" t="s">
        <v>31</v>
      </c>
      <c r="H147" s="10">
        <v>564.60034144989902</v>
      </c>
      <c r="I147" t="s">
        <v>32</v>
      </c>
      <c r="K147" s="10">
        <v>15.561957343373701</v>
      </c>
    </row>
    <row r="148" spans="1:11" x14ac:dyDescent="0.25">
      <c r="A148" t="s">
        <v>31</v>
      </c>
      <c r="B148">
        <v>1839.7947474237401</v>
      </c>
      <c r="C148" t="s">
        <v>32</v>
      </c>
      <c r="E148">
        <v>17.926631550279101</v>
      </c>
      <c r="G148" t="s">
        <v>33</v>
      </c>
      <c r="H148">
        <v>36658957.740014397</v>
      </c>
      <c r="I148" t="s">
        <v>34</v>
      </c>
      <c r="K148">
        <v>15.6781028326563</v>
      </c>
    </row>
    <row r="149" spans="1:11" x14ac:dyDescent="0.25">
      <c r="A149" t="s">
        <v>33</v>
      </c>
      <c r="B149">
        <v>385872297.24187201</v>
      </c>
      <c r="C149" t="s">
        <v>34</v>
      </c>
      <c r="E149">
        <v>18.066006137418199</v>
      </c>
      <c r="G149" t="s">
        <v>35</v>
      </c>
      <c r="H149" s="10">
        <v>-928.71744060242702</v>
      </c>
      <c r="I149" t="s">
        <v>36</v>
      </c>
      <c r="K149">
        <v>15.6091245625204</v>
      </c>
    </row>
    <row r="150" spans="1:11" x14ac:dyDescent="0.25">
      <c r="A150" t="s">
        <v>35</v>
      </c>
      <c r="B150" s="10">
        <v>-1069.59789301674</v>
      </c>
      <c r="C150" t="s">
        <v>36</v>
      </c>
      <c r="E150">
        <v>17.9832322132551</v>
      </c>
      <c r="G150" t="s">
        <v>37</v>
      </c>
      <c r="H150" s="10">
        <v>165.69733994886701</v>
      </c>
      <c r="I150" t="s">
        <v>38</v>
      </c>
      <c r="K150">
        <v>2.0688371028210701</v>
      </c>
    </row>
    <row r="151" spans="1:11" x14ac:dyDescent="0.25">
      <c r="A151" t="s">
        <v>37</v>
      </c>
      <c r="B151" s="10">
        <v>164.897170137329</v>
      </c>
      <c r="C151" t="s">
        <v>38</v>
      </c>
      <c r="E151">
        <v>2.12293727938185</v>
      </c>
      <c r="G151" t="s">
        <v>39</v>
      </c>
      <c r="H151" s="10">
        <v>9.2154499988036801E-47</v>
      </c>
    </row>
    <row r="152" spans="1:11" x14ac:dyDescent="0.25">
      <c r="A152" t="s">
        <v>39</v>
      </c>
      <c r="B152" s="10">
        <v>1.8058384811817099E-50</v>
      </c>
    </row>
    <row r="153" spans="1:11" x14ac:dyDescent="0.25">
      <c r="G153" t="s">
        <v>135</v>
      </c>
      <c r="H153" t="s">
        <v>218</v>
      </c>
      <c r="I153" t="s">
        <v>219</v>
      </c>
    </row>
    <row r="154" spans="1:11" x14ac:dyDescent="0.25">
      <c r="A154" t="s">
        <v>135</v>
      </c>
      <c r="B154">
        <v>0.68</v>
      </c>
    </row>
    <row r="155" spans="1:11" x14ac:dyDescent="0.25">
      <c r="H155" s="10"/>
    </row>
  </sheetData>
  <printOptions horizontalCentered="1" verticalCentered="1" headings="1" gridLines="1"/>
  <pageMargins left="0.45" right="0.45" top="0.5" bottom="0.5" header="0.3" footer="0.3"/>
  <pageSetup scale="72" orientation="landscape" r:id="rId1"/>
  <headerFooter>
    <oddFooter>&amp;C&amp;F / &amp;A</oddFooter>
  </headerFooter>
  <rowBreaks count="2" manualBreakCount="2">
    <brk id="40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abSelected="1" zoomScaleNormal="100" workbookViewId="0">
      <selection activeCell="G30" sqref="G30"/>
    </sheetView>
  </sheetViews>
  <sheetFormatPr defaultRowHeight="13.2" x14ac:dyDescent="0.25"/>
  <cols>
    <col min="1" max="1" width="25.88671875" customWidth="1"/>
    <col min="2" max="2" width="10.44140625" customWidth="1"/>
    <col min="3" max="3" width="9.88671875" customWidth="1"/>
    <col min="4" max="4" width="9.6640625" customWidth="1"/>
    <col min="5" max="5" width="10" customWidth="1"/>
    <col min="6" max="6" width="7" customWidth="1"/>
    <col min="7" max="7" width="26.33203125" customWidth="1"/>
    <col min="8" max="8" width="12.33203125" bestFit="1" customWidth="1"/>
    <col min="9" max="9" width="10.33203125" customWidth="1"/>
    <col min="10" max="10" width="11" customWidth="1"/>
    <col min="11" max="11" width="9.33203125" bestFit="1" customWidth="1"/>
  </cols>
  <sheetData>
    <row r="1" spans="1:11" x14ac:dyDescent="0.25">
      <c r="A1" t="s">
        <v>43</v>
      </c>
      <c r="G1" t="s">
        <v>10</v>
      </c>
    </row>
    <row r="2" spans="1:11" x14ac:dyDescent="0.25">
      <c r="A2" t="s">
        <v>11</v>
      </c>
      <c r="G2" t="s">
        <v>190</v>
      </c>
    </row>
    <row r="3" spans="1:11" x14ac:dyDescent="0.25">
      <c r="A3" t="s">
        <v>188</v>
      </c>
      <c r="G3" t="s">
        <v>191</v>
      </c>
    </row>
    <row r="4" spans="1:11" x14ac:dyDescent="0.25">
      <c r="A4" t="s">
        <v>189</v>
      </c>
      <c r="G4" t="s">
        <v>189</v>
      </c>
    </row>
    <row r="5" spans="1:11" x14ac:dyDescent="0.25">
      <c r="A5" t="s">
        <v>12</v>
      </c>
      <c r="G5" t="s">
        <v>12</v>
      </c>
    </row>
    <row r="6" spans="1:11" x14ac:dyDescent="0.25">
      <c r="A6" t="s">
        <v>13</v>
      </c>
      <c r="G6" t="s">
        <v>192</v>
      </c>
    </row>
    <row r="7" spans="1:11" x14ac:dyDescent="0.25">
      <c r="A7" t="s">
        <v>14</v>
      </c>
      <c r="G7" t="s">
        <v>193</v>
      </c>
    </row>
    <row r="8" spans="1:11" x14ac:dyDescent="0.25">
      <c r="A8" t="s">
        <v>15</v>
      </c>
    </row>
    <row r="9" spans="1:11" x14ac:dyDescent="0.25">
      <c r="A9" t="s">
        <v>16</v>
      </c>
      <c r="G9" t="s">
        <v>17</v>
      </c>
      <c r="H9" t="s">
        <v>18</v>
      </c>
      <c r="I9" t="s">
        <v>19</v>
      </c>
      <c r="J9" t="s">
        <v>20</v>
      </c>
      <c r="K9" t="s">
        <v>133</v>
      </c>
    </row>
    <row r="10" spans="1:11" x14ac:dyDescent="0.25">
      <c r="K10" s="10"/>
    </row>
    <row r="11" spans="1:11" x14ac:dyDescent="0.25">
      <c r="A11" t="s">
        <v>17</v>
      </c>
      <c r="B11" t="s">
        <v>18</v>
      </c>
      <c r="C11" t="s">
        <v>19</v>
      </c>
      <c r="D11" t="s">
        <v>20</v>
      </c>
      <c r="E11" t="s">
        <v>21</v>
      </c>
      <c r="G11" t="s">
        <v>22</v>
      </c>
      <c r="H11">
        <v>325.82005548832001</v>
      </c>
      <c r="I11">
        <v>11.053846058405201</v>
      </c>
      <c r="J11">
        <v>29.4757185658985</v>
      </c>
      <c r="K11" s="10">
        <v>1.3472848446223601E-54</v>
      </c>
    </row>
    <row r="12" spans="1:11" x14ac:dyDescent="0.25">
      <c r="G12" t="s">
        <v>121</v>
      </c>
      <c r="H12">
        <v>0.60762752660845398</v>
      </c>
      <c r="I12">
        <v>0.11044895938836</v>
      </c>
      <c r="J12">
        <v>5.50143278826119</v>
      </c>
      <c r="K12" s="10">
        <v>2.4093678873624202E-7</v>
      </c>
    </row>
    <row r="13" spans="1:11" x14ac:dyDescent="0.25">
      <c r="A13" t="s">
        <v>22</v>
      </c>
      <c r="B13">
        <v>671.00853933788699</v>
      </c>
      <c r="C13">
        <v>16.5334901654027</v>
      </c>
      <c r="D13">
        <v>40.584808931752903</v>
      </c>
      <c r="E13" s="10">
        <v>3.2680561887427601E-69</v>
      </c>
      <c r="G13" t="s">
        <v>25</v>
      </c>
      <c r="H13">
        <v>48.722179534555501</v>
      </c>
      <c r="I13">
        <v>16.374034403087201</v>
      </c>
      <c r="J13">
        <v>2.9755757399269398</v>
      </c>
      <c r="K13" s="10">
        <v>3.5832742986889599E-3</v>
      </c>
    </row>
    <row r="14" spans="1:11" x14ac:dyDescent="0.25">
      <c r="A14" t="s">
        <v>157</v>
      </c>
      <c r="B14">
        <v>0.60939987427233899</v>
      </c>
      <c r="C14">
        <v>1.57946120912048E-2</v>
      </c>
      <c r="D14">
        <v>38.582769285716097</v>
      </c>
      <c r="E14" s="10">
        <v>6.7796653943466803E-67</v>
      </c>
      <c r="G14" t="s">
        <v>157</v>
      </c>
      <c r="H14">
        <v>0.29014607468634201</v>
      </c>
      <c r="I14">
        <v>1.01117814036256E-2</v>
      </c>
      <c r="J14">
        <v>28.693863435606598</v>
      </c>
      <c r="K14" s="10">
        <v>1.9298086000456901E-53</v>
      </c>
    </row>
    <row r="15" spans="1:11" x14ac:dyDescent="0.25">
      <c r="A15" t="s">
        <v>158</v>
      </c>
      <c r="B15">
        <v>0.454459321154629</v>
      </c>
      <c r="C15">
        <v>2.8429254096516299E-2</v>
      </c>
      <c r="D15">
        <v>15.985622401901701</v>
      </c>
      <c r="E15" s="10">
        <v>8.8072534845442597E-31</v>
      </c>
      <c r="G15" t="s">
        <v>158</v>
      </c>
      <c r="H15">
        <v>0.203275888271368</v>
      </c>
      <c r="I15">
        <v>1.6972871896208299E-2</v>
      </c>
      <c r="J15">
        <v>11.9765169686326</v>
      </c>
      <c r="K15" s="10">
        <v>8.8525174331306109E-22</v>
      </c>
    </row>
    <row r="16" spans="1:11" x14ac:dyDescent="0.25">
      <c r="A16" t="s">
        <v>159</v>
      </c>
      <c r="B16">
        <v>1.2377794716485899</v>
      </c>
      <c r="C16">
        <v>8.6518489483117494E-2</v>
      </c>
      <c r="D16">
        <v>14.3065312286816</v>
      </c>
      <c r="E16" s="10">
        <v>4.0233335979018101E-27</v>
      </c>
      <c r="G16" t="s">
        <v>159</v>
      </c>
      <c r="H16">
        <v>0.26056361222465302</v>
      </c>
      <c r="I16">
        <v>6.64645915763976E-2</v>
      </c>
      <c r="J16">
        <v>3.9203372208365801</v>
      </c>
      <c r="K16" s="10">
        <v>1.5270134332492699E-4</v>
      </c>
    </row>
    <row r="17" spans="1:11" x14ac:dyDescent="0.25">
      <c r="A17" t="s">
        <v>25</v>
      </c>
      <c r="B17">
        <v>136.751278290089</v>
      </c>
      <c r="C17">
        <v>19.893232325762298</v>
      </c>
      <c r="D17">
        <v>6.8742613593765904</v>
      </c>
      <c r="E17" s="10">
        <v>3.6142250967203699E-10</v>
      </c>
      <c r="G17" t="s">
        <v>134</v>
      </c>
      <c r="H17">
        <v>0.296784053365587</v>
      </c>
      <c r="I17">
        <v>0.10698819456929801</v>
      </c>
      <c r="J17">
        <v>2.7739887990478702</v>
      </c>
      <c r="K17">
        <v>6.4890453394187099E-3</v>
      </c>
    </row>
    <row r="18" spans="1:11" x14ac:dyDescent="0.25">
      <c r="A18" t="s">
        <v>121</v>
      </c>
      <c r="B18">
        <v>-0.63321724793181899</v>
      </c>
      <c r="C18">
        <v>0.111087824668739</v>
      </c>
      <c r="D18">
        <v>-5.7001498572868297</v>
      </c>
      <c r="E18" s="10">
        <v>9.6887133534162196E-8</v>
      </c>
      <c r="G18" t="s">
        <v>194</v>
      </c>
      <c r="H18">
        <v>749.61731701013105</v>
      </c>
      <c r="I18">
        <v>107.58338959198601</v>
      </c>
      <c r="J18">
        <v>6.9677793184717203</v>
      </c>
      <c r="K18" s="10">
        <v>2.3427294829999099E-10</v>
      </c>
    </row>
    <row r="19" spans="1:11" x14ac:dyDescent="0.25">
      <c r="A19" t="s">
        <v>170</v>
      </c>
      <c r="B19">
        <v>0.15218026916149199</v>
      </c>
      <c r="C19">
        <v>7.0081594644531495E-2</v>
      </c>
      <c r="D19">
        <v>2.17147269455528</v>
      </c>
      <c r="E19">
        <v>3.1986102971161001E-2</v>
      </c>
    </row>
    <row r="20" spans="1:11" x14ac:dyDescent="0.25">
      <c r="G20" t="s">
        <v>27</v>
      </c>
      <c r="H20">
        <v>0.94544462876080204</v>
      </c>
      <c r="I20" t="s">
        <v>28</v>
      </c>
      <c r="K20">
        <v>508.07499999999999</v>
      </c>
    </row>
    <row r="21" spans="1:11" x14ac:dyDescent="0.25">
      <c r="A21" t="s">
        <v>27</v>
      </c>
      <c r="B21">
        <v>0.96510485549562997</v>
      </c>
      <c r="C21" t="s">
        <v>28</v>
      </c>
      <c r="E21">
        <v>978.68333333333305</v>
      </c>
      <c r="G21" t="s">
        <v>29</v>
      </c>
      <c r="H21">
        <v>0.94203491805835304</v>
      </c>
      <c r="I21" t="s">
        <v>30</v>
      </c>
      <c r="K21">
        <v>117.71130918872799</v>
      </c>
    </row>
    <row r="22" spans="1:11" x14ac:dyDescent="0.25">
      <c r="A22" t="s">
        <v>29</v>
      </c>
      <c r="B22">
        <v>0.963252015964424</v>
      </c>
      <c r="C22" t="s">
        <v>30</v>
      </c>
      <c r="E22">
        <v>217.353253241532</v>
      </c>
      <c r="G22" t="s">
        <v>31</v>
      </c>
      <c r="H22">
        <v>28.340102524201999</v>
      </c>
      <c r="I22" t="s">
        <v>32</v>
      </c>
      <c r="K22">
        <v>9.5915415975775797</v>
      </c>
    </row>
    <row r="23" spans="1:11" x14ac:dyDescent="0.25">
      <c r="A23" t="s">
        <v>31</v>
      </c>
      <c r="B23">
        <v>41.666105043040702</v>
      </c>
      <c r="C23" t="s">
        <v>32</v>
      </c>
      <c r="E23">
        <v>10.353815748158899</v>
      </c>
      <c r="G23" t="s">
        <v>33</v>
      </c>
      <c r="H23">
        <v>89954.078041215704</v>
      </c>
      <c r="I23" t="s">
        <v>34</v>
      </c>
      <c r="K23">
        <v>9.7773743804297109</v>
      </c>
    </row>
    <row r="24" spans="1:11" x14ac:dyDescent="0.25">
      <c r="A24" t="s">
        <v>33</v>
      </c>
      <c r="B24">
        <v>196175.26696872001</v>
      </c>
      <c r="C24" t="s">
        <v>34</v>
      </c>
      <c r="E24">
        <v>10.5164194331545</v>
      </c>
      <c r="G24" t="s">
        <v>35</v>
      </c>
      <c r="H24" s="10">
        <v>-567.49249585465498</v>
      </c>
      <c r="I24" t="s">
        <v>36</v>
      </c>
      <c r="K24">
        <v>9.6670091482122498</v>
      </c>
    </row>
    <row r="25" spans="1:11" x14ac:dyDescent="0.25">
      <c r="A25" t="s">
        <v>35</v>
      </c>
      <c r="B25" s="10">
        <v>-614.22894488953705</v>
      </c>
      <c r="C25" t="s">
        <v>36</v>
      </c>
      <c r="E25">
        <v>10.4198498549642</v>
      </c>
      <c r="G25" t="s">
        <v>37</v>
      </c>
      <c r="H25" s="10">
        <v>277.28001325200802</v>
      </c>
      <c r="I25" t="s">
        <v>38</v>
      </c>
      <c r="K25">
        <v>2.0110885264460698</v>
      </c>
    </row>
    <row r="26" spans="1:11" x14ac:dyDescent="0.25">
      <c r="A26" t="s">
        <v>37</v>
      </c>
      <c r="B26" s="10">
        <v>520.87881289305005</v>
      </c>
      <c r="C26" t="s">
        <v>38</v>
      </c>
      <c r="E26">
        <v>2.1137938109766101</v>
      </c>
      <c r="G26" t="s">
        <v>39</v>
      </c>
      <c r="H26" s="10">
        <v>1.21709095699823E-67</v>
      </c>
    </row>
    <row r="27" spans="1:11" x14ac:dyDescent="0.25">
      <c r="A27" t="s">
        <v>39</v>
      </c>
      <c r="B27" s="10">
        <v>7.2729642903869305E-80</v>
      </c>
    </row>
    <row r="28" spans="1:11" x14ac:dyDescent="0.25">
      <c r="G28" t="s">
        <v>135</v>
      </c>
      <c r="H28">
        <v>0.3</v>
      </c>
    </row>
    <row r="29" spans="1:11" x14ac:dyDescent="0.25">
      <c r="B29" t="s">
        <v>40</v>
      </c>
    </row>
    <row r="31" spans="1:11" x14ac:dyDescent="0.25">
      <c r="A31" t="s">
        <v>173</v>
      </c>
    </row>
    <row r="32" spans="1:11" x14ac:dyDescent="0.25">
      <c r="A32" t="s">
        <v>160</v>
      </c>
    </row>
    <row r="33" spans="1:7" x14ac:dyDescent="0.25">
      <c r="A33" t="s">
        <v>172</v>
      </c>
    </row>
    <row r="34" spans="1:7" x14ac:dyDescent="0.25">
      <c r="A34" t="s">
        <v>171</v>
      </c>
    </row>
    <row r="36" spans="1:7" x14ac:dyDescent="0.25">
      <c r="A36" t="s">
        <v>167</v>
      </c>
    </row>
    <row r="42" spans="1:7" x14ac:dyDescent="0.25">
      <c r="A42" t="s">
        <v>44</v>
      </c>
      <c r="G42" t="s">
        <v>122</v>
      </c>
    </row>
    <row r="43" spans="1:7" x14ac:dyDescent="0.25">
      <c r="A43" t="s">
        <v>190</v>
      </c>
      <c r="G43" t="s">
        <v>190</v>
      </c>
    </row>
    <row r="44" spans="1:7" x14ac:dyDescent="0.25">
      <c r="A44" t="s">
        <v>195</v>
      </c>
      <c r="G44" t="s">
        <v>196</v>
      </c>
    </row>
    <row r="45" spans="1:7" x14ac:dyDescent="0.25">
      <c r="A45" t="s">
        <v>189</v>
      </c>
      <c r="G45" t="s">
        <v>189</v>
      </c>
    </row>
    <row r="46" spans="1:7" x14ac:dyDescent="0.25">
      <c r="A46" t="s">
        <v>12</v>
      </c>
      <c r="G46" t="s">
        <v>12</v>
      </c>
    </row>
    <row r="47" spans="1:7" x14ac:dyDescent="0.25">
      <c r="A47" t="s">
        <v>153</v>
      </c>
      <c r="G47" t="s">
        <v>161</v>
      </c>
    </row>
    <row r="48" spans="1:7" x14ac:dyDescent="0.25">
      <c r="A48" t="s">
        <v>193</v>
      </c>
      <c r="G48" t="s">
        <v>193</v>
      </c>
    </row>
    <row r="50" spans="1:11" x14ac:dyDescent="0.25">
      <c r="A50" t="s">
        <v>17</v>
      </c>
      <c r="B50" t="s">
        <v>18</v>
      </c>
      <c r="C50" t="s">
        <v>19</v>
      </c>
      <c r="D50" t="s">
        <v>20</v>
      </c>
      <c r="E50" t="s">
        <v>133</v>
      </c>
      <c r="G50" t="s">
        <v>17</v>
      </c>
      <c r="H50" t="s">
        <v>18</v>
      </c>
      <c r="I50" t="s">
        <v>19</v>
      </c>
      <c r="J50" t="s">
        <v>20</v>
      </c>
      <c r="K50" t="s">
        <v>133</v>
      </c>
    </row>
    <row r="51" spans="1:11" x14ac:dyDescent="0.25">
      <c r="E51" s="10"/>
      <c r="K51" s="10"/>
    </row>
    <row r="52" spans="1:11" x14ac:dyDescent="0.25">
      <c r="A52" t="s">
        <v>22</v>
      </c>
      <c r="B52">
        <v>1230.74833613756</v>
      </c>
      <c r="C52">
        <v>53.610793564010699</v>
      </c>
      <c r="D52">
        <v>22.9570997614139</v>
      </c>
      <c r="E52" s="10">
        <v>9.2998575919984191E-44</v>
      </c>
      <c r="G52" t="s">
        <v>22</v>
      </c>
      <c r="H52">
        <v>1432.6700421834901</v>
      </c>
      <c r="I52">
        <v>242.59357882819901</v>
      </c>
      <c r="J52">
        <v>5.9056387605299498</v>
      </c>
      <c r="K52" s="10">
        <v>3.9063415024955603E-8</v>
      </c>
    </row>
    <row r="53" spans="1:11" x14ac:dyDescent="0.25">
      <c r="A53" t="s">
        <v>121</v>
      </c>
      <c r="B53">
        <v>5.0785179879422504</v>
      </c>
      <c r="C53">
        <v>0.69933162819285299</v>
      </c>
      <c r="D53">
        <v>7.26195953851777</v>
      </c>
      <c r="E53" s="10">
        <v>5.7834313431448797E-11</v>
      </c>
      <c r="G53" t="s">
        <v>121</v>
      </c>
      <c r="H53">
        <v>16.8122861226142</v>
      </c>
      <c r="I53">
        <v>3.2125590335053502</v>
      </c>
      <c r="J53">
        <v>5.2333002902890504</v>
      </c>
      <c r="K53" s="10">
        <v>7.9475995839514702E-7</v>
      </c>
    </row>
    <row r="54" spans="1:11" x14ac:dyDescent="0.25">
      <c r="A54" t="s">
        <v>25</v>
      </c>
      <c r="B54">
        <v>123.28385289788601</v>
      </c>
      <c r="C54">
        <v>36.801501262574803</v>
      </c>
      <c r="D54">
        <v>3.3499680357675898</v>
      </c>
      <c r="E54" s="10">
        <v>1.10790793067816E-3</v>
      </c>
      <c r="G54" t="s">
        <v>157</v>
      </c>
      <c r="H54">
        <v>1.0095454726978601</v>
      </c>
      <c r="I54">
        <v>0.117301421712524</v>
      </c>
      <c r="J54">
        <v>8.6064214564423605</v>
      </c>
      <c r="K54" s="10">
        <v>5.6205027848293598E-14</v>
      </c>
    </row>
    <row r="55" spans="1:11" x14ac:dyDescent="0.25">
      <c r="A55" t="s">
        <v>157</v>
      </c>
      <c r="B55">
        <v>0.48313945935022701</v>
      </c>
      <c r="C55">
        <v>3.2633430072601E-2</v>
      </c>
      <c r="D55">
        <v>14.8050467963486</v>
      </c>
      <c r="E55" s="10">
        <v>6.0774352490664797E-28</v>
      </c>
      <c r="G55" t="s">
        <v>158</v>
      </c>
      <c r="H55">
        <v>0.94834252315652401</v>
      </c>
      <c r="I55">
        <v>0.13097394426923301</v>
      </c>
      <c r="J55">
        <v>7.2406960670519496</v>
      </c>
      <c r="K55" s="10">
        <v>6.2121685081146894E-11</v>
      </c>
    </row>
    <row r="56" spans="1:11" x14ac:dyDescent="0.25">
      <c r="A56" t="s">
        <v>158</v>
      </c>
      <c r="B56">
        <v>0.27978442745418702</v>
      </c>
      <c r="C56">
        <v>5.16508369286348E-2</v>
      </c>
      <c r="D56">
        <v>5.4168420899115501</v>
      </c>
      <c r="E56" s="10">
        <v>3.6066608430273301E-7</v>
      </c>
      <c r="G56" t="s">
        <v>159</v>
      </c>
      <c r="H56">
        <v>0.925093048159915</v>
      </c>
      <c r="I56">
        <v>0.30068498701381402</v>
      </c>
      <c r="J56">
        <v>3.0766186810564502</v>
      </c>
      <c r="K56" s="10">
        <v>2.6370021012907001E-3</v>
      </c>
    </row>
    <row r="57" spans="1:11" x14ac:dyDescent="0.25">
      <c r="A57" t="s">
        <v>159</v>
      </c>
      <c r="B57">
        <v>1.5910218065792801</v>
      </c>
      <c r="C57">
        <v>0.17484758134530901</v>
      </c>
      <c r="D57">
        <v>9.0994784962861495</v>
      </c>
      <c r="E57" s="10">
        <v>4.5126601196448298E-15</v>
      </c>
      <c r="G57" t="s">
        <v>174</v>
      </c>
      <c r="H57">
        <v>5.54747914735828E-2</v>
      </c>
      <c r="I57">
        <v>1.5771567080949001E-2</v>
      </c>
      <c r="J57" s="29">
        <v>3.51739248160017</v>
      </c>
      <c r="K57" s="10">
        <v>6.3256936192166704E-4</v>
      </c>
    </row>
    <row r="58" spans="1:11" x14ac:dyDescent="0.25">
      <c r="A58" t="s">
        <v>170</v>
      </c>
      <c r="B58">
        <v>0.36468347756658098</v>
      </c>
      <c r="C58">
        <v>0.14318309939860399</v>
      </c>
      <c r="D58">
        <v>2.5469729255639799</v>
      </c>
      <c r="E58" s="10">
        <v>1.2248465101421E-2</v>
      </c>
      <c r="G58" t="s">
        <v>134</v>
      </c>
      <c r="H58">
        <v>0.50810027054637896</v>
      </c>
      <c r="I58">
        <v>0.100842507479386</v>
      </c>
      <c r="J58">
        <v>5.0385525235996198</v>
      </c>
      <c r="K58" s="10">
        <v>1.83424547032578E-6</v>
      </c>
    </row>
    <row r="59" spans="1:11" x14ac:dyDescent="0.25">
      <c r="A59" t="s">
        <v>134</v>
      </c>
      <c r="B59">
        <v>0.47179182555082799</v>
      </c>
      <c r="C59">
        <v>0.10158643408347499</v>
      </c>
      <c r="D59">
        <v>4.6442404422144197</v>
      </c>
      <c r="E59" s="10">
        <v>9.5089921962283194E-6</v>
      </c>
      <c r="G59" t="s">
        <v>139</v>
      </c>
      <c r="H59">
        <v>0.33683792238937199</v>
      </c>
      <c r="I59">
        <v>0.11854147628164299</v>
      </c>
      <c r="J59">
        <v>2.8415195504152102</v>
      </c>
      <c r="K59">
        <v>5.3438055396129803E-3</v>
      </c>
    </row>
    <row r="60" spans="1:11" x14ac:dyDescent="0.25">
      <c r="A60" t="s">
        <v>139</v>
      </c>
      <c r="B60">
        <v>0.290705852222578</v>
      </c>
      <c r="C60">
        <v>9.9352638372020505E-2</v>
      </c>
      <c r="D60">
        <v>2.9260003255680598</v>
      </c>
      <c r="E60">
        <v>4.1717987631533001E-3</v>
      </c>
      <c r="G60" t="s">
        <v>194</v>
      </c>
      <c r="H60">
        <v>37340.646130040099</v>
      </c>
      <c r="I60">
        <v>4809.3915288712597</v>
      </c>
      <c r="J60">
        <v>7.7641102634044996</v>
      </c>
      <c r="K60" s="10">
        <v>4.39296087537687E-12</v>
      </c>
    </row>
    <row r="61" spans="1:11" x14ac:dyDescent="0.25">
      <c r="A61" t="s">
        <v>194</v>
      </c>
      <c r="B61">
        <v>5690.8406263916204</v>
      </c>
      <c r="C61">
        <v>740.651637293558</v>
      </c>
      <c r="D61">
        <v>7.6835590982917701</v>
      </c>
      <c r="E61" s="10">
        <v>6.9075202242968296E-12</v>
      </c>
    </row>
    <row r="62" spans="1:11" x14ac:dyDescent="0.25">
      <c r="G62" t="s">
        <v>27</v>
      </c>
      <c r="H62">
        <v>0.95434501402926397</v>
      </c>
      <c r="I62" t="s">
        <v>28</v>
      </c>
      <c r="K62">
        <v>3052.5166666666601</v>
      </c>
    </row>
    <row r="63" spans="1:11" x14ac:dyDescent="0.25">
      <c r="A63" t="s">
        <v>27</v>
      </c>
      <c r="B63">
        <v>0.92260409890478901</v>
      </c>
      <c r="C63" t="s">
        <v>28</v>
      </c>
      <c r="E63">
        <v>1820.0916666666601</v>
      </c>
      <c r="G63" t="s">
        <v>29</v>
      </c>
      <c r="H63">
        <v>0.95105456458993198</v>
      </c>
      <c r="I63" t="s">
        <v>30</v>
      </c>
      <c r="K63">
        <v>908.16330467332898</v>
      </c>
    </row>
    <row r="64" spans="1:11" x14ac:dyDescent="0.25">
      <c r="A64" t="s">
        <v>29</v>
      </c>
      <c r="B64">
        <v>0.916271706996999</v>
      </c>
      <c r="C64" t="s">
        <v>30</v>
      </c>
      <c r="E64">
        <v>272.29920505361201</v>
      </c>
      <c r="G64" t="s">
        <v>31</v>
      </c>
      <c r="H64">
        <v>200.91855585418099</v>
      </c>
      <c r="I64" t="s">
        <v>32</v>
      </c>
      <c r="K64">
        <v>13.5250917477966</v>
      </c>
    </row>
    <row r="65" spans="1:11" x14ac:dyDescent="0.25">
      <c r="A65" t="s">
        <v>31</v>
      </c>
      <c r="B65" s="10">
        <v>78.792066696117303</v>
      </c>
      <c r="C65" t="s">
        <v>32</v>
      </c>
      <c r="E65">
        <v>11.657496695655</v>
      </c>
      <c r="G65" t="s">
        <v>33</v>
      </c>
      <c r="H65" s="10">
        <v>4480877.5356048103</v>
      </c>
      <c r="I65" t="s">
        <v>34</v>
      </c>
      <c r="K65">
        <v>13.734153628505201</v>
      </c>
    </row>
    <row r="66" spans="1:11" x14ac:dyDescent="0.25">
      <c r="A66" t="s">
        <v>33</v>
      </c>
      <c r="B66" s="10">
        <v>682900.87516699405</v>
      </c>
      <c r="C66" t="s">
        <v>34</v>
      </c>
      <c r="E66">
        <v>11.8897876742202</v>
      </c>
      <c r="G66" t="s">
        <v>35</v>
      </c>
      <c r="H66" s="10">
        <v>-802.50550486779696</v>
      </c>
      <c r="I66" t="s">
        <v>36</v>
      </c>
      <c r="K66">
        <v>13.6099927422606</v>
      </c>
    </row>
    <row r="67" spans="1:11" x14ac:dyDescent="0.25">
      <c r="A67" t="s">
        <v>35</v>
      </c>
      <c r="B67" s="10">
        <v>-689.44980173930298</v>
      </c>
      <c r="C67" t="s">
        <v>36</v>
      </c>
      <c r="E67">
        <v>11.751831133948301</v>
      </c>
      <c r="G67" t="s">
        <v>37</v>
      </c>
      <c r="H67">
        <v>290.03485135542002</v>
      </c>
      <c r="I67" t="s">
        <v>38</v>
      </c>
      <c r="K67">
        <v>1.93453798629921</v>
      </c>
    </row>
    <row r="68" spans="1:11" x14ac:dyDescent="0.25">
      <c r="A68" t="s">
        <v>37</v>
      </c>
      <c r="B68">
        <v>145.69598855210299</v>
      </c>
      <c r="C68" t="s">
        <v>38</v>
      </c>
      <c r="E68">
        <v>2.1069793609747598</v>
      </c>
      <c r="G68" t="s">
        <v>39</v>
      </c>
      <c r="H68" s="10">
        <v>1.10290115233346E-70</v>
      </c>
    </row>
    <row r="69" spans="1:11" x14ac:dyDescent="0.25">
      <c r="A69" t="s">
        <v>39</v>
      </c>
      <c r="B69" s="10">
        <v>7.0092835753236E-57</v>
      </c>
    </row>
    <row r="70" spans="1:11" hidden="1" x14ac:dyDescent="0.25">
      <c r="G70" t="s">
        <v>135</v>
      </c>
      <c r="H70">
        <v>0.89</v>
      </c>
      <c r="I70">
        <v>-0.38</v>
      </c>
    </row>
    <row r="71" spans="1:11" hidden="1" x14ac:dyDescent="0.25">
      <c r="A71" t="s">
        <v>135</v>
      </c>
      <c r="B71">
        <v>0.82</v>
      </c>
      <c r="C71">
        <v>-0.35</v>
      </c>
    </row>
    <row r="72" spans="1:11" hidden="1" x14ac:dyDescent="0.25"/>
    <row r="73" spans="1:11" hidden="1" x14ac:dyDescent="0.25"/>
    <row r="75" spans="1:11" x14ac:dyDescent="0.25">
      <c r="A75" t="s">
        <v>49</v>
      </c>
      <c r="G75" t="s">
        <v>50</v>
      </c>
    </row>
    <row r="76" spans="1:11" x14ac:dyDescent="0.25">
      <c r="A76" t="s">
        <v>190</v>
      </c>
      <c r="G76" t="s">
        <v>190</v>
      </c>
    </row>
    <row r="77" spans="1:11" x14ac:dyDescent="0.25">
      <c r="A77" t="s">
        <v>197</v>
      </c>
      <c r="G77" t="s">
        <v>199</v>
      </c>
    </row>
    <row r="78" spans="1:11" x14ac:dyDescent="0.25">
      <c r="A78" t="s">
        <v>189</v>
      </c>
      <c r="G78" t="s">
        <v>189</v>
      </c>
    </row>
    <row r="79" spans="1:11" x14ac:dyDescent="0.25">
      <c r="A79" t="s">
        <v>12</v>
      </c>
      <c r="G79" t="s">
        <v>12</v>
      </c>
    </row>
    <row r="80" spans="1:11" x14ac:dyDescent="0.25">
      <c r="A80" t="s">
        <v>198</v>
      </c>
      <c r="G80" t="s">
        <v>198</v>
      </c>
    </row>
    <row r="81" spans="1:11" x14ac:dyDescent="0.25">
      <c r="A81" t="s">
        <v>193</v>
      </c>
      <c r="G81" t="s">
        <v>193</v>
      </c>
    </row>
    <row r="83" spans="1:11" x14ac:dyDescent="0.25">
      <c r="A83" t="s">
        <v>17</v>
      </c>
      <c r="B83" t="s">
        <v>18</v>
      </c>
      <c r="C83" t="s">
        <v>19</v>
      </c>
      <c r="D83" t="s">
        <v>20</v>
      </c>
      <c r="E83" t="s">
        <v>133</v>
      </c>
      <c r="G83" t="s">
        <v>17</v>
      </c>
      <c r="H83" t="s">
        <v>18</v>
      </c>
      <c r="I83" t="s">
        <v>19</v>
      </c>
      <c r="J83" t="s">
        <v>20</v>
      </c>
      <c r="K83" t="s">
        <v>133</v>
      </c>
    </row>
    <row r="84" spans="1:11" x14ac:dyDescent="0.25">
      <c r="E84" s="10"/>
      <c r="K84" s="10"/>
    </row>
    <row r="85" spans="1:11" x14ac:dyDescent="0.25">
      <c r="A85" t="s">
        <v>22</v>
      </c>
      <c r="B85">
        <v>972.946225066588</v>
      </c>
      <c r="C85">
        <v>43.266435444972601</v>
      </c>
      <c r="D85" s="29">
        <v>22.487321062166199</v>
      </c>
      <c r="E85" s="10">
        <v>6.0847421517227604E-43</v>
      </c>
      <c r="G85" t="s">
        <v>22</v>
      </c>
      <c r="H85">
        <v>25273.7180018006</v>
      </c>
      <c r="I85">
        <v>3384.5034445709398</v>
      </c>
      <c r="J85">
        <v>7.4674818376509604</v>
      </c>
      <c r="K85" s="10">
        <v>1.9846418059036299E-11</v>
      </c>
    </row>
    <row r="86" spans="1:11" x14ac:dyDescent="0.25">
      <c r="A86" t="s">
        <v>121</v>
      </c>
      <c r="B86">
        <v>3.7612227170804702</v>
      </c>
      <c r="C86">
        <v>0.57794676162852598</v>
      </c>
      <c r="D86">
        <v>6.5079051684313898</v>
      </c>
      <c r="E86" s="10">
        <v>2.3361752239962902E-9</v>
      </c>
      <c r="G86" t="s">
        <v>121</v>
      </c>
      <c r="H86">
        <v>177.076012499233</v>
      </c>
      <c r="I86">
        <v>38.846013553415901</v>
      </c>
      <c r="J86">
        <v>4.5584088636467603</v>
      </c>
      <c r="K86" s="10">
        <v>1.33287592960515E-5</v>
      </c>
    </row>
    <row r="87" spans="1:11" x14ac:dyDescent="0.25">
      <c r="A87" t="s">
        <v>25</v>
      </c>
      <c r="B87">
        <v>101.12281672303099</v>
      </c>
      <c r="C87">
        <v>30.259370927037299</v>
      </c>
      <c r="D87">
        <v>3.3418677793025902</v>
      </c>
      <c r="E87" s="10">
        <v>1.13764662804529E-3</v>
      </c>
      <c r="G87" t="s">
        <v>25</v>
      </c>
      <c r="H87">
        <v>6562.3575031235596</v>
      </c>
      <c r="I87">
        <v>1406.3403983902699</v>
      </c>
      <c r="J87">
        <v>4.6662653726188799</v>
      </c>
      <c r="K87" s="10">
        <v>8.6247108531018905E-6</v>
      </c>
    </row>
    <row r="88" spans="1:11" x14ac:dyDescent="0.25">
      <c r="A88" t="s">
        <v>157</v>
      </c>
      <c r="B88">
        <v>0.432812576637159</v>
      </c>
      <c r="C88">
        <v>2.5166724751569398E-2</v>
      </c>
      <c r="D88" s="29">
        <v>17.197811034595102</v>
      </c>
      <c r="E88" s="10">
        <v>5.8749346341297297E-33</v>
      </c>
      <c r="G88" t="s">
        <v>157</v>
      </c>
      <c r="H88">
        <v>20.376922287404799</v>
      </c>
      <c r="I88">
        <v>1.4245124914538501</v>
      </c>
      <c r="J88">
        <v>14.3044883141798</v>
      </c>
      <c r="K88" s="10">
        <v>6.05712177753367E-27</v>
      </c>
    </row>
    <row r="89" spans="1:11" x14ac:dyDescent="0.25">
      <c r="A89" t="s">
        <v>158</v>
      </c>
      <c r="B89">
        <v>0.25857376290470002</v>
      </c>
      <c r="C89">
        <v>4.0179981443965701E-2</v>
      </c>
      <c r="D89">
        <v>6.43538781284163</v>
      </c>
      <c r="E89" s="10">
        <v>3.3070231893400902E-9</v>
      </c>
      <c r="G89" t="s">
        <v>158</v>
      </c>
      <c r="H89">
        <v>14.7625083431222</v>
      </c>
      <c r="I89">
        <v>2.29273056482642</v>
      </c>
      <c r="J89">
        <v>6.4388326171417702</v>
      </c>
      <c r="K89" s="10">
        <v>3.1755336434503798E-9</v>
      </c>
    </row>
    <row r="90" spans="1:11" x14ac:dyDescent="0.25">
      <c r="A90" t="s">
        <v>159</v>
      </c>
      <c r="B90">
        <v>1.20835837002248</v>
      </c>
      <c r="C90">
        <v>0.13798818875850299</v>
      </c>
      <c r="D90">
        <v>8.7569695703251007</v>
      </c>
      <c r="E90" s="10">
        <v>2.7145672570810101E-14</v>
      </c>
      <c r="G90" t="s">
        <v>159</v>
      </c>
      <c r="H90">
        <v>38.4342599072003</v>
      </c>
      <c r="I90">
        <v>7.7067870940441097</v>
      </c>
      <c r="J90">
        <v>4.9870665217808696</v>
      </c>
      <c r="K90" s="10">
        <v>2.2813656758376999E-6</v>
      </c>
    </row>
    <row r="91" spans="1:11" x14ac:dyDescent="0.25">
      <c r="A91" t="s">
        <v>170</v>
      </c>
      <c r="B91">
        <v>0.282498289311919</v>
      </c>
      <c r="C91">
        <v>0.124188532835128</v>
      </c>
      <c r="D91">
        <v>2.2747534161383598</v>
      </c>
      <c r="E91" s="10">
        <v>2.4859600017118101E-2</v>
      </c>
      <c r="G91" t="s">
        <v>134</v>
      </c>
      <c r="H91">
        <v>0.50904796767111304</v>
      </c>
      <c r="I91">
        <v>9.6850338875705599E-2</v>
      </c>
      <c r="J91">
        <v>5.25602670657051</v>
      </c>
      <c r="K91" s="10">
        <v>7.2004365194557596E-7</v>
      </c>
    </row>
    <row r="92" spans="1:11" x14ac:dyDescent="0.25">
      <c r="A92" t="s">
        <v>134</v>
      </c>
      <c r="B92">
        <v>0.45509974292457001</v>
      </c>
      <c r="C92">
        <v>0.103833760556727</v>
      </c>
      <c r="D92">
        <v>4.3829650441672596</v>
      </c>
      <c r="E92" s="10">
        <v>2.6880840554432E-5</v>
      </c>
      <c r="G92" t="s">
        <v>139</v>
      </c>
      <c r="H92">
        <v>0.24450666436221499</v>
      </c>
      <c r="I92">
        <v>0.11200900508915999</v>
      </c>
      <c r="J92">
        <v>2.1829197051396299</v>
      </c>
      <c r="K92">
        <v>3.11478144549539E-2</v>
      </c>
    </row>
    <row r="93" spans="1:11" ht="13.8" customHeight="1" x14ac:dyDescent="0.25">
      <c r="A93" t="s">
        <v>139</v>
      </c>
      <c r="B93">
        <v>0.31338188936043598</v>
      </c>
      <c r="C93">
        <v>0.105516472876564</v>
      </c>
      <c r="D93">
        <v>2.96998071312558</v>
      </c>
      <c r="E93">
        <v>3.6570108302944799E-3</v>
      </c>
      <c r="G93" t="s">
        <v>194</v>
      </c>
      <c r="H93">
        <v>12005020.771307999</v>
      </c>
      <c r="I93">
        <v>1433516.3552342299</v>
      </c>
      <c r="J93">
        <v>8.3745265461909604</v>
      </c>
      <c r="K93" s="10">
        <v>1.88387389100967E-13</v>
      </c>
    </row>
    <row r="94" spans="1:11" x14ac:dyDescent="0.25">
      <c r="A94" t="s">
        <v>194</v>
      </c>
      <c r="B94">
        <v>3637.10254226082</v>
      </c>
      <c r="C94">
        <v>468.97297566658898</v>
      </c>
      <c r="D94">
        <v>7.7554629605066401</v>
      </c>
      <c r="E94" s="10">
        <v>4.7914381376775698E-12</v>
      </c>
    </row>
    <row r="95" spans="1:11" x14ac:dyDescent="0.25">
      <c r="G95" t="s">
        <v>27</v>
      </c>
      <c r="H95" s="10">
        <v>0.89090339791884599</v>
      </c>
      <c r="I95" t="s">
        <v>28</v>
      </c>
      <c r="K95">
        <v>47167.783333333296</v>
      </c>
    </row>
    <row r="96" spans="1:11" x14ac:dyDescent="0.25">
      <c r="A96" t="s">
        <v>27</v>
      </c>
      <c r="B96">
        <v>0.92456898039640301</v>
      </c>
      <c r="C96" t="s">
        <v>28</v>
      </c>
      <c r="E96">
        <v>1445.05</v>
      </c>
      <c r="G96" t="s">
        <v>29</v>
      </c>
      <c r="H96">
        <v>0.88304057975083505</v>
      </c>
      <c r="I96" t="s">
        <v>30</v>
      </c>
      <c r="K96">
        <v>10533.9920945698</v>
      </c>
    </row>
    <row r="97" spans="1:11" x14ac:dyDescent="0.25">
      <c r="A97" t="s">
        <v>29</v>
      </c>
      <c r="B97">
        <v>0.918397351519745</v>
      </c>
      <c r="C97" t="s">
        <v>30</v>
      </c>
      <c r="E97">
        <v>220.505753654996</v>
      </c>
      <c r="G97" t="s">
        <v>31</v>
      </c>
      <c r="H97">
        <v>3602.5547648643001</v>
      </c>
      <c r="I97" t="s">
        <v>32</v>
      </c>
      <c r="K97">
        <v>19.294782810057999</v>
      </c>
    </row>
    <row r="98" spans="1:11" x14ac:dyDescent="0.25">
      <c r="A98" t="s">
        <v>31</v>
      </c>
      <c r="B98" s="10">
        <v>62.990064517516402</v>
      </c>
      <c r="C98" t="s">
        <v>32</v>
      </c>
      <c r="E98">
        <v>11.2100309655036</v>
      </c>
      <c r="G98" t="s">
        <v>33</v>
      </c>
      <c r="H98" s="10">
        <v>1440602492.5569601</v>
      </c>
      <c r="I98" t="s">
        <v>34</v>
      </c>
      <c r="K98">
        <v>19.503844690766702</v>
      </c>
    </row>
    <row r="99" spans="1:11" x14ac:dyDescent="0.25">
      <c r="A99" t="s">
        <v>33</v>
      </c>
      <c r="B99">
        <v>436452.30507129699</v>
      </c>
      <c r="C99" t="s">
        <v>34</v>
      </c>
      <c r="E99">
        <v>11.4423219440687</v>
      </c>
      <c r="G99" t="s">
        <v>35</v>
      </c>
      <c r="H99">
        <v>-1148.68696860348</v>
      </c>
      <c r="I99" t="s">
        <v>36</v>
      </c>
      <c r="K99">
        <v>19.379683804521999</v>
      </c>
    </row>
    <row r="100" spans="1:11" x14ac:dyDescent="0.25">
      <c r="A100" t="s">
        <v>35</v>
      </c>
      <c r="B100" s="10">
        <v>-662.60185793021606</v>
      </c>
      <c r="C100" t="s">
        <v>36</v>
      </c>
      <c r="E100">
        <v>11.304365403796901</v>
      </c>
      <c r="G100" t="s">
        <v>37</v>
      </c>
      <c r="H100" s="10">
        <v>113.305862972054</v>
      </c>
      <c r="I100" t="s">
        <v>38</v>
      </c>
      <c r="K100">
        <v>2.0611243501910499</v>
      </c>
    </row>
    <row r="101" spans="1:11" ht="10.8" customHeight="1" x14ac:dyDescent="0.25">
      <c r="A101" t="s">
        <v>37</v>
      </c>
      <c r="B101" s="10">
        <v>149.80955577113099</v>
      </c>
      <c r="C101" t="s">
        <v>38</v>
      </c>
      <c r="E101">
        <v>2.11999423117939</v>
      </c>
      <c r="G101" t="s">
        <v>39</v>
      </c>
      <c r="H101" s="10">
        <v>8.9446295870534201E-50</v>
      </c>
    </row>
    <row r="102" spans="1:11" x14ac:dyDescent="0.25">
      <c r="A102" t="s">
        <v>39</v>
      </c>
      <c r="B102" s="10">
        <v>1.7163494186194499E-57</v>
      </c>
    </row>
    <row r="103" spans="1:11" x14ac:dyDescent="0.25">
      <c r="G103" t="s">
        <v>135</v>
      </c>
      <c r="H103">
        <v>0.81</v>
      </c>
      <c r="I103">
        <v>-0.3</v>
      </c>
    </row>
    <row r="104" spans="1:11" x14ac:dyDescent="0.25">
      <c r="A104" t="s">
        <v>135</v>
      </c>
      <c r="B104">
        <v>0.83</v>
      </c>
      <c r="C104">
        <v>-0.38</v>
      </c>
    </row>
    <row r="105" spans="1:11" hidden="1" x14ac:dyDescent="0.25"/>
    <row r="106" spans="1:11" x14ac:dyDescent="0.25">
      <c r="A106" t="s">
        <v>136</v>
      </c>
      <c r="G106" t="s">
        <v>137</v>
      </c>
    </row>
    <row r="107" spans="1:11" x14ac:dyDescent="0.25">
      <c r="A107" t="s">
        <v>190</v>
      </c>
      <c r="G107" t="s">
        <v>190</v>
      </c>
    </row>
    <row r="108" spans="1:11" x14ac:dyDescent="0.25">
      <c r="A108" t="s">
        <v>200</v>
      </c>
      <c r="G108" t="s">
        <v>201</v>
      </c>
    </row>
    <row r="109" spans="1:11" x14ac:dyDescent="0.25">
      <c r="A109" t="s">
        <v>189</v>
      </c>
      <c r="G109" t="s">
        <v>189</v>
      </c>
    </row>
    <row r="110" spans="1:11" x14ac:dyDescent="0.25">
      <c r="A110" t="s">
        <v>12</v>
      </c>
      <c r="G110" t="s">
        <v>12</v>
      </c>
    </row>
    <row r="111" spans="1:11" x14ac:dyDescent="0.25">
      <c r="A111" t="s">
        <v>153</v>
      </c>
      <c r="G111" t="s">
        <v>192</v>
      </c>
    </row>
    <row r="112" spans="1:11" x14ac:dyDescent="0.25">
      <c r="A112" t="s">
        <v>193</v>
      </c>
      <c r="G112" t="s">
        <v>193</v>
      </c>
    </row>
    <row r="114" spans="1:16" x14ac:dyDescent="0.25">
      <c r="A114" t="s">
        <v>17</v>
      </c>
      <c r="B114" t="s">
        <v>18</v>
      </c>
      <c r="C114" t="s">
        <v>19</v>
      </c>
      <c r="D114" t="s">
        <v>20</v>
      </c>
      <c r="E114" t="s">
        <v>133</v>
      </c>
      <c r="G114" t="s">
        <v>17</v>
      </c>
      <c r="H114" t="s">
        <v>18</v>
      </c>
      <c r="I114" t="s">
        <v>19</v>
      </c>
      <c r="J114" t="s">
        <v>20</v>
      </c>
      <c r="K114" t="s">
        <v>133</v>
      </c>
    </row>
    <row r="115" spans="1:16" x14ac:dyDescent="0.25">
      <c r="J115" s="29"/>
      <c r="K115" s="10"/>
    </row>
    <row r="116" spans="1:16" x14ac:dyDescent="0.25">
      <c r="A116" t="s">
        <v>22</v>
      </c>
      <c r="B116">
        <v>31913.3118325838</v>
      </c>
      <c r="C116">
        <v>2165.3301822109302</v>
      </c>
      <c r="D116">
        <v>14.7383120111494</v>
      </c>
      <c r="E116" s="10">
        <v>6.8299135738754002E-28</v>
      </c>
      <c r="G116" t="s">
        <v>22</v>
      </c>
      <c r="H116">
        <v>33170.467159097498</v>
      </c>
      <c r="I116">
        <v>2403.4220194540799</v>
      </c>
      <c r="J116" s="29">
        <v>13.801349446998801</v>
      </c>
      <c r="K116" s="10">
        <v>7.8089462318040198E-26</v>
      </c>
      <c r="P116" s="10"/>
    </row>
    <row r="117" spans="1:16" x14ac:dyDescent="0.25">
      <c r="A117" t="s">
        <v>121</v>
      </c>
      <c r="B117">
        <v>224.28345040134701</v>
      </c>
      <c r="C117">
        <v>29.845776042828099</v>
      </c>
      <c r="D117">
        <v>7.5147468130667603</v>
      </c>
      <c r="E117" s="10">
        <v>1.5624863684197299E-11</v>
      </c>
      <c r="G117" t="s">
        <v>121</v>
      </c>
      <c r="H117">
        <v>230.12188353217701</v>
      </c>
      <c r="I117">
        <v>32.383604593994697</v>
      </c>
      <c r="J117">
        <v>7.1061231884869303</v>
      </c>
      <c r="K117" s="10">
        <v>1.2161044758999801E-10</v>
      </c>
      <c r="P117" s="10"/>
    </row>
    <row r="118" spans="1:16" x14ac:dyDescent="0.25">
      <c r="A118" t="s">
        <v>25</v>
      </c>
      <c r="B118">
        <v>2354.1351362228502</v>
      </c>
      <c r="C118">
        <v>676.98138214202902</v>
      </c>
      <c r="D118">
        <v>3.47740011516145</v>
      </c>
      <c r="E118">
        <v>7.2394376524807596E-4</v>
      </c>
      <c r="G118" t="s">
        <v>25</v>
      </c>
      <c r="H118">
        <v>2320.0495787596901</v>
      </c>
      <c r="I118">
        <v>701.11511225925994</v>
      </c>
      <c r="J118" s="29">
        <v>3.3090851105513899</v>
      </c>
      <c r="K118" s="10">
        <v>1.26257314679222E-3</v>
      </c>
    </row>
    <row r="119" spans="1:16" x14ac:dyDescent="0.25">
      <c r="A119" t="s">
        <v>157</v>
      </c>
      <c r="B119">
        <v>3.1984442973928</v>
      </c>
      <c r="C119">
        <v>0.455892523591031</v>
      </c>
      <c r="D119">
        <v>7.0157858088983103</v>
      </c>
      <c r="E119" s="10">
        <v>1.90442463721838E-10</v>
      </c>
      <c r="G119" t="s">
        <v>157</v>
      </c>
      <c r="H119">
        <v>3.53379337684953</v>
      </c>
      <c r="I119">
        <v>0.43494667829748201</v>
      </c>
      <c r="J119">
        <v>8.1246588448080796</v>
      </c>
      <c r="K119" s="10">
        <v>6.8831628914965897E-13</v>
      </c>
      <c r="P119" s="10"/>
    </row>
    <row r="120" spans="1:16" x14ac:dyDescent="0.25">
      <c r="A120" t="s">
        <v>159</v>
      </c>
      <c r="B120">
        <v>23.615911401981801</v>
      </c>
      <c r="C120">
        <v>3.5763189743868899</v>
      </c>
      <c r="D120">
        <v>6.6034130543488301</v>
      </c>
      <c r="E120" s="10">
        <v>1.4366756960630799E-9</v>
      </c>
      <c r="G120" t="s">
        <v>159</v>
      </c>
      <c r="H120">
        <v>22.9774290588031</v>
      </c>
      <c r="I120">
        <v>3.7511865181464299</v>
      </c>
      <c r="J120">
        <v>6.1253763169731501</v>
      </c>
      <c r="K120" s="10">
        <v>1.4049623103972499E-8</v>
      </c>
      <c r="P120" s="10"/>
    </row>
    <row r="121" spans="1:16" x14ac:dyDescent="0.25">
      <c r="A121" t="s">
        <v>170</v>
      </c>
      <c r="B121">
        <v>8.0574713661021296</v>
      </c>
      <c r="C121">
        <v>3.0364875918194199</v>
      </c>
      <c r="D121">
        <v>2.6535499067441202</v>
      </c>
      <c r="E121">
        <v>9.1337541986825609E-3</v>
      </c>
      <c r="G121" t="s">
        <v>170</v>
      </c>
      <c r="H121">
        <v>7.5275328055303099</v>
      </c>
      <c r="I121">
        <v>3.0660060633072499</v>
      </c>
      <c r="J121">
        <v>2.4551591386647398</v>
      </c>
      <c r="K121">
        <v>1.56340976665011E-2</v>
      </c>
    </row>
    <row r="122" spans="1:16" x14ac:dyDescent="0.25">
      <c r="A122" t="s">
        <v>134</v>
      </c>
      <c r="B122">
        <v>0.66388218369711705</v>
      </c>
      <c r="C122">
        <v>0.109943313088102</v>
      </c>
      <c r="D122">
        <v>6.0384043835855499</v>
      </c>
      <c r="E122" s="10">
        <v>2.1102385927283102E-8</v>
      </c>
      <c r="G122" t="s">
        <v>134</v>
      </c>
      <c r="H122">
        <v>0.67764585233116603</v>
      </c>
      <c r="I122">
        <v>0.104132372603191</v>
      </c>
      <c r="J122">
        <v>6.50754261514248</v>
      </c>
      <c r="K122" s="10">
        <v>2.2826458854340799E-9</v>
      </c>
      <c r="P122" s="10"/>
    </row>
    <row r="123" spans="1:16" x14ac:dyDescent="0.25">
      <c r="A123" t="s">
        <v>139</v>
      </c>
      <c r="B123">
        <v>0.21755456635123599</v>
      </c>
      <c r="C123">
        <v>0.10523492958507299</v>
      </c>
      <c r="D123">
        <v>2.0673227720969001</v>
      </c>
      <c r="E123">
        <v>4.1029138257137297E-2</v>
      </c>
      <c r="G123" t="s">
        <v>139</v>
      </c>
      <c r="H123">
        <v>0.211802477435279</v>
      </c>
      <c r="I123">
        <v>0.101094610809934</v>
      </c>
      <c r="J123">
        <v>2.0950916744066999</v>
      </c>
      <c r="K123">
        <v>3.8437446279621798E-2</v>
      </c>
    </row>
    <row r="124" spans="1:16" x14ac:dyDescent="0.25">
      <c r="A124" t="s">
        <v>194</v>
      </c>
      <c r="B124">
        <v>3425587.7022513598</v>
      </c>
      <c r="C124">
        <v>419604.953292516</v>
      </c>
      <c r="D124">
        <v>8.1638400008669603</v>
      </c>
      <c r="E124" s="10">
        <v>5.6207043523055203E-13</v>
      </c>
      <c r="G124" t="s">
        <v>194</v>
      </c>
      <c r="H124">
        <v>3685326.5186162102</v>
      </c>
      <c r="I124">
        <v>475399.61078529799</v>
      </c>
      <c r="J124">
        <v>7.7520604455870901</v>
      </c>
      <c r="K124" s="10">
        <v>4.6719623207948904E-12</v>
      </c>
      <c r="P124" s="10"/>
    </row>
    <row r="125" spans="1:16" x14ac:dyDescent="0.25">
      <c r="H125" s="10"/>
    </row>
    <row r="126" spans="1:16" x14ac:dyDescent="0.25">
      <c r="A126" t="s">
        <v>27</v>
      </c>
      <c r="B126">
        <v>0.96156658222991997</v>
      </c>
      <c r="C126" t="s">
        <v>28</v>
      </c>
      <c r="E126">
        <v>47252.6916666666</v>
      </c>
      <c r="G126" t="s">
        <v>27</v>
      </c>
      <c r="H126">
        <v>0.96102178469998101</v>
      </c>
      <c r="I126" t="s">
        <v>28</v>
      </c>
      <c r="K126">
        <v>48842.433333333298</v>
      </c>
    </row>
    <row r="127" spans="1:16" x14ac:dyDescent="0.25">
      <c r="A127" t="s">
        <v>29</v>
      </c>
      <c r="B127">
        <v>0.95879660617441897</v>
      </c>
      <c r="C127" t="s">
        <v>30</v>
      </c>
      <c r="E127">
        <v>9480.4769007405994</v>
      </c>
      <c r="G127" t="s">
        <v>29</v>
      </c>
      <c r="H127">
        <v>0.958212543957637</v>
      </c>
      <c r="I127" t="s">
        <v>30</v>
      </c>
      <c r="K127">
        <v>9764.3683283999999</v>
      </c>
    </row>
    <row r="128" spans="1:16" x14ac:dyDescent="0.25">
      <c r="A128" t="s">
        <v>31</v>
      </c>
      <c r="B128">
        <v>1924.40589702067</v>
      </c>
      <c r="C128" t="s">
        <v>32</v>
      </c>
      <c r="E128">
        <v>18.046073942042401</v>
      </c>
      <c r="G128" t="s">
        <v>31</v>
      </c>
      <c r="H128" s="10">
        <v>1996.0302545007601</v>
      </c>
      <c r="I128" t="s">
        <v>32</v>
      </c>
      <c r="K128">
        <v>18.119710284418201</v>
      </c>
    </row>
    <row r="129" spans="1:13" x14ac:dyDescent="0.25">
      <c r="A129" t="s">
        <v>33</v>
      </c>
      <c r="B129">
        <v>411070524.270163</v>
      </c>
      <c r="C129" t="s">
        <v>34</v>
      </c>
      <c r="E129">
        <v>18.255135822751001</v>
      </c>
      <c r="G129" t="s">
        <v>33</v>
      </c>
      <c r="H129" s="10">
        <v>442239182.23394501</v>
      </c>
      <c r="I129" t="s">
        <v>34</v>
      </c>
      <c r="K129">
        <v>18.3287721651268</v>
      </c>
    </row>
    <row r="130" spans="1:13" x14ac:dyDescent="0.25">
      <c r="A130" t="s">
        <v>35</v>
      </c>
      <c r="B130">
        <v>-1073.7644365225401</v>
      </c>
      <c r="C130" t="s">
        <v>36</v>
      </c>
      <c r="E130">
        <v>18.130974936506401</v>
      </c>
      <c r="G130" t="s">
        <v>35</v>
      </c>
      <c r="H130">
        <v>-1078.18261706509</v>
      </c>
      <c r="I130" t="s">
        <v>36</v>
      </c>
      <c r="K130">
        <v>18.204611278882201</v>
      </c>
    </row>
    <row r="131" spans="1:13" x14ac:dyDescent="0.25">
      <c r="A131" t="s">
        <v>37</v>
      </c>
      <c r="B131">
        <v>347.13895101014703</v>
      </c>
      <c r="C131" t="s">
        <v>38</v>
      </c>
      <c r="E131">
        <v>2.0569486158886199</v>
      </c>
      <c r="G131" t="s">
        <v>37</v>
      </c>
      <c r="H131">
        <v>342.09306814275601</v>
      </c>
      <c r="I131" t="s">
        <v>38</v>
      </c>
      <c r="K131">
        <v>2.0406224601931902</v>
      </c>
    </row>
    <row r="132" spans="1:13" x14ac:dyDescent="0.25">
      <c r="A132" t="s">
        <v>39</v>
      </c>
      <c r="B132" s="10">
        <v>7.9786766014450398E-75</v>
      </c>
      <c r="G132" t="s">
        <v>39</v>
      </c>
      <c r="H132" s="10">
        <v>1.73970030516725E-74</v>
      </c>
      <c r="M132" s="10"/>
    </row>
    <row r="134" spans="1:13" x14ac:dyDescent="0.25">
      <c r="A134" t="s">
        <v>135</v>
      </c>
      <c r="B134">
        <v>0.9</v>
      </c>
      <c r="C134">
        <v>-0.24</v>
      </c>
      <c r="G134" t="s">
        <v>135</v>
      </c>
      <c r="H134">
        <v>0.91</v>
      </c>
      <c r="I134">
        <v>-0.23</v>
      </c>
    </row>
    <row r="136" spans="1:13" x14ac:dyDescent="0.25">
      <c r="A136" t="s">
        <v>138</v>
      </c>
      <c r="G136" t="s">
        <v>202</v>
      </c>
    </row>
    <row r="137" spans="1:13" x14ac:dyDescent="0.25">
      <c r="A137" t="s">
        <v>190</v>
      </c>
      <c r="G137" t="s">
        <v>190</v>
      </c>
    </row>
    <row r="138" spans="1:13" x14ac:dyDescent="0.25">
      <c r="A138" t="s">
        <v>220</v>
      </c>
      <c r="G138" t="s">
        <v>203</v>
      </c>
    </row>
    <row r="139" spans="1:13" x14ac:dyDescent="0.25">
      <c r="A139" t="s">
        <v>189</v>
      </c>
      <c r="G139" t="s">
        <v>189</v>
      </c>
    </row>
    <row r="140" spans="1:13" x14ac:dyDescent="0.25">
      <c r="A140" t="s">
        <v>12</v>
      </c>
      <c r="G140" t="s">
        <v>12</v>
      </c>
    </row>
    <row r="141" spans="1:13" x14ac:dyDescent="0.25">
      <c r="A141" t="s">
        <v>184</v>
      </c>
      <c r="G141" t="s">
        <v>161</v>
      </c>
    </row>
    <row r="142" spans="1:13" x14ac:dyDescent="0.25">
      <c r="A142" t="s">
        <v>193</v>
      </c>
      <c r="G142" t="s">
        <v>193</v>
      </c>
    </row>
    <row r="144" spans="1:13" x14ac:dyDescent="0.25">
      <c r="A144" t="s">
        <v>17</v>
      </c>
      <c r="B144" t="s">
        <v>18</v>
      </c>
      <c r="C144" t="s">
        <v>19</v>
      </c>
      <c r="D144" t="s">
        <v>20</v>
      </c>
      <c r="E144" t="s">
        <v>133</v>
      </c>
      <c r="G144" t="s">
        <v>17</v>
      </c>
      <c r="H144" t="s">
        <v>18</v>
      </c>
      <c r="I144" t="s">
        <v>19</v>
      </c>
      <c r="J144" t="s">
        <v>20</v>
      </c>
      <c r="K144" t="s">
        <v>133</v>
      </c>
    </row>
    <row r="145" spans="1:11" x14ac:dyDescent="0.25">
      <c r="E145" s="10"/>
    </row>
    <row r="146" spans="1:11" x14ac:dyDescent="0.25">
      <c r="A146" t="s">
        <v>22</v>
      </c>
      <c r="B146">
        <v>4306.1742485927598</v>
      </c>
      <c r="C146">
        <v>364.98760800782901</v>
      </c>
      <c r="D146">
        <v>11.798138221997901</v>
      </c>
      <c r="E146" s="10">
        <v>1.5535350502709E-21</v>
      </c>
      <c r="G146" t="s">
        <v>22</v>
      </c>
      <c r="H146">
        <v>63974.2642968933</v>
      </c>
      <c r="I146">
        <v>5803.9136103495603</v>
      </c>
      <c r="J146">
        <v>11.0226079490249</v>
      </c>
      <c r="K146" s="10">
        <v>1.01598708321317E-19</v>
      </c>
    </row>
    <row r="147" spans="1:11" x14ac:dyDescent="0.25">
      <c r="A147" t="s">
        <v>168</v>
      </c>
      <c r="B147">
        <v>7.2932557720544997</v>
      </c>
      <c r="C147">
        <v>1.7766452753534201</v>
      </c>
      <c r="D147">
        <v>4.1050714361670702</v>
      </c>
      <c r="E147" s="10">
        <v>7.5881583654457298E-5</v>
      </c>
      <c r="G147" t="s">
        <v>121</v>
      </c>
      <c r="H147">
        <v>370.12748366004502</v>
      </c>
      <c r="I147">
        <v>69.381340198386894</v>
      </c>
      <c r="J147">
        <v>5.3346833976068204</v>
      </c>
      <c r="K147" s="10">
        <v>4.8562960154747305E-7</v>
      </c>
    </row>
    <row r="148" spans="1:11" x14ac:dyDescent="0.25">
      <c r="A148" t="s">
        <v>134</v>
      </c>
      <c r="B148">
        <v>1.3692591609575899</v>
      </c>
      <c r="C148">
        <v>7.5317805670287799E-2</v>
      </c>
      <c r="D148">
        <v>18.1797537617025</v>
      </c>
      <c r="E148" s="10">
        <v>1.30434253150294E-35</v>
      </c>
      <c r="G148" t="s">
        <v>157</v>
      </c>
      <c r="H148">
        <v>5.6607389461156599</v>
      </c>
      <c r="I148">
        <v>1.36854497703028</v>
      </c>
      <c r="J148">
        <v>4.1363192595974096</v>
      </c>
      <c r="K148" s="10">
        <v>6.7428510296863907E-5</v>
      </c>
    </row>
    <row r="149" spans="1:11" x14ac:dyDescent="0.25">
      <c r="A149" t="s">
        <v>139</v>
      </c>
      <c r="B149">
        <v>-0.709018602843555</v>
      </c>
      <c r="C149">
        <v>7.0743061670822505E-2</v>
      </c>
      <c r="D149">
        <v>-10.0224472350761</v>
      </c>
      <c r="E149" s="10">
        <v>2.2644348483849901E-17</v>
      </c>
      <c r="G149" t="s">
        <v>134</v>
      </c>
      <c r="H149">
        <v>0.81510564165057098</v>
      </c>
      <c r="I149">
        <v>7.3335583620928693E-2</v>
      </c>
      <c r="J149">
        <v>11.114735867704301</v>
      </c>
      <c r="K149" s="10">
        <v>6.17687257493922E-20</v>
      </c>
    </row>
    <row r="150" spans="1:11" x14ac:dyDescent="0.25">
      <c r="A150" t="s">
        <v>194</v>
      </c>
      <c r="B150">
        <v>1323526.7812637</v>
      </c>
      <c r="C150">
        <v>197041.04307630099</v>
      </c>
      <c r="D150">
        <v>6.7170106318975504</v>
      </c>
      <c r="E150" s="10">
        <v>7.4382372693108899E-10</v>
      </c>
      <c r="G150" t="s">
        <v>194</v>
      </c>
      <c r="H150">
        <v>31894910.428830899</v>
      </c>
      <c r="I150">
        <v>3367034.29037887</v>
      </c>
      <c r="J150">
        <v>9.4727013977757704</v>
      </c>
      <c r="K150" s="10">
        <v>4.3859942417076201E-16</v>
      </c>
    </row>
    <row r="152" spans="1:11" x14ac:dyDescent="0.25">
      <c r="A152" t="s">
        <v>27</v>
      </c>
      <c r="B152">
        <v>0.87287463232600604</v>
      </c>
      <c r="C152" t="s">
        <v>28</v>
      </c>
      <c r="E152">
        <v>4644.0416666666597</v>
      </c>
      <c r="G152" t="s">
        <v>27</v>
      </c>
      <c r="H152">
        <v>0.86809821759736205</v>
      </c>
      <c r="I152" t="s">
        <v>28</v>
      </c>
      <c r="K152">
        <v>86837.016666666605</v>
      </c>
    </row>
    <row r="153" spans="1:11" x14ac:dyDescent="0.25">
      <c r="A153" t="s">
        <v>29</v>
      </c>
      <c r="B153">
        <v>0.86845288040691104</v>
      </c>
      <c r="C153" t="s">
        <v>30</v>
      </c>
      <c r="E153" s="10">
        <v>3240.16702649629</v>
      </c>
      <c r="G153" t="s">
        <v>29</v>
      </c>
      <c r="H153">
        <v>0.86351032951379203</v>
      </c>
      <c r="I153" t="s">
        <v>30</v>
      </c>
      <c r="K153">
        <v>15615.3780721394</v>
      </c>
    </row>
    <row r="154" spans="1:11" x14ac:dyDescent="0.25">
      <c r="A154" t="s">
        <v>31</v>
      </c>
      <c r="B154">
        <v>1175.1899522746701</v>
      </c>
      <c r="C154" t="s">
        <v>32</v>
      </c>
      <c r="E154">
        <v>17.0372220940774</v>
      </c>
      <c r="G154" t="s">
        <v>31</v>
      </c>
      <c r="H154">
        <v>5769.0246718892604</v>
      </c>
      <c r="I154" t="s">
        <v>32</v>
      </c>
      <c r="K154">
        <v>20.208265965267799</v>
      </c>
    </row>
    <row r="155" spans="1:11" x14ac:dyDescent="0.25">
      <c r="A155" t="s">
        <v>33</v>
      </c>
      <c r="B155">
        <v>158823213.75164399</v>
      </c>
      <c r="C155" t="s">
        <v>34</v>
      </c>
      <c r="E155">
        <v>17.153367583360001</v>
      </c>
      <c r="G155" t="s">
        <v>33</v>
      </c>
      <c r="H155">
        <v>3827389251.4597101</v>
      </c>
      <c r="I155" t="s">
        <v>34</v>
      </c>
      <c r="K155">
        <v>20.3244114545504</v>
      </c>
    </row>
    <row r="156" spans="1:11" x14ac:dyDescent="0.25">
      <c r="A156" t="s">
        <v>35</v>
      </c>
      <c r="B156" s="10">
        <v>-1017.23332564464</v>
      </c>
      <c r="C156" t="s">
        <v>36</v>
      </c>
      <c r="E156">
        <v>17.084389313224101</v>
      </c>
      <c r="G156" t="s">
        <v>35</v>
      </c>
      <c r="H156">
        <v>-1207.49595791607</v>
      </c>
      <c r="I156" t="s">
        <v>36</v>
      </c>
      <c r="K156">
        <v>20.2554331844145</v>
      </c>
    </row>
    <row r="157" spans="1:11" x14ac:dyDescent="0.25">
      <c r="A157" t="s">
        <v>37</v>
      </c>
      <c r="B157">
        <v>197.40470480862501</v>
      </c>
      <c r="C157" t="s">
        <v>38</v>
      </c>
      <c r="E157">
        <v>2.10866164796917</v>
      </c>
      <c r="G157" t="s">
        <v>37</v>
      </c>
      <c r="H157">
        <v>189.21521226861699</v>
      </c>
      <c r="I157" t="s">
        <v>38</v>
      </c>
      <c r="K157">
        <v>1.94562322668801</v>
      </c>
    </row>
    <row r="158" spans="1:11" x14ac:dyDescent="0.25">
      <c r="A158" t="s">
        <v>39</v>
      </c>
      <c r="B158" s="10">
        <v>1.5941910505565E-50</v>
      </c>
      <c r="G158" t="s">
        <v>39</v>
      </c>
      <c r="H158" s="10">
        <v>1.32210048868438E-49</v>
      </c>
    </row>
    <row r="159" spans="1:11" x14ac:dyDescent="0.25">
      <c r="B159" s="10"/>
    </row>
    <row r="160" spans="1:11" x14ac:dyDescent="0.25">
      <c r="A160" t="s">
        <v>135</v>
      </c>
      <c r="B160" t="s">
        <v>175</v>
      </c>
      <c r="C160" t="s">
        <v>176</v>
      </c>
      <c r="G160" t="s">
        <v>135</v>
      </c>
      <c r="H160">
        <v>0.82</v>
      </c>
    </row>
    <row r="161" spans="2:2" x14ac:dyDescent="0.25">
      <c r="B161" s="10"/>
    </row>
  </sheetData>
  <printOptions horizontalCentered="1" verticalCentered="1"/>
  <pageMargins left="0.45" right="0.45" top="0.5" bottom="0.5" header="0.3" footer="0.3"/>
  <pageSetup scale="73" orientation="landscape" r:id="rId1"/>
  <headerFooter>
    <oddFooter>&amp;C&amp;F / &amp;A</oddFooter>
  </headerFooter>
  <rowBreaks count="2" manualBreakCount="2">
    <brk id="41" max="10" man="1"/>
    <brk id="10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2" sqref="B2"/>
    </sheetView>
  </sheetViews>
  <sheetFormatPr defaultRowHeight="13.2" x14ac:dyDescent="0.25"/>
  <cols>
    <col min="1" max="1" width="30" customWidth="1"/>
  </cols>
  <sheetData>
    <row r="1" spans="1:3" ht="16.2" thickBot="1" x14ac:dyDescent="0.35">
      <c r="A1" s="1" t="s">
        <v>0</v>
      </c>
      <c r="B1" s="2">
        <v>2.2000000000000002</v>
      </c>
      <c r="C1" s="3"/>
    </row>
    <row r="2" spans="1:3" ht="15.6" x14ac:dyDescent="0.3">
      <c r="A2" s="4" t="s">
        <v>6</v>
      </c>
      <c r="B2" s="5">
        <v>1.57</v>
      </c>
      <c r="C2" s="3"/>
    </row>
    <row r="3" spans="1:3" ht="15.6" x14ac:dyDescent="0.3">
      <c r="A3" s="4" t="s">
        <v>7</v>
      </c>
      <c r="B3" s="5">
        <v>1.78</v>
      </c>
      <c r="C3" s="3"/>
    </row>
    <row r="4" spans="1:3" ht="15.6" x14ac:dyDescent="0.3">
      <c r="A4" s="4" t="s">
        <v>8</v>
      </c>
      <c r="B4" s="6">
        <f>4-B3</f>
        <v>2.2199999999999998</v>
      </c>
      <c r="C4" s="3"/>
    </row>
    <row r="5" spans="1:3" ht="15.6" x14ac:dyDescent="0.3">
      <c r="A5" s="4" t="s">
        <v>9</v>
      </c>
      <c r="B5" s="7">
        <f>4-B2</f>
        <v>2.4299999999999997</v>
      </c>
      <c r="C5" s="3"/>
    </row>
    <row r="6" spans="1:3" ht="15.6" x14ac:dyDescent="0.3">
      <c r="A6" s="3"/>
      <c r="B6" s="8" t="str">
        <f>IF(AND(B4&gt;B1,B1&gt;B3),"No Autocorrelation",IF(B1&lt;B2,"Positive Autocorrelation",IF(B1&gt;B5,"Negative Autocorrelation","inconclusive")))</f>
        <v>No Autocorrelation</v>
      </c>
      <c r="C6" s="9" t="s">
        <v>1</v>
      </c>
    </row>
    <row r="9" spans="1:3" ht="13.8" thickBot="1" x14ac:dyDescent="0.3"/>
    <row r="10" spans="1:3" ht="16.2" thickBot="1" x14ac:dyDescent="0.35">
      <c r="A10" s="1" t="s">
        <v>0</v>
      </c>
      <c r="B10" s="2">
        <v>2.2000000000000002</v>
      </c>
      <c r="C10" s="3"/>
    </row>
    <row r="11" spans="1:3" ht="15.6" x14ac:dyDescent="0.3">
      <c r="A11" s="4" t="s">
        <v>6</v>
      </c>
      <c r="B11" s="5">
        <v>1.59</v>
      </c>
      <c r="C11" s="3"/>
    </row>
    <row r="12" spans="1:3" ht="15.6" x14ac:dyDescent="0.3">
      <c r="A12" s="4" t="s">
        <v>7</v>
      </c>
      <c r="B12" s="5">
        <v>1.76</v>
      </c>
      <c r="C12" s="3"/>
    </row>
    <row r="13" spans="1:3" ht="15.6" x14ac:dyDescent="0.3">
      <c r="A13" s="4" t="s">
        <v>8</v>
      </c>
      <c r="B13" s="6">
        <f>4-B12</f>
        <v>2.2400000000000002</v>
      </c>
      <c r="C13" s="3"/>
    </row>
    <row r="14" spans="1:3" ht="15.6" x14ac:dyDescent="0.3">
      <c r="A14" s="4" t="s">
        <v>9</v>
      </c>
      <c r="B14" s="7">
        <f>4-B11</f>
        <v>2.41</v>
      </c>
      <c r="C14" s="3"/>
    </row>
    <row r="15" spans="1:3" ht="15.6" x14ac:dyDescent="0.3">
      <c r="A15" s="3"/>
      <c r="B15" s="8" t="str">
        <f>IF(AND(B13&gt;B10,B10&gt;B12),"No Autocorrelation",IF(B10&lt;B11,"Positive Autocorrelation",IF(B10&gt;B14,"Negative Autocorrelation","inconclusive")))</f>
        <v>No Autocorrelation</v>
      </c>
      <c r="C15" s="9" t="s">
        <v>2</v>
      </c>
    </row>
    <row r="18" spans="1:3" ht="13.8" thickBot="1" x14ac:dyDescent="0.3"/>
    <row r="19" spans="1:3" ht="16.2" thickBot="1" x14ac:dyDescent="0.35">
      <c r="A19" s="1" t="s">
        <v>0</v>
      </c>
      <c r="B19" s="2">
        <v>2.2000000000000002</v>
      </c>
      <c r="C19" s="3"/>
    </row>
    <row r="20" spans="1:3" ht="15.6" x14ac:dyDescent="0.3">
      <c r="A20" s="4" t="s">
        <v>6</v>
      </c>
      <c r="B20" s="5">
        <v>1.61</v>
      </c>
      <c r="C20" s="3"/>
    </row>
    <row r="21" spans="1:3" ht="15.6" x14ac:dyDescent="0.3">
      <c r="A21" s="4" t="s">
        <v>7</v>
      </c>
      <c r="B21" s="5">
        <v>1.74</v>
      </c>
      <c r="C21" s="3"/>
    </row>
    <row r="22" spans="1:3" ht="15.6" x14ac:dyDescent="0.3">
      <c r="A22" s="4" t="s">
        <v>8</v>
      </c>
      <c r="B22" s="6">
        <f>4-B21</f>
        <v>2.2599999999999998</v>
      </c>
      <c r="C22" s="3"/>
    </row>
    <row r="23" spans="1:3" ht="15.6" x14ac:dyDescent="0.3">
      <c r="A23" s="4" t="s">
        <v>9</v>
      </c>
      <c r="B23" s="7">
        <f>4-B20</f>
        <v>2.3899999999999997</v>
      </c>
      <c r="C23" s="3"/>
    </row>
    <row r="24" spans="1:3" ht="15.6" x14ac:dyDescent="0.3">
      <c r="A24" s="3"/>
      <c r="B24" s="8" t="str">
        <f>IF(AND(B22&gt;B19,B19&gt;B21),"No Autocorrelation",IF(B19&lt;B20,"Positive Autocorrelation",IF(B19&gt;B23,"Negative Autocorrelation","inconclusive")))</f>
        <v>No Autocorrelation</v>
      </c>
      <c r="C24" s="9" t="s">
        <v>3</v>
      </c>
    </row>
    <row r="27" spans="1:3" ht="13.8" thickBot="1" x14ac:dyDescent="0.3"/>
    <row r="28" spans="1:3" ht="16.2" thickBot="1" x14ac:dyDescent="0.35">
      <c r="A28" s="1" t="s">
        <v>0</v>
      </c>
      <c r="B28" s="2">
        <v>2.2000000000000002</v>
      </c>
      <c r="C28" s="3"/>
    </row>
    <row r="29" spans="1:3" ht="15.6" x14ac:dyDescent="0.3">
      <c r="A29" s="4" t="s">
        <v>6</v>
      </c>
      <c r="B29" s="5">
        <v>1.63</v>
      </c>
      <c r="C29" s="3"/>
    </row>
    <row r="30" spans="1:3" ht="15.6" x14ac:dyDescent="0.3">
      <c r="A30" s="4" t="s">
        <v>7</v>
      </c>
      <c r="B30" s="5">
        <v>1.72</v>
      </c>
      <c r="C30" s="3"/>
    </row>
    <row r="31" spans="1:3" ht="15.6" x14ac:dyDescent="0.3">
      <c r="A31" s="4" t="s">
        <v>8</v>
      </c>
      <c r="B31" s="6">
        <f>4-B30</f>
        <v>2.2800000000000002</v>
      </c>
      <c r="C31" s="3"/>
    </row>
    <row r="32" spans="1:3" ht="15.6" x14ac:dyDescent="0.3">
      <c r="A32" s="4" t="s">
        <v>9</v>
      </c>
      <c r="B32" s="7">
        <f>4-B29</f>
        <v>2.37</v>
      </c>
      <c r="C32" s="3"/>
    </row>
    <row r="33" spans="1:3" ht="15.6" x14ac:dyDescent="0.3">
      <c r="A33" s="3"/>
      <c r="B33" s="8" t="str">
        <f>IF(AND(B31&gt;B28,B28&gt;B30),"No Autocorrelation",IF(B28&lt;B29,"Positive Autocorrelation",IF(B28&gt;B32,"Negative Autocorrelation","inconclusive")))</f>
        <v>No Autocorrelation</v>
      </c>
      <c r="C33" s="9" t="s">
        <v>4</v>
      </c>
    </row>
    <row r="36" spans="1:3" ht="13.8" thickBot="1" x14ac:dyDescent="0.3"/>
    <row r="37" spans="1:3" ht="16.2" thickBot="1" x14ac:dyDescent="0.35">
      <c r="A37" s="1" t="s">
        <v>0</v>
      </c>
      <c r="B37" s="2">
        <v>2.2000000000000002</v>
      </c>
      <c r="C37" s="3"/>
    </row>
    <row r="38" spans="1:3" ht="15.6" x14ac:dyDescent="0.3">
      <c r="A38" s="4" t="s">
        <v>6</v>
      </c>
      <c r="B38" s="5">
        <v>1.65</v>
      </c>
      <c r="C38" s="3"/>
    </row>
    <row r="39" spans="1:3" ht="15.6" x14ac:dyDescent="0.3">
      <c r="A39" s="4" t="s">
        <v>7</v>
      </c>
      <c r="B39" s="5">
        <v>1.69</v>
      </c>
      <c r="C39" s="3"/>
    </row>
    <row r="40" spans="1:3" ht="15.6" x14ac:dyDescent="0.3">
      <c r="A40" s="4" t="s">
        <v>8</v>
      </c>
      <c r="B40" s="6">
        <f>4-B39</f>
        <v>2.31</v>
      </c>
      <c r="C40" s="3"/>
    </row>
    <row r="41" spans="1:3" ht="15.6" x14ac:dyDescent="0.3">
      <c r="A41" s="4" t="s">
        <v>9</v>
      </c>
      <c r="B41" s="7">
        <f>4-B38</f>
        <v>2.35</v>
      </c>
      <c r="C41" s="3"/>
    </row>
    <row r="42" spans="1:3" ht="15.6" x14ac:dyDescent="0.3">
      <c r="A42" s="3"/>
      <c r="B42" s="8" t="str">
        <f>IF(AND(B40&gt;B37,B37&gt;B39),"No Autocorrelation",IF(B37&lt;B38,"Positive Autocorrelation",IF(B37&gt;B41,"Negative Autocorrelation","inconclusive")))</f>
        <v>No Autocorrelation</v>
      </c>
      <c r="C42" s="9" t="s">
        <v>5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D2" sqref="D2"/>
    </sheetView>
  </sheetViews>
  <sheetFormatPr defaultRowHeight="13.2" x14ac:dyDescent="0.25"/>
  <cols>
    <col min="1" max="1" width="17.33203125" customWidth="1"/>
    <col min="2" max="2" width="9.88671875" customWidth="1"/>
    <col min="3" max="3" width="10.6640625" customWidth="1"/>
    <col min="4" max="5" width="11.33203125" customWidth="1"/>
    <col min="6" max="6" width="10.88671875" style="29" customWidth="1"/>
    <col min="7" max="7" width="10.88671875" customWidth="1"/>
    <col min="8" max="9" width="11.5546875" customWidth="1"/>
    <col min="10" max="10" width="11.33203125" customWidth="1"/>
    <col min="11" max="12" width="10.6640625" customWidth="1"/>
    <col min="13" max="14" width="10.33203125" customWidth="1"/>
    <col min="15" max="15" width="11.5546875" customWidth="1"/>
    <col min="16" max="16" width="9.44140625" customWidth="1"/>
    <col min="17" max="17" width="10.5546875" customWidth="1"/>
    <col min="18" max="19" width="10.6640625" customWidth="1"/>
    <col min="20" max="20" width="10.5546875" customWidth="1"/>
    <col min="21" max="21" width="11.109375" customWidth="1"/>
  </cols>
  <sheetData>
    <row r="1" spans="1:21" x14ac:dyDescent="0.25">
      <c r="A1" t="s">
        <v>54</v>
      </c>
      <c r="B1" t="s">
        <v>55</v>
      </c>
      <c r="D1" s="44" t="s">
        <v>225</v>
      </c>
      <c r="F1" s="44"/>
      <c r="L1" t="str">
        <f>B1</f>
        <v>Ten years of Data</v>
      </c>
      <c r="N1" s="44" t="str">
        <f>D1</f>
        <v>2007 - 2016</v>
      </c>
    </row>
    <row r="3" spans="1:21" x14ac:dyDescent="0.25">
      <c r="A3" t="s">
        <v>56</v>
      </c>
    </row>
    <row r="4" spans="1:21" x14ac:dyDescent="0.25">
      <c r="A4" s="11" t="s">
        <v>57</v>
      </c>
      <c r="B4" t="s">
        <v>58</v>
      </c>
      <c r="J4" s="11"/>
      <c r="L4" t="str">
        <f>B4</f>
        <v>Observation number</v>
      </c>
    </row>
    <row r="5" spans="1:21" x14ac:dyDescent="0.25">
      <c r="A5" s="11" t="s">
        <v>59</v>
      </c>
      <c r="B5" t="s">
        <v>60</v>
      </c>
      <c r="J5" s="11"/>
      <c r="L5" t="str">
        <f t="shared" ref="L5:L13" si="0">B5</f>
        <v>Dummy variable for June</v>
      </c>
    </row>
    <row r="6" spans="1:21" x14ac:dyDescent="0.25">
      <c r="A6" s="11" t="s">
        <v>23</v>
      </c>
      <c r="B6" t="s">
        <v>148</v>
      </c>
      <c r="J6" s="11"/>
      <c r="L6" t="str">
        <f t="shared" si="0"/>
        <v>DDH during Dec, Jan, Feb, Mar</v>
      </c>
    </row>
    <row r="7" spans="1:21" x14ac:dyDescent="0.25">
      <c r="A7" s="11" t="s">
        <v>24</v>
      </c>
      <c r="B7" t="s">
        <v>149</v>
      </c>
      <c r="J7" s="11"/>
      <c r="L7" t="str">
        <f t="shared" si="0"/>
        <v>DDH during Apr, May, Oct, Nov</v>
      </c>
    </row>
    <row r="8" spans="1:21" x14ac:dyDescent="0.25">
      <c r="A8" s="11" t="s">
        <v>26</v>
      </c>
      <c r="B8" t="s">
        <v>150</v>
      </c>
      <c r="J8" s="11"/>
      <c r="L8" t="str">
        <f t="shared" si="0"/>
        <v>DDC during Jul, Aug, Sep</v>
      </c>
    </row>
    <row r="9" spans="1:21" x14ac:dyDescent="0.25">
      <c r="A9" t="s">
        <v>46</v>
      </c>
      <c r="B9" t="s">
        <v>151</v>
      </c>
      <c r="L9" t="str">
        <f t="shared" si="0"/>
        <v>DDC during Apr, May, Oct, Nov</v>
      </c>
    </row>
    <row r="10" spans="1:21" x14ac:dyDescent="0.25">
      <c r="A10" s="11" t="s">
        <v>61</v>
      </c>
      <c r="B10" t="s">
        <v>62</v>
      </c>
      <c r="J10" s="11"/>
      <c r="L10" t="str">
        <f t="shared" si="0"/>
        <v>Year times DDH</v>
      </c>
    </row>
    <row r="11" spans="1:21" x14ac:dyDescent="0.25">
      <c r="A11" s="11" t="s">
        <v>63</v>
      </c>
      <c r="B11" t="s">
        <v>64</v>
      </c>
      <c r="J11" s="11"/>
      <c r="L11" t="str">
        <f t="shared" si="0"/>
        <v>Year times SHDDH</v>
      </c>
    </row>
    <row r="12" spans="1:21" x14ac:dyDescent="0.25">
      <c r="A12" s="11" t="s">
        <v>65</v>
      </c>
      <c r="B12" t="s">
        <v>66</v>
      </c>
      <c r="J12" s="11"/>
      <c r="L12" t="str">
        <f t="shared" si="0"/>
        <v>Year times DDC</v>
      </c>
    </row>
    <row r="13" spans="1:21" x14ac:dyDescent="0.25">
      <c r="A13" s="11" t="s">
        <v>67</v>
      </c>
      <c r="B13" t="s">
        <v>68</v>
      </c>
      <c r="H13" s="51"/>
      <c r="I13" s="51"/>
      <c r="J13" s="11"/>
      <c r="K13" t="s">
        <v>169</v>
      </c>
      <c r="L13" t="str">
        <f t="shared" si="0"/>
        <v>Year times SHDDC</v>
      </c>
      <c r="U13" t="s">
        <v>169</v>
      </c>
    </row>
    <row r="14" spans="1:21" ht="13.2" customHeight="1" x14ac:dyDescent="0.25">
      <c r="E14" s="54"/>
      <c r="H14" s="51"/>
      <c r="I14" s="51"/>
      <c r="K14" s="55" t="s">
        <v>224</v>
      </c>
      <c r="O14" s="55"/>
      <c r="S14" s="55" t="s">
        <v>187</v>
      </c>
      <c r="U14" s="55" t="s">
        <v>224</v>
      </c>
    </row>
    <row r="15" spans="1:21" x14ac:dyDescent="0.25">
      <c r="E15" s="54"/>
      <c r="H15" s="51"/>
      <c r="I15" s="51"/>
      <c r="K15" s="18" t="s">
        <v>162</v>
      </c>
      <c r="O15" s="55"/>
      <c r="S15" s="55" t="s">
        <v>156</v>
      </c>
      <c r="U15" s="18" t="s">
        <v>162</v>
      </c>
    </row>
    <row r="16" spans="1:21" x14ac:dyDescent="0.25">
      <c r="B16" s="34" t="s">
        <v>78</v>
      </c>
      <c r="C16" s="34" t="s">
        <v>79</v>
      </c>
      <c r="D16" s="34" t="s">
        <v>81</v>
      </c>
      <c r="E16" s="34" t="s">
        <v>123</v>
      </c>
      <c r="F16" s="35" t="s">
        <v>82</v>
      </c>
      <c r="G16" s="35" t="s">
        <v>83</v>
      </c>
      <c r="H16" s="35" t="s">
        <v>125</v>
      </c>
      <c r="I16" s="35" t="s">
        <v>221</v>
      </c>
      <c r="J16" s="35" t="s">
        <v>126</v>
      </c>
      <c r="K16" s="34" t="s">
        <v>127</v>
      </c>
      <c r="L16" s="34" t="s">
        <v>80</v>
      </c>
      <c r="M16" s="34" t="s">
        <v>84</v>
      </c>
      <c r="N16" s="34" t="s">
        <v>85</v>
      </c>
      <c r="O16" s="34" t="s">
        <v>128</v>
      </c>
      <c r="P16" s="35" t="s">
        <v>86</v>
      </c>
      <c r="Q16" s="35" t="s">
        <v>129</v>
      </c>
      <c r="R16" s="35" t="s">
        <v>130</v>
      </c>
      <c r="S16" s="35" t="s">
        <v>155</v>
      </c>
      <c r="T16" s="35" t="s">
        <v>131</v>
      </c>
      <c r="U16" s="34" t="s">
        <v>132</v>
      </c>
    </row>
    <row r="17" spans="1:21" x14ac:dyDescent="0.25">
      <c r="A17" s="11" t="s">
        <v>69</v>
      </c>
      <c r="B17" s="12">
        <f>WA!B22</f>
        <v>0.963252015964424</v>
      </c>
      <c r="C17" s="12">
        <f>WA!H21</f>
        <v>0.94203491805835304</v>
      </c>
      <c r="D17" s="12">
        <f>WA!B64</f>
        <v>0.916271706996999</v>
      </c>
      <c r="E17" s="12">
        <f>WA!H63</f>
        <v>0.95105456458993198</v>
      </c>
      <c r="F17" s="12">
        <f>WA!B97</f>
        <v>0.918397351519745</v>
      </c>
      <c r="G17" s="12">
        <f>WA!H96</f>
        <v>0.88304057975083505</v>
      </c>
      <c r="H17" s="12">
        <f>WA!B127</f>
        <v>0.95879660617441897</v>
      </c>
      <c r="I17" s="12">
        <f>WA!H153</f>
        <v>0.86351032951379203</v>
      </c>
      <c r="J17" s="12">
        <f>WA!H127</f>
        <v>0.958212543957637</v>
      </c>
      <c r="K17" s="12">
        <f>WA!B153</f>
        <v>0.86845288040691104</v>
      </c>
      <c r="L17" s="12">
        <f>ID!B21</f>
        <v>0.97486315741749097</v>
      </c>
      <c r="M17" s="12">
        <f>ID!B61</f>
        <v>0.94746316395864705</v>
      </c>
      <c r="N17" s="12">
        <f>ID!H22</f>
        <v>0.87804753400100899</v>
      </c>
      <c r="O17" s="12">
        <f>ID!H60</f>
        <v>0.75205358750581397</v>
      </c>
      <c r="P17" s="12">
        <f>ID!B91</f>
        <v>0.87319480288271401</v>
      </c>
      <c r="Q17" s="12">
        <f>ID!H89</f>
        <v>0.87436387860266496</v>
      </c>
      <c r="R17" s="12">
        <f>ID!B118</f>
        <v>0.876367744936138</v>
      </c>
      <c r="S17" s="12">
        <f>ID!H119</f>
        <v>0.66878238070733698</v>
      </c>
      <c r="T17" s="12">
        <f>ID!B147</f>
        <v>0.87320000625162997</v>
      </c>
      <c r="U17" s="12">
        <f>ID!H146</f>
        <v>0.84700227831441</v>
      </c>
    </row>
    <row r="18" spans="1:21" x14ac:dyDescent="0.25">
      <c r="A18" s="11" t="s">
        <v>70</v>
      </c>
      <c r="B18" s="12">
        <f>WA!B23</f>
        <v>41.666105043040702</v>
      </c>
      <c r="C18" s="12">
        <f>WA!H22</f>
        <v>28.340102524201999</v>
      </c>
      <c r="D18" s="12">
        <f>WA!B65</f>
        <v>78.792066696117303</v>
      </c>
      <c r="E18" s="12">
        <f>WA!H64</f>
        <v>200.91855585418099</v>
      </c>
      <c r="F18" s="12">
        <f>WA!B98</f>
        <v>62.990064517516402</v>
      </c>
      <c r="G18" s="12">
        <f>WA!H97</f>
        <v>3602.5547648643001</v>
      </c>
      <c r="H18" s="12">
        <f>WA!B128</f>
        <v>1924.40589702067</v>
      </c>
      <c r="I18" s="12">
        <f>WA!H154</f>
        <v>5769.0246718892604</v>
      </c>
      <c r="J18" s="12">
        <f>WA!H128</f>
        <v>1996.0302545007601</v>
      </c>
      <c r="K18" s="12">
        <f>WA!B154</f>
        <v>1175.1899522746701</v>
      </c>
      <c r="L18" s="12">
        <f>ID!B22</f>
        <v>34.821500950849298</v>
      </c>
      <c r="M18" s="12">
        <f>ID!B62</f>
        <v>22.3905106095124</v>
      </c>
      <c r="N18" s="12">
        <f>ID!H23</f>
        <v>67.650052688714794</v>
      </c>
      <c r="O18" s="12">
        <f>ID!H61</f>
        <v>228.38551299739001</v>
      </c>
      <c r="P18" s="12">
        <f>ID!B92</f>
        <v>60.0349195711457</v>
      </c>
      <c r="Q18" s="12">
        <f>ID!H90</f>
        <v>2393.4291893003401</v>
      </c>
      <c r="R18" s="12">
        <f>ID!B119</f>
        <v>1510.5096232922899</v>
      </c>
      <c r="S18" s="12">
        <f>ID!H120</f>
        <v>13221.007253546</v>
      </c>
      <c r="T18" s="12">
        <f>ID!B148</f>
        <v>1839.7947474237401</v>
      </c>
      <c r="U18" s="12">
        <f>ID!H147</f>
        <v>564.60034144989902</v>
      </c>
    </row>
    <row r="19" spans="1:21" x14ac:dyDescent="0.25">
      <c r="A19" s="13" t="s">
        <v>71</v>
      </c>
      <c r="B19" s="12">
        <f>WA!E26</f>
        <v>2.1137938109766101</v>
      </c>
      <c r="C19" s="14">
        <f>WA!K25</f>
        <v>2.0110885264460698</v>
      </c>
      <c r="D19" s="12">
        <f>WA!E68</f>
        <v>2.1069793609747598</v>
      </c>
      <c r="E19" s="12">
        <f>WA!K67</f>
        <v>1.93453798629921</v>
      </c>
      <c r="F19" s="12">
        <f>WA!E101</f>
        <v>2.11999423117939</v>
      </c>
      <c r="G19" s="14">
        <f>WA!K100</f>
        <v>2.0611243501910499</v>
      </c>
      <c r="H19" s="12">
        <f>WA!E131</f>
        <v>2.0569486158886199</v>
      </c>
      <c r="I19" s="12">
        <f>WA!K157</f>
        <v>1.94562322668801</v>
      </c>
      <c r="J19" s="12">
        <f>WA!K131</f>
        <v>2.0406224601931902</v>
      </c>
      <c r="K19" s="12">
        <f>WA!E157</f>
        <v>2.10866164796917</v>
      </c>
      <c r="L19" s="12">
        <f>ID!E25</f>
        <v>2.0324433757837999</v>
      </c>
      <c r="M19" s="12">
        <f>ID!E65</f>
        <v>2.0545229354799899</v>
      </c>
      <c r="N19" s="12">
        <f>ID!K26</f>
        <v>1.9329034481040199</v>
      </c>
      <c r="O19" s="12">
        <f>ID!K64</f>
        <v>2.1585932484087702</v>
      </c>
      <c r="P19" s="14">
        <f>ID!E95</f>
        <v>1.97566389407031</v>
      </c>
      <c r="Q19" s="14">
        <f>ID!K93</f>
        <v>2.0303117040452299</v>
      </c>
      <c r="R19" s="14">
        <f>ID!E122</f>
        <v>1.9758082908818799</v>
      </c>
      <c r="S19" s="14">
        <f>ID!K123</f>
        <v>2.0839868915732001</v>
      </c>
      <c r="T19" s="14">
        <f>ID!E151</f>
        <v>2.12293727938185</v>
      </c>
      <c r="U19" s="14">
        <f>ID!K150</f>
        <v>2.0688371028210701</v>
      </c>
    </row>
    <row r="20" spans="1:21" x14ac:dyDescent="0.25">
      <c r="A20" s="28" t="s">
        <v>124</v>
      </c>
      <c r="B20" s="13" t="s">
        <v>146</v>
      </c>
      <c r="C20" s="13" t="s">
        <v>146</v>
      </c>
      <c r="D20" s="28" t="s">
        <v>146</v>
      </c>
      <c r="E20" s="28" t="s">
        <v>146</v>
      </c>
      <c r="F20" s="30" t="s">
        <v>146</v>
      </c>
      <c r="G20" s="36" t="s">
        <v>146</v>
      </c>
      <c r="H20" s="30" t="s">
        <v>146</v>
      </c>
      <c r="I20" s="30" t="s">
        <v>146</v>
      </c>
      <c r="J20" s="30" t="s">
        <v>146</v>
      </c>
      <c r="K20" s="30" t="s">
        <v>146</v>
      </c>
      <c r="L20" s="28" t="s">
        <v>146</v>
      </c>
      <c r="M20" s="28" t="s">
        <v>146</v>
      </c>
      <c r="N20" s="28" t="s">
        <v>146</v>
      </c>
      <c r="O20" s="28" t="s">
        <v>146</v>
      </c>
      <c r="P20" s="28" t="s">
        <v>146</v>
      </c>
      <c r="Q20" s="28" t="s">
        <v>146</v>
      </c>
      <c r="R20" s="28" t="s">
        <v>146</v>
      </c>
      <c r="S20" s="28" t="s">
        <v>146</v>
      </c>
      <c r="T20" s="28" t="s">
        <v>146</v>
      </c>
      <c r="U20" s="28" t="s">
        <v>146</v>
      </c>
    </row>
    <row r="21" spans="1:21" x14ac:dyDescent="0.25">
      <c r="A21" s="13" t="s">
        <v>72</v>
      </c>
      <c r="B21" s="28" t="s">
        <v>147</v>
      </c>
      <c r="C21" s="28" t="s">
        <v>147</v>
      </c>
      <c r="D21" s="28" t="s">
        <v>147</v>
      </c>
      <c r="E21" s="28" t="s">
        <v>147</v>
      </c>
      <c r="F21" s="41" t="s">
        <v>147</v>
      </c>
      <c r="G21" s="28" t="s">
        <v>147</v>
      </c>
      <c r="H21" s="28" t="s">
        <v>147</v>
      </c>
      <c r="I21" s="28" t="s">
        <v>147</v>
      </c>
      <c r="J21" s="28" t="s">
        <v>147</v>
      </c>
      <c r="K21" s="28" t="s">
        <v>147</v>
      </c>
      <c r="L21" s="28" t="s">
        <v>147</v>
      </c>
      <c r="M21" s="28" t="s">
        <v>147</v>
      </c>
      <c r="N21" s="28" t="s">
        <v>147</v>
      </c>
      <c r="O21" s="28" t="s">
        <v>147</v>
      </c>
      <c r="P21" s="28" t="s">
        <v>147</v>
      </c>
      <c r="Q21" s="28" t="s">
        <v>147</v>
      </c>
      <c r="R21" s="28" t="s">
        <v>147</v>
      </c>
      <c r="S21" s="28" t="s">
        <v>147</v>
      </c>
      <c r="T21" s="28" t="s">
        <v>147</v>
      </c>
      <c r="U21" s="28" t="s">
        <v>147</v>
      </c>
    </row>
    <row r="22" spans="1:21" x14ac:dyDescent="0.25">
      <c r="A22" s="13"/>
      <c r="B22" s="28"/>
      <c r="C22" s="28"/>
      <c r="D22" s="28"/>
      <c r="E22" s="28"/>
      <c r="F22" s="28"/>
      <c r="H22" s="29"/>
      <c r="I22" s="29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5">
      <c r="A23" s="11" t="s">
        <v>73</v>
      </c>
      <c r="B23" s="31">
        <f>WA!B13</f>
        <v>671.00853933788699</v>
      </c>
      <c r="C23" s="17">
        <f>WA!H11</f>
        <v>325.82005548832001</v>
      </c>
      <c r="D23" s="31">
        <f>WA!B52</f>
        <v>1230.74833613756</v>
      </c>
      <c r="E23" s="31">
        <f>WA!H52</f>
        <v>1432.6700421834901</v>
      </c>
      <c r="F23" s="31">
        <f>WA!B85</f>
        <v>972.946225066588</v>
      </c>
      <c r="G23" s="31">
        <f>WA!H85</f>
        <v>25273.7180018006</v>
      </c>
      <c r="H23" s="31">
        <f>WA!B116</f>
        <v>31913.3118325838</v>
      </c>
      <c r="I23" s="31">
        <f>WA!H146</f>
        <v>63974.2642968933</v>
      </c>
      <c r="J23" s="31">
        <f>WA!H116</f>
        <v>33170.467159097498</v>
      </c>
      <c r="K23" s="31">
        <f>WA!B146</f>
        <v>4306.1742485927598</v>
      </c>
      <c r="L23" s="31">
        <f>ID!B13</f>
        <v>662.86956569754102</v>
      </c>
      <c r="M23" s="31">
        <f>ID!B51</f>
        <v>258.38781323393698</v>
      </c>
      <c r="N23" s="31">
        <f>ID!H11</f>
        <v>1377.23819069923</v>
      </c>
      <c r="O23" s="31">
        <f>ID!H51</f>
        <v>1865.1504745485499</v>
      </c>
      <c r="P23" s="31">
        <f>ID!B80</f>
        <v>1137.6650206291399</v>
      </c>
      <c r="Q23" s="31">
        <f>ID!H80</f>
        <v>34768.710017459802</v>
      </c>
      <c r="R23" s="31">
        <f>ID!B110</f>
        <v>34174.003105557698</v>
      </c>
      <c r="S23" s="31">
        <f>ID!H110</f>
        <v>69194.340990590004</v>
      </c>
      <c r="T23" s="31">
        <f>ID!B139</f>
        <v>36273.470173658003</v>
      </c>
      <c r="U23" s="31">
        <f>ID!H139</f>
        <v>3248.6401734368501</v>
      </c>
    </row>
    <row r="24" spans="1:21" x14ac:dyDescent="0.25">
      <c r="A24" s="11" t="s">
        <v>57</v>
      </c>
      <c r="B24" s="31">
        <f>WA!B18</f>
        <v>-0.63321724793181899</v>
      </c>
      <c r="C24" s="17">
        <f>WA!H12</f>
        <v>0.60762752660845398</v>
      </c>
      <c r="D24" s="31">
        <f>WA!B53</f>
        <v>5.0785179879422504</v>
      </c>
      <c r="E24" s="31">
        <f>WA!H53</f>
        <v>16.8122861226142</v>
      </c>
      <c r="F24" s="31">
        <f>WA!B86</f>
        <v>3.7612227170804702</v>
      </c>
      <c r="G24" s="31">
        <f>WA!H86</f>
        <v>177.076012499233</v>
      </c>
      <c r="H24" s="31">
        <f>WA!B117</f>
        <v>224.28345040134701</v>
      </c>
      <c r="I24" s="31">
        <f>WA!H147</f>
        <v>370.12748366004502</v>
      </c>
      <c r="J24" s="31">
        <f>WA!H117</f>
        <v>230.12188353217701</v>
      </c>
      <c r="K24" s="31"/>
      <c r="L24" s="31">
        <f>ID!B17</f>
        <v>-0.69981469511677696</v>
      </c>
      <c r="M24" s="31">
        <f>ID!B52</f>
        <v>0.17959181346501099</v>
      </c>
      <c r="N24" s="31">
        <f>ID!H12</f>
        <v>0.83173117701122301</v>
      </c>
      <c r="O24" s="31">
        <f>ID!H52</f>
        <v>7.3211335120125298</v>
      </c>
      <c r="P24" s="31">
        <f>ID!B81</f>
        <v>0.47040762970404698</v>
      </c>
      <c r="Q24" s="31">
        <f>ID!H81</f>
        <v>-45.685312379671103</v>
      </c>
      <c r="R24" s="31">
        <f>ID!B111</f>
        <v>92.728759440390206</v>
      </c>
      <c r="S24" s="31">
        <f>ID!H111</f>
        <v>397.02653757391801</v>
      </c>
      <c r="T24" s="31">
        <f>ID!B140</f>
        <v>111.864066942519</v>
      </c>
      <c r="U24" s="31"/>
    </row>
    <row r="25" spans="1:21" x14ac:dyDescent="0.25">
      <c r="A25" s="11" t="s">
        <v>59</v>
      </c>
      <c r="B25" s="31">
        <f>WA!B17</f>
        <v>136.751278290089</v>
      </c>
      <c r="C25" s="17">
        <f>WA!H13</f>
        <v>48.722179534555501</v>
      </c>
      <c r="D25" s="31">
        <f>WA!B54</f>
        <v>123.28385289788601</v>
      </c>
      <c r="E25" s="31"/>
      <c r="F25" s="31">
        <f>WA!B87</f>
        <v>101.12281672303099</v>
      </c>
      <c r="G25" s="31">
        <f>WA!H87</f>
        <v>6562.3575031235596</v>
      </c>
      <c r="H25" s="31">
        <f>WA!B118</f>
        <v>2354.1351362228502</v>
      </c>
      <c r="I25" s="31"/>
      <c r="J25" s="31">
        <f>WA!H118</f>
        <v>2320.0495787596901</v>
      </c>
      <c r="K25" s="31"/>
      <c r="L25" s="31">
        <f>ID!B18</f>
        <v>111.419501314348</v>
      </c>
      <c r="M25" s="31">
        <f>ID!B53</f>
        <v>34.660781440247199</v>
      </c>
      <c r="N25" s="31">
        <f>ID!H13</f>
        <v>109.730583329662</v>
      </c>
      <c r="O25" s="31"/>
      <c r="P25" s="31">
        <f>ID!B82</f>
        <v>86.861328436817203</v>
      </c>
      <c r="Q25" s="31"/>
      <c r="R25" s="31"/>
      <c r="S25" s="31"/>
      <c r="T25" s="31"/>
      <c r="U25" s="31"/>
    </row>
    <row r="26" spans="1:21" x14ac:dyDescent="0.25">
      <c r="A26" s="11" t="s">
        <v>23</v>
      </c>
      <c r="B26" s="31">
        <f>WA!B14</f>
        <v>0.60939987427233899</v>
      </c>
      <c r="C26" s="17">
        <f>WA!H14</f>
        <v>0.29014607468634201</v>
      </c>
      <c r="D26" s="31">
        <f>WA!B55</f>
        <v>0.48313945935022701</v>
      </c>
      <c r="E26" s="31">
        <f>WA!H54</f>
        <v>1.0095454726978601</v>
      </c>
      <c r="F26" s="31">
        <f>WA!B88</f>
        <v>0.432812576637159</v>
      </c>
      <c r="G26" s="31">
        <f>WA!H88</f>
        <v>20.376922287404799</v>
      </c>
      <c r="H26" s="31">
        <f>WA!B119</f>
        <v>3.1984442973928</v>
      </c>
      <c r="I26" s="31">
        <f>WA!H148</f>
        <v>5.6607389461156599</v>
      </c>
      <c r="J26" s="31">
        <f>WA!H119</f>
        <v>3.53379337684953</v>
      </c>
      <c r="K26" s="31"/>
      <c r="L26" s="31">
        <f>ID!B14</f>
        <v>0.59023947933191101</v>
      </c>
      <c r="M26" s="31">
        <f>ID!B54</f>
        <v>0.24674439380076399</v>
      </c>
      <c r="N26" s="31">
        <f>ID!H14</f>
        <v>0.50587689640962097</v>
      </c>
      <c r="O26" s="31">
        <f>ID!H53</f>
        <v>0.75874290120533106</v>
      </c>
      <c r="P26" s="31">
        <f>ID!B83</f>
        <v>0.44534260211173199</v>
      </c>
      <c r="Q26" s="31">
        <f>ID!H82</f>
        <v>14.638435139751699</v>
      </c>
      <c r="R26" s="31">
        <f>ID!B112</f>
        <v>3.9691956615416299</v>
      </c>
      <c r="S26" s="31"/>
      <c r="T26" s="31">
        <f>ID!B141</f>
        <v>4.0771643945796496</v>
      </c>
      <c r="U26" s="31"/>
    </row>
    <row r="27" spans="1:21" x14ac:dyDescent="0.25">
      <c r="A27" s="11" t="s">
        <v>24</v>
      </c>
      <c r="B27" s="31">
        <f>WA!B15</f>
        <v>0.454459321154629</v>
      </c>
      <c r="C27" s="17">
        <f>WA!H15</f>
        <v>0.203275888271368</v>
      </c>
      <c r="D27" s="31">
        <f>WA!B56</f>
        <v>0.27978442745418702</v>
      </c>
      <c r="E27" s="31">
        <f>WA!H55</f>
        <v>0.94834252315652401</v>
      </c>
      <c r="F27" s="31">
        <f>WA!B89</f>
        <v>0.25857376290470002</v>
      </c>
      <c r="G27" s="31">
        <f>WA!H89</f>
        <v>14.7625083431222</v>
      </c>
      <c r="H27" s="31"/>
      <c r="I27" s="31"/>
      <c r="J27" s="31"/>
      <c r="K27" s="31"/>
      <c r="L27" s="31">
        <f>ID!B15</f>
        <v>0.45771626838613</v>
      </c>
      <c r="M27" s="31">
        <f>ID!B55</f>
        <v>0.179811940717752</v>
      </c>
      <c r="N27" s="31">
        <f>ID!H15</f>
        <v>0.30200011062868398</v>
      </c>
      <c r="O27" s="31">
        <f>ID!H54</f>
        <v>0.47877254763945098</v>
      </c>
      <c r="P27" s="31">
        <f>ID!B84</f>
        <v>0.259702615008851</v>
      </c>
      <c r="Q27" s="31">
        <f>ID!H83</f>
        <v>6.8217363641555799</v>
      </c>
      <c r="R27" s="31"/>
      <c r="S27" s="31">
        <f>ID!H113</f>
        <v>16.212225029551298</v>
      </c>
      <c r="T27" s="31"/>
      <c r="U27" s="31"/>
    </row>
    <row r="28" spans="1:21" x14ac:dyDescent="0.25">
      <c r="A28" s="11" t="s">
        <v>26</v>
      </c>
      <c r="B28" s="31">
        <f>WA!B16</f>
        <v>1.2377794716485899</v>
      </c>
      <c r="C28" s="17">
        <f>WA!H16</f>
        <v>0.26056361222465302</v>
      </c>
      <c r="D28" s="31">
        <f>WA!B57</f>
        <v>1.5910218065792801</v>
      </c>
      <c r="E28" s="31">
        <f>WA!H56</f>
        <v>0.925093048159915</v>
      </c>
      <c r="F28" s="31">
        <f>WA!B90</f>
        <v>1.20835837002248</v>
      </c>
      <c r="G28" s="31">
        <f>WA!H90</f>
        <v>38.4342599072003</v>
      </c>
      <c r="H28" s="31">
        <f>WA!B120</f>
        <v>23.615911401981801</v>
      </c>
      <c r="I28" s="31"/>
      <c r="J28" s="31">
        <f>WA!H120</f>
        <v>22.9774290588031</v>
      </c>
      <c r="K28" s="31">
        <f>WA!B147</f>
        <v>7.2932557720544997</v>
      </c>
      <c r="L28" s="31">
        <f>ID!B16</f>
        <v>0.97864462096687599</v>
      </c>
      <c r="M28" s="31">
        <f>ID!B56</f>
        <v>0.26526354860071599</v>
      </c>
      <c r="N28" s="31">
        <f>ID!H16</f>
        <v>1.72920159084138</v>
      </c>
      <c r="O28" s="31">
        <f>ID!H55</f>
        <v>1.22108857958294</v>
      </c>
      <c r="P28" s="31">
        <f>ID!B85</f>
        <v>1.3183309597602799</v>
      </c>
      <c r="Q28" s="31">
        <f>ID!H84</f>
        <v>23.100106505758699</v>
      </c>
      <c r="R28" s="31">
        <f>ID!B113</f>
        <v>17.959432541298298</v>
      </c>
      <c r="S28" s="31"/>
      <c r="T28" s="31">
        <f>ID!B142</f>
        <v>16.832360939413</v>
      </c>
      <c r="U28" s="31">
        <f>ID!H140</f>
        <v>7.6071004730064997</v>
      </c>
    </row>
    <row r="29" spans="1:21" x14ac:dyDescent="0.25">
      <c r="A29" s="11" t="s">
        <v>46</v>
      </c>
      <c r="C29" s="11"/>
      <c r="D29" s="31"/>
      <c r="E29" s="31"/>
      <c r="G29" s="31"/>
      <c r="H29" s="31"/>
      <c r="I29" s="31"/>
      <c r="J29" s="31"/>
      <c r="K29" s="31">
        <f>K28</f>
        <v>7.2932557720544997</v>
      </c>
      <c r="L29" s="31"/>
      <c r="M29" s="31"/>
      <c r="N29" s="31"/>
      <c r="O29" s="31"/>
      <c r="P29" s="31"/>
      <c r="Q29" s="31"/>
      <c r="R29" s="31"/>
      <c r="S29" s="31"/>
      <c r="T29" s="31"/>
      <c r="U29" s="31">
        <f>U28</f>
        <v>7.6071004730064997</v>
      </c>
    </row>
    <row r="30" spans="1:21" x14ac:dyDescent="0.25">
      <c r="A30" s="11" t="s">
        <v>45</v>
      </c>
      <c r="C30" s="17"/>
      <c r="D30" s="11"/>
      <c r="E30" s="31">
        <f>WA!H57</f>
        <v>5.54747914735828E-2</v>
      </c>
      <c r="F30" s="1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>
        <f>ID!H112</f>
        <v>2.3943261494044101</v>
      </c>
      <c r="T30" s="31"/>
      <c r="U30" s="31"/>
    </row>
    <row r="31" spans="1:21" x14ac:dyDescent="0.25">
      <c r="A31" s="11" t="s">
        <v>87</v>
      </c>
      <c r="C31" s="17"/>
      <c r="E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x14ac:dyDescent="0.25">
      <c r="A32" s="11" t="s">
        <v>48</v>
      </c>
      <c r="C32" s="17"/>
      <c r="D32" s="31"/>
      <c r="E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4.25" customHeight="1" thickBot="1" x14ac:dyDescent="0.3">
      <c r="A33" s="15" t="s">
        <v>88</v>
      </c>
      <c r="B33" s="31">
        <f>WA!B19</f>
        <v>0.15218026916149199</v>
      </c>
      <c r="C33" s="17"/>
      <c r="D33" s="31">
        <f>WA!B58</f>
        <v>0.36468347756658098</v>
      </c>
      <c r="E33" s="31"/>
      <c r="F33" s="31">
        <f>WA!B91</f>
        <v>0.282498289311919</v>
      </c>
      <c r="G33" s="31"/>
      <c r="H33" s="31">
        <f>WA!B121</f>
        <v>8.0574713661021296</v>
      </c>
      <c r="I33" s="31"/>
      <c r="J33" s="31">
        <f>WA!H121</f>
        <v>7.5275328055303099</v>
      </c>
      <c r="K33" s="31"/>
      <c r="L33" s="31"/>
      <c r="M33" s="31"/>
      <c r="N33" s="31">
        <f>ID!H17</f>
        <v>0.31573880489369599</v>
      </c>
      <c r="O33" s="31"/>
      <c r="P33" s="31">
        <f>ID!B86</f>
        <v>0.29359994076594798</v>
      </c>
      <c r="Q33" s="31"/>
      <c r="R33" s="31"/>
      <c r="S33" s="31"/>
      <c r="T33" s="31"/>
      <c r="U33" s="31"/>
    </row>
    <row r="34" spans="1:21" ht="14.25" customHeight="1" x14ac:dyDescent="0.25">
      <c r="A34" s="11" t="s">
        <v>134</v>
      </c>
      <c r="C34" s="17">
        <f>WA!H17</f>
        <v>0.296784053365587</v>
      </c>
      <c r="D34" s="31">
        <f>WA!B59</f>
        <v>0.47179182555082799</v>
      </c>
      <c r="E34" s="31">
        <f>WA!H58</f>
        <v>0.50810027054637896</v>
      </c>
      <c r="F34" s="31">
        <f>WA!B92</f>
        <v>0.45509974292457001</v>
      </c>
      <c r="G34" s="17">
        <f>WA!H91</f>
        <v>0.50904796767111304</v>
      </c>
      <c r="H34" s="31">
        <f>WA!B122</f>
        <v>0.66388218369711705</v>
      </c>
      <c r="I34" s="31">
        <f>WA!H149</f>
        <v>0.81510564165057098</v>
      </c>
      <c r="J34" s="31">
        <f>WA!H122</f>
        <v>0.67764585233116603</v>
      </c>
      <c r="K34" s="31">
        <f>WA!B148</f>
        <v>1.3692591609575899</v>
      </c>
      <c r="L34" s="31"/>
      <c r="M34" s="31">
        <f>ID!B57</f>
        <v>0.35331675886825797</v>
      </c>
      <c r="N34" s="31"/>
      <c r="O34" s="31">
        <f>ID!H56</f>
        <v>0.41220747806567798</v>
      </c>
      <c r="P34" s="31">
        <f>ID!B87</f>
        <v>0.17134715815191101</v>
      </c>
      <c r="Q34" s="31">
        <f>ID!H85</f>
        <v>0.37165298995516399</v>
      </c>
      <c r="R34" s="31">
        <f>ID!B114</f>
        <v>0.63119006822636503</v>
      </c>
      <c r="S34" s="31">
        <f>ID!H114</f>
        <v>0.31341533785838699</v>
      </c>
      <c r="T34" s="31">
        <f>ID!B143</f>
        <v>0.68269799806359799</v>
      </c>
      <c r="U34" s="31">
        <f>ID!H141</f>
        <v>1.08831926643653</v>
      </c>
    </row>
    <row r="35" spans="1:21" ht="14.25" customHeight="1" x14ac:dyDescent="0.25">
      <c r="A35" s="11" t="s">
        <v>139</v>
      </c>
      <c r="D35" s="31">
        <f>WA!B60</f>
        <v>0.290705852222578</v>
      </c>
      <c r="E35" s="31">
        <f>WA!H59</f>
        <v>0.33683792238937199</v>
      </c>
      <c r="F35" s="31">
        <f>WA!B93</f>
        <v>0.31338188936043598</v>
      </c>
      <c r="G35" s="17">
        <f>WA!H92</f>
        <v>0.24450666436221499</v>
      </c>
      <c r="H35" s="31">
        <f>WA!B123</f>
        <v>0.21755456635123599</v>
      </c>
      <c r="I35" s="31"/>
      <c r="J35" s="31">
        <f>WA!H123</f>
        <v>0.211802477435279</v>
      </c>
      <c r="K35" s="31">
        <f>WA!B149</f>
        <v>-0.709018602843555</v>
      </c>
      <c r="M35" s="31"/>
      <c r="N35" s="31"/>
      <c r="O35" s="31"/>
      <c r="P35" s="31"/>
      <c r="Q35" s="31"/>
      <c r="R35" s="31"/>
      <c r="S35" s="31"/>
      <c r="T35" s="31"/>
      <c r="U35" s="31">
        <f>ID!H142</f>
        <v>-0.50463798820539996</v>
      </c>
    </row>
    <row r="36" spans="1:21" ht="14.25" customHeight="1" x14ac:dyDescent="0.25">
      <c r="A36" s="11" t="s">
        <v>140</v>
      </c>
      <c r="F36" s="17"/>
      <c r="H36" s="29"/>
      <c r="I36" s="29"/>
      <c r="N36" s="31">
        <f>ID!H18</f>
        <v>0.41667274983192198</v>
      </c>
      <c r="O36" s="31"/>
      <c r="P36" s="31"/>
      <c r="Q36" s="31"/>
      <c r="R36" s="31"/>
      <c r="S36" s="31"/>
      <c r="T36" s="31"/>
      <c r="U36" s="31"/>
    </row>
    <row r="37" spans="1:21" x14ac:dyDescent="0.25">
      <c r="A37" s="11"/>
      <c r="H37" s="29"/>
      <c r="I37" s="29"/>
    </row>
    <row r="38" spans="1:21" x14ac:dyDescent="0.25">
      <c r="A38" s="13" t="s">
        <v>74</v>
      </c>
      <c r="B38" s="26">
        <f>B23+B24*114</f>
        <v>598.82177307365964</v>
      </c>
      <c r="C38" s="26">
        <f>C23+C24*114</f>
        <v>395.08959352168375</v>
      </c>
      <c r="D38" s="33">
        <f>D23+D24*114</f>
        <v>1809.6993867629767</v>
      </c>
      <c r="E38" s="26">
        <f>E23+E24*114</f>
        <v>3349.2706601615091</v>
      </c>
      <c r="F38" s="33">
        <f>F23+F24*114</f>
        <v>1401.7256148137617</v>
      </c>
      <c r="G38" s="33">
        <f t="shared" ref="G38:U38" si="1">G23+G24*114</f>
        <v>45460.383426713161</v>
      </c>
      <c r="H38" s="33">
        <f t="shared" si="1"/>
        <v>57481.625178337359</v>
      </c>
      <c r="I38" s="33">
        <f t="shared" ref="I38" si="2">I23+I24*114</f>
        <v>106168.79743413843</v>
      </c>
      <c r="J38" s="33">
        <f t="shared" si="1"/>
        <v>59404.361881765675</v>
      </c>
      <c r="K38" s="33">
        <f t="shared" si="1"/>
        <v>4306.1742485927598</v>
      </c>
      <c r="L38" s="33">
        <f t="shared" si="1"/>
        <v>583.09069045422848</v>
      </c>
      <c r="M38" s="33">
        <f t="shared" si="1"/>
        <v>278.86127996894822</v>
      </c>
      <c r="N38" s="33">
        <f t="shared" si="1"/>
        <v>1472.0555448785094</v>
      </c>
      <c r="O38" s="33">
        <f t="shared" si="1"/>
        <v>2699.7596949179783</v>
      </c>
      <c r="P38" s="33">
        <f t="shared" si="1"/>
        <v>1191.2914904154013</v>
      </c>
      <c r="Q38" s="33">
        <f t="shared" si="1"/>
        <v>29560.584406177295</v>
      </c>
      <c r="R38" s="33">
        <f t="shared" si="1"/>
        <v>44745.081681762182</v>
      </c>
      <c r="S38" s="33">
        <f t="shared" ref="S38" si="3">S23+S24*114</f>
        <v>114455.36627401665</v>
      </c>
      <c r="T38" s="33">
        <f t="shared" si="1"/>
        <v>49025.973805105168</v>
      </c>
      <c r="U38" s="33">
        <f t="shared" si="1"/>
        <v>3248.6401734368501</v>
      </c>
    </row>
    <row r="39" spans="1:21" x14ac:dyDescent="0.25">
      <c r="A39" s="13" t="s">
        <v>59</v>
      </c>
      <c r="B39" s="21">
        <f>B38+B25</f>
        <v>735.57305136374862</v>
      </c>
      <c r="C39" s="21">
        <f>C38+C25</f>
        <v>443.81177305623925</v>
      </c>
      <c r="D39" s="25">
        <f>D38+D25</f>
        <v>1932.9832396608626</v>
      </c>
      <c r="E39" s="21">
        <f>E38+E25</f>
        <v>3349.2706601615091</v>
      </c>
      <c r="F39" s="25">
        <f>F38+F25</f>
        <v>1502.8484315367928</v>
      </c>
      <c r="G39" s="25">
        <f t="shared" ref="G39:U39" si="4">G38+G25</f>
        <v>52022.74092983672</v>
      </c>
      <c r="H39" s="25">
        <f t="shared" si="4"/>
        <v>59835.760314560212</v>
      </c>
      <c r="I39" s="25">
        <f t="shared" ref="I39" si="5">I38+I25</f>
        <v>106168.79743413843</v>
      </c>
      <c r="J39" s="25">
        <f t="shared" si="4"/>
        <v>61724.411460525364</v>
      </c>
      <c r="K39" s="25">
        <f t="shared" si="4"/>
        <v>4306.1742485927598</v>
      </c>
      <c r="L39" s="25">
        <f t="shared" si="4"/>
        <v>694.51019176857653</v>
      </c>
      <c r="M39" s="25">
        <f t="shared" si="4"/>
        <v>313.52206140919543</v>
      </c>
      <c r="N39" s="25">
        <f t="shared" si="4"/>
        <v>1581.7861282081715</v>
      </c>
      <c r="O39" s="25">
        <f t="shared" si="4"/>
        <v>2699.7596949179783</v>
      </c>
      <c r="P39" s="25">
        <f t="shared" si="4"/>
        <v>1278.1528188522186</v>
      </c>
      <c r="Q39" s="25">
        <f t="shared" si="4"/>
        <v>29560.584406177295</v>
      </c>
      <c r="R39" s="25">
        <f t="shared" si="4"/>
        <v>44745.081681762182</v>
      </c>
      <c r="S39" s="25">
        <f t="shared" ref="S39" si="6">S38+S25</f>
        <v>114455.36627401665</v>
      </c>
      <c r="T39" s="25">
        <f t="shared" si="4"/>
        <v>49025.973805105168</v>
      </c>
      <c r="U39" s="25">
        <f t="shared" si="4"/>
        <v>3248.6401734368501</v>
      </c>
    </row>
    <row r="40" spans="1:21" x14ac:dyDescent="0.25">
      <c r="A40" s="13" t="s">
        <v>75</v>
      </c>
      <c r="B40" s="14">
        <f t="shared" ref="B40:F43" si="7">B26+B30*10</f>
        <v>0.60939987427233899</v>
      </c>
      <c r="C40" s="14">
        <f t="shared" si="7"/>
        <v>0.29014607468634201</v>
      </c>
      <c r="D40" s="14">
        <f t="shared" si="7"/>
        <v>0.48313945935022701</v>
      </c>
      <c r="E40" s="14">
        <f>E26+E30*10</f>
        <v>1.564293387433688</v>
      </c>
      <c r="F40" s="32">
        <f t="shared" si="7"/>
        <v>0.432812576637159</v>
      </c>
      <c r="G40" s="32">
        <f t="shared" ref="G40:U40" si="8">G26+G30*10</f>
        <v>20.376922287404799</v>
      </c>
      <c r="H40" s="32">
        <f t="shared" si="8"/>
        <v>3.1984442973928</v>
      </c>
      <c r="I40" s="32">
        <f t="shared" ref="I40" si="9">I26+I30*10</f>
        <v>5.6607389461156599</v>
      </c>
      <c r="J40" s="32">
        <f t="shared" si="8"/>
        <v>3.53379337684953</v>
      </c>
      <c r="K40" s="32">
        <f t="shared" si="8"/>
        <v>0</v>
      </c>
      <c r="L40" s="32">
        <f t="shared" si="8"/>
        <v>0.59023947933191101</v>
      </c>
      <c r="M40" s="32">
        <f t="shared" si="8"/>
        <v>0.24674439380076399</v>
      </c>
      <c r="N40" s="32">
        <f t="shared" si="8"/>
        <v>0.50587689640962097</v>
      </c>
      <c r="O40" s="32">
        <f t="shared" si="8"/>
        <v>0.75874290120533106</v>
      </c>
      <c r="P40" s="32">
        <f t="shared" si="8"/>
        <v>0.44534260211173199</v>
      </c>
      <c r="Q40" s="32">
        <f t="shared" si="8"/>
        <v>14.638435139751699</v>
      </c>
      <c r="R40" s="32">
        <f t="shared" si="8"/>
        <v>3.9691956615416299</v>
      </c>
      <c r="S40" s="32">
        <f t="shared" ref="S40" si="10">S26+S30*10</f>
        <v>23.943261494044101</v>
      </c>
      <c r="T40" s="32">
        <f t="shared" si="8"/>
        <v>4.0771643945796496</v>
      </c>
      <c r="U40" s="32">
        <f t="shared" si="8"/>
        <v>0</v>
      </c>
    </row>
    <row r="41" spans="1:21" x14ac:dyDescent="0.25">
      <c r="A41" s="13" t="s">
        <v>76</v>
      </c>
      <c r="B41" s="14">
        <f t="shared" si="7"/>
        <v>0.454459321154629</v>
      </c>
      <c r="C41" s="14">
        <f t="shared" si="7"/>
        <v>0.203275888271368</v>
      </c>
      <c r="D41" s="14">
        <f t="shared" si="7"/>
        <v>0.27978442745418702</v>
      </c>
      <c r="E41" s="14">
        <f>E27+E31*10</f>
        <v>0.94834252315652401</v>
      </c>
      <c r="F41" s="32">
        <f t="shared" si="7"/>
        <v>0.25857376290470002</v>
      </c>
      <c r="G41" s="32">
        <f t="shared" ref="G41:U41" si="11">G27+G31*10</f>
        <v>14.7625083431222</v>
      </c>
      <c r="H41" s="32">
        <f t="shared" si="11"/>
        <v>0</v>
      </c>
      <c r="I41" s="32">
        <f t="shared" ref="I41" si="12">I27+I31*10</f>
        <v>0</v>
      </c>
      <c r="J41" s="32">
        <f t="shared" si="11"/>
        <v>0</v>
      </c>
      <c r="K41" s="32">
        <f t="shared" si="11"/>
        <v>0</v>
      </c>
      <c r="L41" s="32">
        <f t="shared" si="11"/>
        <v>0.45771626838613</v>
      </c>
      <c r="M41" s="32">
        <f t="shared" si="11"/>
        <v>0.179811940717752</v>
      </c>
      <c r="N41" s="32">
        <f t="shared" si="11"/>
        <v>0.30200011062868398</v>
      </c>
      <c r="O41" s="32">
        <f t="shared" si="11"/>
        <v>0.47877254763945098</v>
      </c>
      <c r="P41" s="32">
        <f t="shared" si="11"/>
        <v>0.259702615008851</v>
      </c>
      <c r="Q41" s="32">
        <f t="shared" si="11"/>
        <v>6.8217363641555799</v>
      </c>
      <c r="R41" s="32">
        <f t="shared" si="11"/>
        <v>0</v>
      </c>
      <c r="S41" s="32">
        <f t="shared" ref="S41" si="13">S27+S31*10</f>
        <v>16.212225029551298</v>
      </c>
      <c r="T41" s="32">
        <f t="shared" si="11"/>
        <v>0</v>
      </c>
      <c r="U41" s="32">
        <f t="shared" si="11"/>
        <v>0</v>
      </c>
    </row>
    <row r="42" spans="1:21" x14ac:dyDescent="0.25">
      <c r="A42" s="13" t="s">
        <v>26</v>
      </c>
      <c r="B42" s="14">
        <f t="shared" si="7"/>
        <v>1.2377794716485899</v>
      </c>
      <c r="C42" s="14">
        <f t="shared" si="7"/>
        <v>0.26056361222465302</v>
      </c>
      <c r="D42" s="14">
        <f t="shared" si="7"/>
        <v>1.5910218065792801</v>
      </c>
      <c r="E42" s="14">
        <f>E28+E32*10</f>
        <v>0.925093048159915</v>
      </c>
      <c r="F42" s="32">
        <f t="shared" si="7"/>
        <v>1.20835837002248</v>
      </c>
      <c r="G42" s="32">
        <f t="shared" ref="G42:U42" si="14">G28+G32*10</f>
        <v>38.4342599072003</v>
      </c>
      <c r="H42" s="32">
        <f t="shared" si="14"/>
        <v>23.615911401981801</v>
      </c>
      <c r="I42" s="32">
        <f t="shared" ref="I42" si="15">I28+I32*10</f>
        <v>0</v>
      </c>
      <c r="J42" s="32">
        <f t="shared" si="14"/>
        <v>22.9774290588031</v>
      </c>
      <c r="K42" s="32">
        <f t="shared" si="14"/>
        <v>7.2932557720544997</v>
      </c>
      <c r="L42" s="32">
        <f t="shared" si="14"/>
        <v>0.97864462096687599</v>
      </c>
      <c r="M42" s="32">
        <f t="shared" si="14"/>
        <v>0.26526354860071599</v>
      </c>
      <c r="N42" s="32">
        <f t="shared" si="14"/>
        <v>1.72920159084138</v>
      </c>
      <c r="O42" s="32">
        <f t="shared" si="14"/>
        <v>1.22108857958294</v>
      </c>
      <c r="P42" s="32">
        <f t="shared" si="14"/>
        <v>1.3183309597602799</v>
      </c>
      <c r="Q42" s="32">
        <f t="shared" si="14"/>
        <v>23.100106505758699</v>
      </c>
      <c r="R42" s="32">
        <f t="shared" si="14"/>
        <v>17.959432541298298</v>
      </c>
      <c r="S42" s="32">
        <f t="shared" ref="S42" si="16">S28+S32*10</f>
        <v>0</v>
      </c>
      <c r="T42" s="32">
        <f t="shared" si="14"/>
        <v>16.832360939413</v>
      </c>
      <c r="U42" s="32">
        <f t="shared" si="14"/>
        <v>7.6071004730064997</v>
      </c>
    </row>
    <row r="43" spans="1:21" x14ac:dyDescent="0.25">
      <c r="A43" s="13" t="s">
        <v>77</v>
      </c>
      <c r="B43" s="14">
        <f t="shared" si="7"/>
        <v>1.5218026916149199</v>
      </c>
      <c r="C43" s="14">
        <f t="shared" si="7"/>
        <v>0</v>
      </c>
      <c r="D43" s="14">
        <f t="shared" si="7"/>
        <v>3.6468347756658099</v>
      </c>
      <c r="E43" s="14">
        <f>E29+E33*10</f>
        <v>0</v>
      </c>
      <c r="F43" s="32">
        <f t="shared" si="7"/>
        <v>2.82498289311919</v>
      </c>
      <c r="G43" s="32">
        <f t="shared" ref="G43:U43" si="17">G29+G33*10</f>
        <v>0</v>
      </c>
      <c r="H43" s="32">
        <f t="shared" si="17"/>
        <v>80.574713661021292</v>
      </c>
      <c r="I43" s="32">
        <f t="shared" ref="I43" si="18">I29+I33*10</f>
        <v>0</v>
      </c>
      <c r="J43" s="32">
        <f t="shared" si="17"/>
        <v>75.275328055303106</v>
      </c>
      <c r="K43" s="32">
        <f t="shared" si="17"/>
        <v>7.2932557720544997</v>
      </c>
      <c r="L43" s="32">
        <f t="shared" si="17"/>
        <v>0</v>
      </c>
      <c r="M43" s="32">
        <f t="shared" si="17"/>
        <v>0</v>
      </c>
      <c r="N43" s="32">
        <f t="shared" si="17"/>
        <v>3.1573880489369599</v>
      </c>
      <c r="O43" s="32">
        <f t="shared" si="17"/>
        <v>0</v>
      </c>
      <c r="P43" s="32">
        <f t="shared" si="17"/>
        <v>2.9359994076594798</v>
      </c>
      <c r="Q43" s="32">
        <f t="shared" si="17"/>
        <v>0</v>
      </c>
      <c r="R43" s="32">
        <f t="shared" si="17"/>
        <v>0</v>
      </c>
      <c r="S43" s="32">
        <f t="shared" ref="S43" si="19">S29+S33*10</f>
        <v>0</v>
      </c>
      <c r="T43" s="32">
        <f t="shared" si="17"/>
        <v>0</v>
      </c>
      <c r="U43" s="32">
        <f t="shared" si="17"/>
        <v>7.6071004730064997</v>
      </c>
    </row>
  </sheetData>
  <phoneticPr fontId="3" type="noConversion"/>
  <printOptions horizontalCentered="1" gridLines="1"/>
  <pageMargins left="0.75" right="0.37" top="0.5" bottom="0.5" header="0.5" footer="0.25"/>
  <pageSetup scale="95" orientation="landscape" r:id="rId1"/>
  <headerFooter alignWithMargins="0">
    <oddFooter>&amp;Lfile: &amp;F / 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8"/>
  <sheetViews>
    <sheetView zoomScaleNormal="100" workbookViewId="0">
      <pane ySplit="1320" activePane="bottomLeft"/>
      <selection activeCell="T3" sqref="T3"/>
      <selection pane="bottomLeft" activeCell="A19" sqref="A19:F20"/>
    </sheetView>
  </sheetViews>
  <sheetFormatPr defaultRowHeight="13.2" x14ac:dyDescent="0.25"/>
  <cols>
    <col min="1" max="1" width="11.33203125" customWidth="1"/>
    <col min="2" max="2" width="14" customWidth="1"/>
    <col min="3" max="3" width="13.44140625" customWidth="1"/>
    <col min="4" max="5" width="13.6640625" customWidth="1"/>
    <col min="6" max="6" width="14.109375" customWidth="1"/>
    <col min="7" max="7" width="13" customWidth="1"/>
    <col min="8" max="8" width="12.77734375" customWidth="1"/>
    <col min="9" max="9" width="13.33203125" customWidth="1"/>
    <col min="10" max="10" width="14.33203125" customWidth="1"/>
    <col min="11" max="11" width="13.44140625" customWidth="1"/>
    <col min="12" max="12" width="12.88671875" customWidth="1"/>
    <col min="13" max="14" width="13" customWidth="1"/>
    <col min="15" max="15" width="13.44140625" customWidth="1"/>
    <col min="16" max="16" width="13.6640625" customWidth="1"/>
    <col min="17" max="17" width="13.109375" customWidth="1"/>
    <col min="18" max="18" width="13.88671875" customWidth="1"/>
    <col min="19" max="19" width="13.77734375" customWidth="1"/>
    <col min="20" max="20" width="13.6640625" customWidth="1"/>
    <col min="21" max="21" width="15.44140625" customWidth="1"/>
    <col min="22" max="22" width="14.109375" customWidth="1"/>
    <col min="23" max="23" width="13.44140625" customWidth="1"/>
  </cols>
  <sheetData>
    <row r="1" spans="1:22" x14ac:dyDescent="0.25">
      <c r="H1" s="41" t="s">
        <v>222</v>
      </c>
      <c r="I1" s="18" t="s">
        <v>89</v>
      </c>
      <c r="J1" s="18" t="s">
        <v>90</v>
      </c>
      <c r="K1" s="18" t="s">
        <v>91</v>
      </c>
      <c r="L1" s="18" t="s">
        <v>92</v>
      </c>
      <c r="M1" s="18" t="s">
        <v>93</v>
      </c>
      <c r="N1" s="18" t="s">
        <v>94</v>
      </c>
      <c r="O1" s="18" t="s">
        <v>95</v>
      </c>
      <c r="P1" s="18" t="s">
        <v>96</v>
      </c>
      <c r="Q1" s="18" t="s">
        <v>97</v>
      </c>
      <c r="R1" s="18" t="s">
        <v>98</v>
      </c>
      <c r="S1" s="18" t="s">
        <v>99</v>
      </c>
      <c r="T1" s="18" t="s">
        <v>100</v>
      </c>
      <c r="U1" s="18" t="s">
        <v>101</v>
      </c>
      <c r="V1" s="19"/>
    </row>
    <row r="2" spans="1:22" x14ac:dyDescent="0.25">
      <c r="B2" s="18" t="s">
        <v>103</v>
      </c>
      <c r="C2" s="18" t="s">
        <v>104</v>
      </c>
      <c r="D2" s="18" t="s">
        <v>120</v>
      </c>
      <c r="E2" s="18" t="s">
        <v>117</v>
      </c>
      <c r="F2" s="18" t="s">
        <v>119</v>
      </c>
      <c r="H2" s="13" t="s">
        <v>102</v>
      </c>
      <c r="I2" s="56">
        <v>1048</v>
      </c>
      <c r="J2" s="56">
        <v>753</v>
      </c>
      <c r="K2" s="56">
        <v>683</v>
      </c>
      <c r="L2" s="56">
        <v>308</v>
      </c>
      <c r="M2" s="56">
        <v>198</v>
      </c>
      <c r="N2" s="56">
        <v>110</v>
      </c>
      <c r="O2" s="56">
        <v>20</v>
      </c>
      <c r="P2" s="56">
        <v>10</v>
      </c>
      <c r="Q2" s="56">
        <v>158</v>
      </c>
      <c r="R2" s="56">
        <v>508</v>
      </c>
      <c r="S2" s="56">
        <v>637</v>
      </c>
      <c r="T2" s="56">
        <v>1289</v>
      </c>
      <c r="U2">
        <f>SUM(I2:T2)</f>
        <v>5722</v>
      </c>
    </row>
    <row r="3" spans="1:22" x14ac:dyDescent="0.25">
      <c r="B3" s="18" t="s">
        <v>105</v>
      </c>
      <c r="C3" s="18" t="s">
        <v>106</v>
      </c>
      <c r="D3" s="18" t="s">
        <v>107</v>
      </c>
      <c r="E3" s="18" t="s">
        <v>118</v>
      </c>
      <c r="F3" s="18" t="s">
        <v>107</v>
      </c>
      <c r="H3" s="13" t="s">
        <v>115</v>
      </c>
      <c r="I3" s="56">
        <v>0</v>
      </c>
      <c r="J3" s="56">
        <v>0</v>
      </c>
      <c r="K3" s="56">
        <v>0</v>
      </c>
      <c r="L3" s="56">
        <v>6</v>
      </c>
      <c r="M3" s="56">
        <v>6</v>
      </c>
      <c r="N3" s="56">
        <v>114</v>
      </c>
      <c r="O3" s="56">
        <v>152</v>
      </c>
      <c r="P3" s="56">
        <v>209</v>
      </c>
      <c r="Q3" s="56">
        <v>7</v>
      </c>
      <c r="R3" s="56">
        <v>0</v>
      </c>
      <c r="S3" s="56">
        <v>0</v>
      </c>
      <c r="T3" s="56">
        <v>0</v>
      </c>
      <c r="U3">
        <f>SUM(I3:T3)</f>
        <v>494</v>
      </c>
    </row>
    <row r="4" spans="1:22" x14ac:dyDescent="0.25">
      <c r="A4" t="s">
        <v>108</v>
      </c>
      <c r="B4" s="18" t="s">
        <v>74</v>
      </c>
      <c r="C4" s="18" t="s">
        <v>75</v>
      </c>
      <c r="D4" s="18" t="s">
        <v>76</v>
      </c>
      <c r="E4" s="18" t="s">
        <v>116</v>
      </c>
      <c r="F4" s="18" t="s">
        <v>77</v>
      </c>
    </row>
    <row r="5" spans="1:22" x14ac:dyDescent="0.25">
      <c r="A5" t="s">
        <v>78</v>
      </c>
      <c r="B5" s="16">
        <f>'Summarize Electric'!$B$38</f>
        <v>598.82177307365964</v>
      </c>
      <c r="C5" s="24">
        <f>'Summarize Electric'!$B$40</f>
        <v>0.60939987427233899</v>
      </c>
      <c r="D5" s="24">
        <f>'Summarize Electric'!$B$41</f>
        <v>0.454459321154629</v>
      </c>
      <c r="E5" s="24"/>
      <c r="F5" s="24"/>
      <c r="H5" s="17"/>
      <c r="I5" s="17">
        <f>$C5</f>
        <v>0.60939987427233899</v>
      </c>
      <c r="J5" s="17">
        <f>$C5</f>
        <v>0.60939987427233899</v>
      </c>
      <c r="K5" s="17">
        <f>$C5</f>
        <v>0.60939987427233899</v>
      </c>
      <c r="L5" s="17">
        <f>$D5</f>
        <v>0.454459321154629</v>
      </c>
      <c r="M5" s="17">
        <f>$D5</f>
        <v>0.454459321154629</v>
      </c>
      <c r="N5" s="17">
        <f>$D5</f>
        <v>0.454459321154629</v>
      </c>
      <c r="O5">
        <v>0</v>
      </c>
      <c r="P5">
        <v>0</v>
      </c>
      <c r="Q5">
        <v>0</v>
      </c>
      <c r="R5" s="17">
        <f>$D5</f>
        <v>0.454459321154629</v>
      </c>
      <c r="S5" s="17">
        <f>$D5</f>
        <v>0.454459321154629</v>
      </c>
      <c r="T5" s="17">
        <f>$C5</f>
        <v>0.60939987427233899</v>
      </c>
    </row>
    <row r="6" spans="1:22" x14ac:dyDescent="0.25">
      <c r="B6" s="16"/>
      <c r="C6" s="24"/>
      <c r="D6" s="24"/>
      <c r="E6" s="24">
        <f>'Summarize Electric'!$B$42</f>
        <v>1.2377794716485899</v>
      </c>
      <c r="F6" s="24">
        <f>'Summarize Electric'!$B$43</f>
        <v>1.5218026916149199</v>
      </c>
      <c r="H6" s="17"/>
      <c r="I6" s="17"/>
      <c r="J6" s="17"/>
      <c r="K6" s="17"/>
      <c r="L6" s="17">
        <f>$F6</f>
        <v>1.5218026916149199</v>
      </c>
      <c r="M6" s="17">
        <f>$F6</f>
        <v>1.5218026916149199</v>
      </c>
      <c r="N6" s="17">
        <f>$E6</f>
        <v>1.2377794716485899</v>
      </c>
      <c r="O6" s="17">
        <f>$E6</f>
        <v>1.2377794716485899</v>
      </c>
      <c r="P6" s="17">
        <f>$E6</f>
        <v>1.2377794716485899</v>
      </c>
      <c r="Q6" s="17">
        <f>$E6</f>
        <v>1.2377794716485899</v>
      </c>
      <c r="R6" s="17">
        <f>$F6</f>
        <v>1.5218026916149199</v>
      </c>
      <c r="S6" s="17">
        <f>$F6</f>
        <v>1.5218026916149199</v>
      </c>
      <c r="T6" s="17"/>
    </row>
    <row r="7" spans="1:22" x14ac:dyDescent="0.25">
      <c r="A7" t="s">
        <v>79</v>
      </c>
      <c r="B7" s="16">
        <f>'Summarize Electric'!C38</f>
        <v>395.08959352168375</v>
      </c>
      <c r="C7" s="24">
        <f>'Summarize Electric'!$C$40</f>
        <v>0.29014607468634201</v>
      </c>
      <c r="D7" s="24">
        <f>'Summarize Electric'!$C$41</f>
        <v>0.203275888271368</v>
      </c>
      <c r="E7" s="24"/>
      <c r="F7" s="24"/>
      <c r="H7" s="17"/>
      <c r="I7" s="17">
        <f>$C7</f>
        <v>0.29014607468634201</v>
      </c>
      <c r="J7" s="17">
        <f>$C7</f>
        <v>0.29014607468634201</v>
      </c>
      <c r="K7" s="17">
        <f>$C7</f>
        <v>0.29014607468634201</v>
      </c>
      <c r="L7" s="17">
        <f>$D7</f>
        <v>0.203275888271368</v>
      </c>
      <c r="M7" s="17">
        <f>$D7</f>
        <v>0.203275888271368</v>
      </c>
      <c r="N7" s="17">
        <f>$D7</f>
        <v>0.203275888271368</v>
      </c>
      <c r="O7">
        <v>0</v>
      </c>
      <c r="P7">
        <v>0</v>
      </c>
      <c r="Q7">
        <v>0</v>
      </c>
      <c r="R7" s="17">
        <f>$D7</f>
        <v>0.203275888271368</v>
      </c>
      <c r="S7" s="17">
        <f>$D7</f>
        <v>0.203275888271368</v>
      </c>
      <c r="T7" s="17">
        <f t="shared" ref="T7:T43" si="0">$C7</f>
        <v>0.29014607468634201</v>
      </c>
    </row>
    <row r="8" spans="1:22" x14ac:dyDescent="0.25">
      <c r="B8" s="16"/>
      <c r="C8" s="24"/>
      <c r="D8" s="24"/>
      <c r="E8" s="24">
        <f>'Summarize Electric'!$C$42</f>
        <v>0.26056361222465302</v>
      </c>
      <c r="F8" s="24">
        <f>'Summarize Electric'!$C$43</f>
        <v>0</v>
      </c>
      <c r="H8" s="17"/>
      <c r="I8" s="17"/>
      <c r="J8" s="17"/>
      <c r="K8" s="17"/>
      <c r="L8" s="17">
        <f>$F8</f>
        <v>0</v>
      </c>
      <c r="M8" s="17">
        <f>$F8</f>
        <v>0</v>
      </c>
      <c r="N8" s="17">
        <f>$E8</f>
        <v>0.26056361222465302</v>
      </c>
      <c r="O8" s="17">
        <f>$E8</f>
        <v>0.26056361222465302</v>
      </c>
      <c r="P8" s="17">
        <f>$E8</f>
        <v>0.26056361222465302</v>
      </c>
      <c r="Q8" s="17">
        <f>$E8</f>
        <v>0.26056361222465302</v>
      </c>
      <c r="R8" s="17">
        <f>$F8</f>
        <v>0</v>
      </c>
      <c r="S8" s="17">
        <f>$F8</f>
        <v>0</v>
      </c>
      <c r="T8" s="17"/>
    </row>
    <row r="9" spans="1:22" x14ac:dyDescent="0.25">
      <c r="A9" t="s">
        <v>81</v>
      </c>
      <c r="B9" s="16">
        <f>'Summarize Electric'!D38</f>
        <v>1809.6993867629767</v>
      </c>
      <c r="C9" s="24">
        <f>'Summarize Electric'!$D$40</f>
        <v>0.48313945935022701</v>
      </c>
      <c r="D9" s="24">
        <f>'Summarize Electric'!$D$41</f>
        <v>0.27978442745418702</v>
      </c>
      <c r="E9" s="24"/>
      <c r="F9" s="24"/>
      <c r="H9" s="17"/>
      <c r="I9" s="17">
        <f>$C9</f>
        <v>0.48313945935022701</v>
      </c>
      <c r="J9" s="17">
        <f>$C9</f>
        <v>0.48313945935022701</v>
      </c>
      <c r="K9" s="17">
        <f>$C9</f>
        <v>0.48313945935022701</v>
      </c>
      <c r="L9" s="17">
        <f>$D9</f>
        <v>0.27978442745418702</v>
      </c>
      <c r="M9" s="17">
        <f>$D9</f>
        <v>0.27978442745418702</v>
      </c>
      <c r="N9" s="17">
        <f>$D9</f>
        <v>0.27978442745418702</v>
      </c>
      <c r="O9">
        <v>0</v>
      </c>
      <c r="P9">
        <v>0</v>
      </c>
      <c r="Q9">
        <v>0</v>
      </c>
      <c r="R9" s="17">
        <f>$D9</f>
        <v>0.27978442745418702</v>
      </c>
      <c r="S9" s="17">
        <f>$D9</f>
        <v>0.27978442745418702</v>
      </c>
      <c r="T9" s="17">
        <f t="shared" si="0"/>
        <v>0.48313945935022701</v>
      </c>
    </row>
    <row r="10" spans="1:22" x14ac:dyDescent="0.25">
      <c r="B10" s="16"/>
      <c r="C10" s="24"/>
      <c r="D10" s="24"/>
      <c r="E10" s="24">
        <f>'Summarize Electric'!$D$42</f>
        <v>1.5910218065792801</v>
      </c>
      <c r="F10" s="24">
        <f>'Summarize Electric'!$D$43</f>
        <v>3.6468347756658099</v>
      </c>
      <c r="H10" s="17"/>
      <c r="I10" s="17"/>
      <c r="J10" s="17"/>
      <c r="K10" s="17"/>
      <c r="L10" s="17">
        <f>$F10</f>
        <v>3.6468347756658099</v>
      </c>
      <c r="M10" s="17">
        <f>$F10</f>
        <v>3.6468347756658099</v>
      </c>
      <c r="N10" s="17">
        <f>$E10</f>
        <v>1.5910218065792801</v>
      </c>
      <c r="O10" s="17">
        <f>$E10</f>
        <v>1.5910218065792801</v>
      </c>
      <c r="P10" s="17">
        <f>$E10</f>
        <v>1.5910218065792801</v>
      </c>
      <c r="Q10" s="17">
        <f>$E10</f>
        <v>1.5910218065792801</v>
      </c>
      <c r="R10" s="17">
        <f>$F10</f>
        <v>3.6468347756658099</v>
      </c>
      <c r="S10" s="17">
        <f>$F10</f>
        <v>3.6468347756658099</v>
      </c>
      <c r="T10" s="17"/>
    </row>
    <row r="11" spans="1:22" x14ac:dyDescent="0.25">
      <c r="A11" t="s">
        <v>123</v>
      </c>
      <c r="B11" s="16">
        <f>'Summarize Electric'!E38</f>
        <v>3349.2706601615091</v>
      </c>
      <c r="C11" s="24">
        <f>'Summarize Electric'!$E$40</f>
        <v>1.564293387433688</v>
      </c>
      <c r="D11" s="24">
        <f>'Summarize Electric'!$E$41</f>
        <v>0.94834252315652401</v>
      </c>
      <c r="E11" s="24"/>
      <c r="F11" s="24"/>
      <c r="H11" s="17"/>
      <c r="I11" s="17">
        <f>$C11</f>
        <v>1.564293387433688</v>
      </c>
      <c r="J11" s="17">
        <f>$C11</f>
        <v>1.564293387433688</v>
      </c>
      <c r="K11" s="17">
        <f>$C11</f>
        <v>1.564293387433688</v>
      </c>
      <c r="L11" s="17">
        <f>$D11</f>
        <v>0.94834252315652401</v>
      </c>
      <c r="M11" s="17">
        <f>$D11</f>
        <v>0.94834252315652401</v>
      </c>
      <c r="N11" s="17">
        <f>$D11</f>
        <v>0.94834252315652401</v>
      </c>
      <c r="O11">
        <v>0</v>
      </c>
      <c r="P11">
        <v>0</v>
      </c>
      <c r="Q11">
        <v>0</v>
      </c>
      <c r="R11" s="17">
        <f>$D11</f>
        <v>0.94834252315652401</v>
      </c>
      <c r="S11" s="17">
        <f>$D11</f>
        <v>0.94834252315652401</v>
      </c>
      <c r="T11" s="17">
        <f t="shared" si="0"/>
        <v>1.564293387433688</v>
      </c>
    </row>
    <row r="12" spans="1:22" x14ac:dyDescent="0.25">
      <c r="B12" s="16"/>
      <c r="C12" s="24"/>
      <c r="D12" s="24"/>
      <c r="E12" s="24">
        <f>'Summarize Electric'!$E$42</f>
        <v>0.925093048159915</v>
      </c>
      <c r="F12" s="24">
        <f>'Summarize Electric'!$E$43</f>
        <v>0</v>
      </c>
      <c r="H12" s="17"/>
      <c r="I12" s="17"/>
      <c r="J12" s="17"/>
      <c r="K12" s="17"/>
      <c r="L12" s="17">
        <f>$F12</f>
        <v>0</v>
      </c>
      <c r="M12" s="17">
        <f>$F12</f>
        <v>0</v>
      </c>
      <c r="N12" s="17">
        <f>$E12</f>
        <v>0.925093048159915</v>
      </c>
      <c r="O12" s="17">
        <f>$E12</f>
        <v>0.925093048159915</v>
      </c>
      <c r="P12" s="17">
        <f>$E12</f>
        <v>0.925093048159915</v>
      </c>
      <c r="Q12" s="17">
        <f>$E12</f>
        <v>0.925093048159915</v>
      </c>
      <c r="R12" s="17">
        <f>$F12</f>
        <v>0</v>
      </c>
      <c r="S12" s="17">
        <f>$F12</f>
        <v>0</v>
      </c>
      <c r="T12" s="17"/>
    </row>
    <row r="13" spans="1:22" x14ac:dyDescent="0.25">
      <c r="A13" t="s">
        <v>82</v>
      </c>
      <c r="B13" s="16">
        <f>'Summarize Electric'!F38</f>
        <v>1401.7256148137617</v>
      </c>
      <c r="C13" s="24">
        <f>'Summarize Electric'!$F$40</f>
        <v>0.432812576637159</v>
      </c>
      <c r="D13" s="24">
        <f>'Summarize Electric'!$F$41</f>
        <v>0.25857376290470002</v>
      </c>
      <c r="E13" s="24"/>
      <c r="F13" s="24"/>
      <c r="H13" s="17"/>
      <c r="I13" s="17">
        <f>$C13</f>
        <v>0.432812576637159</v>
      </c>
      <c r="J13" s="17">
        <f>$C13</f>
        <v>0.432812576637159</v>
      </c>
      <c r="K13" s="17">
        <f>$C13</f>
        <v>0.432812576637159</v>
      </c>
      <c r="L13" s="17">
        <f>$D13</f>
        <v>0.25857376290470002</v>
      </c>
      <c r="M13" s="17">
        <f>$D13</f>
        <v>0.25857376290470002</v>
      </c>
      <c r="N13" s="17">
        <f>$D13</f>
        <v>0.25857376290470002</v>
      </c>
      <c r="O13">
        <v>0</v>
      </c>
      <c r="P13">
        <v>0</v>
      </c>
      <c r="Q13">
        <v>0</v>
      </c>
      <c r="R13" s="17">
        <f>$D13</f>
        <v>0.25857376290470002</v>
      </c>
      <c r="S13" s="17">
        <f>$D13</f>
        <v>0.25857376290470002</v>
      </c>
      <c r="T13" s="17">
        <f t="shared" si="0"/>
        <v>0.432812576637159</v>
      </c>
    </row>
    <row r="14" spans="1:22" x14ac:dyDescent="0.25">
      <c r="B14" s="16"/>
      <c r="C14" s="24"/>
      <c r="D14" s="24"/>
      <c r="E14" s="24">
        <f>'Summarize Electric'!$F$42</f>
        <v>1.20835837002248</v>
      </c>
      <c r="F14" s="24">
        <f>'Summarize Electric'!$F$43</f>
        <v>2.82498289311919</v>
      </c>
      <c r="H14" s="17"/>
      <c r="I14" s="17"/>
      <c r="J14" s="17"/>
      <c r="K14" s="17"/>
      <c r="L14" s="17">
        <f>$F14</f>
        <v>2.82498289311919</v>
      </c>
      <c r="M14" s="17">
        <f>$F14</f>
        <v>2.82498289311919</v>
      </c>
      <c r="N14" s="17">
        <f>$E14</f>
        <v>1.20835837002248</v>
      </c>
      <c r="O14" s="17">
        <f>$E14</f>
        <v>1.20835837002248</v>
      </c>
      <c r="P14" s="17">
        <f>$E14</f>
        <v>1.20835837002248</v>
      </c>
      <c r="Q14" s="17">
        <f>$E14</f>
        <v>1.20835837002248</v>
      </c>
      <c r="R14" s="17">
        <f>$F14</f>
        <v>2.82498289311919</v>
      </c>
      <c r="S14" s="17">
        <f>$F14</f>
        <v>2.82498289311919</v>
      </c>
      <c r="T14" s="17"/>
    </row>
    <row r="15" spans="1:22" x14ac:dyDescent="0.25">
      <c r="A15" t="s">
        <v>83</v>
      </c>
      <c r="B15" s="16">
        <f>'Summarize Electric'!$G$38</f>
        <v>45460.383426713161</v>
      </c>
      <c r="C15" s="24">
        <f>'Summarize Electric'!$G$40</f>
        <v>20.376922287404799</v>
      </c>
      <c r="D15" s="24">
        <f>'Summarize Electric'!$G$41</f>
        <v>14.7625083431222</v>
      </c>
      <c r="E15" s="24"/>
      <c r="F15" s="24"/>
      <c r="H15" s="17"/>
      <c r="I15" s="17">
        <f>$C15</f>
        <v>20.376922287404799</v>
      </c>
      <c r="J15" s="17">
        <f>$C15</f>
        <v>20.376922287404799</v>
      </c>
      <c r="K15" s="17">
        <f>$C15</f>
        <v>20.376922287404799</v>
      </c>
      <c r="L15" s="17">
        <f>$D15</f>
        <v>14.7625083431222</v>
      </c>
      <c r="M15" s="17">
        <f>$D15</f>
        <v>14.7625083431222</v>
      </c>
      <c r="N15" s="17">
        <f>$D15</f>
        <v>14.7625083431222</v>
      </c>
      <c r="O15">
        <v>0</v>
      </c>
      <c r="P15">
        <v>0</v>
      </c>
      <c r="Q15">
        <v>0</v>
      </c>
      <c r="R15" s="17">
        <f>$D15</f>
        <v>14.7625083431222</v>
      </c>
      <c r="S15" s="17">
        <f>$D15</f>
        <v>14.7625083431222</v>
      </c>
      <c r="T15" s="17">
        <f t="shared" si="0"/>
        <v>20.376922287404799</v>
      </c>
    </row>
    <row r="16" spans="1:22" x14ac:dyDescent="0.25">
      <c r="B16" s="16"/>
      <c r="C16" s="24"/>
      <c r="D16" s="24"/>
      <c r="E16" s="24">
        <f>'Summarize Electric'!$G$42</f>
        <v>38.4342599072003</v>
      </c>
      <c r="F16" s="24">
        <f>'Summarize Electric'!$G$43</f>
        <v>0</v>
      </c>
      <c r="H16" s="17"/>
      <c r="I16" s="17"/>
      <c r="J16" s="17"/>
      <c r="K16" s="17"/>
      <c r="L16" s="17">
        <f>$F16</f>
        <v>0</v>
      </c>
      <c r="M16" s="17">
        <f>$F16</f>
        <v>0</v>
      </c>
      <c r="N16" s="17">
        <f>$E16</f>
        <v>38.4342599072003</v>
      </c>
      <c r="O16" s="17">
        <f>$E16</f>
        <v>38.4342599072003</v>
      </c>
      <c r="P16" s="17">
        <f>$E16</f>
        <v>38.4342599072003</v>
      </c>
      <c r="Q16" s="17">
        <f>$E16</f>
        <v>38.4342599072003</v>
      </c>
      <c r="R16" s="17">
        <f>$F16</f>
        <v>0</v>
      </c>
      <c r="S16" s="17">
        <f>$F16</f>
        <v>0</v>
      </c>
      <c r="T16" s="17"/>
    </row>
    <row r="17" spans="1:20" x14ac:dyDescent="0.25">
      <c r="A17" s="44" t="s">
        <v>125</v>
      </c>
      <c r="B17" s="16">
        <f>'Summarize Electric'!$H$38</f>
        <v>57481.625178337359</v>
      </c>
      <c r="C17" s="24">
        <f>'Summarize Electric'!$H$40</f>
        <v>3.1984442973928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3.1984442973928</v>
      </c>
      <c r="J17" s="17">
        <f>$C17</f>
        <v>3.1984442973928</v>
      </c>
      <c r="K17" s="17">
        <f>$C17</f>
        <v>3.1984442973928</v>
      </c>
      <c r="L17" s="17">
        <f>$D17</f>
        <v>0</v>
      </c>
      <c r="M17" s="17">
        <f>$D17</f>
        <v>0</v>
      </c>
      <c r="N17" s="17">
        <f>$D17</f>
        <v>0</v>
      </c>
      <c r="O17">
        <v>0</v>
      </c>
      <c r="P17">
        <v>0</v>
      </c>
      <c r="Q17">
        <v>0</v>
      </c>
      <c r="R17" s="17">
        <f>$D17</f>
        <v>0</v>
      </c>
      <c r="S17" s="17">
        <f>$D17</f>
        <v>0</v>
      </c>
      <c r="T17" s="17">
        <f t="shared" si="0"/>
        <v>3.1984442973928</v>
      </c>
    </row>
    <row r="18" spans="1:20" x14ac:dyDescent="0.25">
      <c r="B18" s="16"/>
      <c r="C18" s="24"/>
      <c r="D18" s="24"/>
      <c r="E18" s="24">
        <f>'Summarize Electric'!$H$42</f>
        <v>23.615911401981801</v>
      </c>
      <c r="F18" s="24">
        <f>'Summarize Electric'!$H$43</f>
        <v>80.574713661021292</v>
      </c>
      <c r="H18" s="17"/>
      <c r="I18" s="17"/>
      <c r="J18" s="17"/>
      <c r="K18" s="17"/>
      <c r="L18" s="17">
        <f>$F18</f>
        <v>80.574713661021292</v>
      </c>
      <c r="M18" s="17">
        <f>$F18</f>
        <v>80.574713661021292</v>
      </c>
      <c r="N18" s="17">
        <f>$E18</f>
        <v>23.615911401981801</v>
      </c>
      <c r="O18" s="17">
        <f>$E18</f>
        <v>23.615911401981801</v>
      </c>
      <c r="P18" s="17">
        <f>$E18</f>
        <v>23.615911401981801</v>
      </c>
      <c r="Q18" s="17">
        <f>$E18</f>
        <v>23.615911401981801</v>
      </c>
      <c r="R18" s="17">
        <f>$F18</f>
        <v>80.574713661021292</v>
      </c>
      <c r="S18" s="17">
        <f>$F18</f>
        <v>80.574713661021292</v>
      </c>
      <c r="T18" s="17"/>
    </row>
    <row r="19" spans="1:20" x14ac:dyDescent="0.25">
      <c r="A19" s="44" t="s">
        <v>221</v>
      </c>
      <c r="B19" s="16">
        <f>'Summarize Electric'!$I$38</f>
        <v>106168.79743413843</v>
      </c>
      <c r="C19" s="24">
        <f>'Summarize Electric'!$I$40</f>
        <v>5.6607389461156599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5.6607389461156599</v>
      </c>
      <c r="J19" s="17">
        <f>$C19</f>
        <v>5.6607389461156599</v>
      </c>
      <c r="K19" s="17">
        <f>$C19</f>
        <v>5.6607389461156599</v>
      </c>
      <c r="L19" s="17">
        <f>$D19</f>
        <v>0</v>
      </c>
      <c r="M19" s="17">
        <f>$D19</f>
        <v>0</v>
      </c>
      <c r="N19" s="17">
        <f>$D19</f>
        <v>0</v>
      </c>
      <c r="O19">
        <v>0</v>
      </c>
      <c r="P19">
        <v>0</v>
      </c>
      <c r="Q19">
        <v>0</v>
      </c>
      <c r="R19" s="17">
        <f>$D19</f>
        <v>0</v>
      </c>
      <c r="S19" s="17">
        <f>$D19</f>
        <v>0</v>
      </c>
      <c r="T19" s="17">
        <f t="shared" si="0"/>
        <v>5.6607389461156599</v>
      </c>
    </row>
    <row r="20" spans="1:20" x14ac:dyDescent="0.25">
      <c r="B20" s="16"/>
      <c r="C20" s="24"/>
      <c r="D20" s="24"/>
      <c r="E20" s="24">
        <f>'Summarize Electric'!$I$42</f>
        <v>0</v>
      </c>
      <c r="F20" s="24">
        <f>'Summarize Electric'!$I$43</f>
        <v>0</v>
      </c>
      <c r="H20" s="17"/>
      <c r="I20" s="17"/>
      <c r="J20" s="17"/>
      <c r="K20" s="17"/>
      <c r="L20" s="17">
        <f>$F20</f>
        <v>0</v>
      </c>
      <c r="M20" s="17">
        <f>$F20</f>
        <v>0</v>
      </c>
      <c r="N20" s="17">
        <f>$E20</f>
        <v>0</v>
      </c>
      <c r="O20" s="17">
        <f>$E20</f>
        <v>0</v>
      </c>
      <c r="P20" s="17">
        <f>$E20</f>
        <v>0</v>
      </c>
      <c r="Q20" s="17">
        <f>$E20</f>
        <v>0</v>
      </c>
      <c r="R20" s="17">
        <f>$F20</f>
        <v>0</v>
      </c>
      <c r="S20" s="17">
        <f>$F20</f>
        <v>0</v>
      </c>
      <c r="T20" s="17"/>
    </row>
    <row r="21" spans="1:20" x14ac:dyDescent="0.25">
      <c r="A21" s="44" t="s">
        <v>126</v>
      </c>
      <c r="B21" s="16">
        <f>'Summarize Electric'!$J$38</f>
        <v>59404.361881765675</v>
      </c>
      <c r="C21" s="24">
        <f>'Summarize Electric'!$J$40</f>
        <v>3.53379337684953</v>
      </c>
      <c r="D21" s="24">
        <f>'Summarize Electric'!$J$41</f>
        <v>0</v>
      </c>
      <c r="E21" s="24"/>
      <c r="F21" s="24"/>
      <c r="H21" s="17"/>
      <c r="I21" s="17">
        <f>$C21</f>
        <v>3.53379337684953</v>
      </c>
      <c r="J21" s="17">
        <f>$C21</f>
        <v>3.53379337684953</v>
      </c>
      <c r="K21" s="17">
        <f>$C21</f>
        <v>3.53379337684953</v>
      </c>
      <c r="L21" s="17">
        <f>$D21</f>
        <v>0</v>
      </c>
      <c r="M21" s="17">
        <f>$D21</f>
        <v>0</v>
      </c>
      <c r="N21" s="17">
        <f>$D21</f>
        <v>0</v>
      </c>
      <c r="O21">
        <v>0</v>
      </c>
      <c r="P21">
        <v>0</v>
      </c>
      <c r="Q21">
        <v>0</v>
      </c>
      <c r="R21" s="17">
        <f>$D21</f>
        <v>0</v>
      </c>
      <c r="S21" s="17">
        <f>$D21</f>
        <v>0</v>
      </c>
      <c r="T21" s="17">
        <f t="shared" si="0"/>
        <v>3.53379337684953</v>
      </c>
    </row>
    <row r="22" spans="1:20" x14ac:dyDescent="0.25">
      <c r="B22" s="16"/>
      <c r="C22" s="24"/>
      <c r="D22" s="24"/>
      <c r="E22" s="24">
        <f>'Summarize Electric'!$J$42</f>
        <v>22.9774290588031</v>
      </c>
      <c r="F22" s="24">
        <f>'Summarize Electric'!$J$43</f>
        <v>75.275328055303106</v>
      </c>
      <c r="H22" s="17"/>
      <c r="I22" s="17"/>
      <c r="J22" s="17"/>
      <c r="K22" s="17"/>
      <c r="L22" s="17">
        <f>$F22</f>
        <v>75.275328055303106</v>
      </c>
      <c r="M22" s="17">
        <f>$F22</f>
        <v>75.275328055303106</v>
      </c>
      <c r="N22" s="17">
        <f>$E22</f>
        <v>22.9774290588031</v>
      </c>
      <c r="O22" s="17">
        <f>$E22</f>
        <v>22.9774290588031</v>
      </c>
      <c r="P22" s="17">
        <f>$E22</f>
        <v>22.9774290588031</v>
      </c>
      <c r="Q22" s="17">
        <f>$E22</f>
        <v>22.9774290588031</v>
      </c>
      <c r="R22" s="17">
        <f>$F22</f>
        <v>75.275328055303106</v>
      </c>
      <c r="S22" s="17">
        <f>$F22</f>
        <v>75.275328055303106</v>
      </c>
      <c r="T22" s="17"/>
    </row>
    <row r="23" spans="1:20" x14ac:dyDescent="0.25">
      <c r="A23" s="44" t="s">
        <v>127</v>
      </c>
      <c r="B23" s="16">
        <f>'Summarize Electric'!$K$38</f>
        <v>4306.1742485927598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>$C23</f>
        <v>0</v>
      </c>
      <c r="L23" s="17">
        <f>$D23</f>
        <v>0</v>
      </c>
      <c r="M23" s="17">
        <f>$D23</f>
        <v>0</v>
      </c>
      <c r="N23" s="17">
        <f>$D23</f>
        <v>0</v>
      </c>
      <c r="O23">
        <v>0</v>
      </c>
      <c r="P23">
        <v>0</v>
      </c>
      <c r="Q23">
        <v>0</v>
      </c>
      <c r="R23" s="17">
        <f>$D23</f>
        <v>0</v>
      </c>
      <c r="S23" s="17">
        <f>$D23</f>
        <v>0</v>
      </c>
      <c r="T23" s="17">
        <f t="shared" si="0"/>
        <v>0</v>
      </c>
    </row>
    <row r="24" spans="1:20" x14ac:dyDescent="0.25">
      <c r="B24" s="16"/>
      <c r="C24" s="24"/>
      <c r="D24" s="24"/>
      <c r="E24" s="24">
        <f>'Summarize Electric'!$K$42</f>
        <v>7.2932557720544997</v>
      </c>
      <c r="F24" s="24">
        <f>'Summarize Electric'!$K$43</f>
        <v>7.2932557720544997</v>
      </c>
      <c r="H24" s="17"/>
      <c r="I24" s="17"/>
      <c r="J24" s="17"/>
      <c r="K24" s="17"/>
      <c r="L24" s="17">
        <f>$F24</f>
        <v>7.2932557720544997</v>
      </c>
      <c r="M24" s="17">
        <f>$F24</f>
        <v>7.2932557720544997</v>
      </c>
      <c r="N24" s="17">
        <f>$E24</f>
        <v>7.2932557720544997</v>
      </c>
      <c r="O24" s="17">
        <f>$E24</f>
        <v>7.2932557720544997</v>
      </c>
      <c r="P24" s="17">
        <f>$E24</f>
        <v>7.2932557720544997</v>
      </c>
      <c r="Q24" s="17">
        <f>$E24</f>
        <v>7.2932557720544997</v>
      </c>
      <c r="R24" s="17">
        <f>$F24</f>
        <v>7.2932557720544997</v>
      </c>
      <c r="S24" s="17">
        <f>$F24</f>
        <v>7.2932557720544997</v>
      </c>
      <c r="T24" s="17"/>
    </row>
    <row r="25" spans="1:20" x14ac:dyDescent="0.25">
      <c r="A25" t="s">
        <v>80</v>
      </c>
      <c r="B25" s="16">
        <f>'Summarize Electric'!L38</f>
        <v>583.09069045422848</v>
      </c>
      <c r="C25" s="24">
        <f>'Summarize Electric'!$L$40</f>
        <v>0.59023947933191101</v>
      </c>
      <c r="D25" s="24">
        <f>'Summarize Electric'!$L$41</f>
        <v>0.45771626838613</v>
      </c>
      <c r="E25" s="24"/>
      <c r="F25" s="24"/>
      <c r="H25" s="17"/>
      <c r="I25" s="17">
        <f>$C25</f>
        <v>0.59023947933191101</v>
      </c>
      <c r="J25" s="17">
        <f>$C25</f>
        <v>0.59023947933191101</v>
      </c>
      <c r="K25" s="17">
        <f>$C25</f>
        <v>0.59023947933191101</v>
      </c>
      <c r="L25" s="17">
        <f>$D25</f>
        <v>0.45771626838613</v>
      </c>
      <c r="M25" s="17">
        <f>$D25</f>
        <v>0.45771626838613</v>
      </c>
      <c r="N25" s="17">
        <f>$D25</f>
        <v>0.45771626838613</v>
      </c>
      <c r="O25">
        <v>0</v>
      </c>
      <c r="P25">
        <v>0</v>
      </c>
      <c r="Q25">
        <v>0</v>
      </c>
      <c r="R25" s="17">
        <f>$D25</f>
        <v>0.45771626838613</v>
      </c>
      <c r="S25" s="17">
        <f>$D25</f>
        <v>0.45771626838613</v>
      </c>
      <c r="T25" s="17">
        <f t="shared" si="0"/>
        <v>0.59023947933191101</v>
      </c>
    </row>
    <row r="26" spans="1:20" x14ac:dyDescent="0.25">
      <c r="B26" s="16"/>
      <c r="C26" s="24"/>
      <c r="D26" s="24"/>
      <c r="E26" s="24">
        <f>'Summarize Electric'!$L$42</f>
        <v>0.97864462096687599</v>
      </c>
      <c r="F26" s="24">
        <f>'Summarize Electric'!$L$43</f>
        <v>0</v>
      </c>
      <c r="H26" s="17"/>
      <c r="I26" s="17"/>
      <c r="J26" s="17"/>
      <c r="K26" s="17"/>
      <c r="L26" s="17">
        <f>$F26</f>
        <v>0</v>
      </c>
      <c r="M26" s="17">
        <f>$F26</f>
        <v>0</v>
      </c>
      <c r="N26" s="17">
        <f>$E26</f>
        <v>0.97864462096687599</v>
      </c>
      <c r="O26" s="17">
        <f>$E26</f>
        <v>0.97864462096687599</v>
      </c>
      <c r="P26" s="17">
        <f>$E26</f>
        <v>0.97864462096687599</v>
      </c>
      <c r="Q26" s="17">
        <f>$E26</f>
        <v>0.97864462096687599</v>
      </c>
      <c r="R26" s="17">
        <f>$F26</f>
        <v>0</v>
      </c>
      <c r="S26" s="17">
        <f>$F26</f>
        <v>0</v>
      </c>
      <c r="T26" s="17"/>
    </row>
    <row r="27" spans="1:20" x14ac:dyDescent="0.25">
      <c r="A27" t="s">
        <v>84</v>
      </c>
      <c r="B27" s="16">
        <f>'Summarize Electric'!M38</f>
        <v>278.86127996894822</v>
      </c>
      <c r="C27" s="24">
        <f>'Summarize Electric'!$M$40</f>
        <v>0.24674439380076399</v>
      </c>
      <c r="D27" s="24">
        <f>'Summarize Electric'!$M$41</f>
        <v>0.179811940717752</v>
      </c>
      <c r="E27" s="24"/>
      <c r="F27" s="24"/>
      <c r="H27" s="17"/>
      <c r="I27" s="17">
        <f>$C27</f>
        <v>0.24674439380076399</v>
      </c>
      <c r="J27" s="17">
        <f>$C27</f>
        <v>0.24674439380076399</v>
      </c>
      <c r="K27" s="17">
        <f>$C27</f>
        <v>0.24674439380076399</v>
      </c>
      <c r="L27" s="17">
        <f>$D27</f>
        <v>0.179811940717752</v>
      </c>
      <c r="M27" s="17">
        <f>$D27</f>
        <v>0.179811940717752</v>
      </c>
      <c r="N27" s="17">
        <f>$D27</f>
        <v>0.179811940717752</v>
      </c>
      <c r="O27">
        <v>0</v>
      </c>
      <c r="P27">
        <v>0</v>
      </c>
      <c r="Q27">
        <v>0</v>
      </c>
      <c r="R27" s="17">
        <f>$D27</f>
        <v>0.179811940717752</v>
      </c>
      <c r="S27" s="17">
        <f>$D27</f>
        <v>0.179811940717752</v>
      </c>
      <c r="T27" s="17">
        <f t="shared" si="0"/>
        <v>0.24674439380076399</v>
      </c>
    </row>
    <row r="28" spans="1:20" x14ac:dyDescent="0.25">
      <c r="B28" s="16"/>
      <c r="C28" s="24"/>
      <c r="D28" s="24"/>
      <c r="E28" s="24">
        <f>'Summarize Electric'!$M$42</f>
        <v>0.26526354860071599</v>
      </c>
      <c r="F28" s="24">
        <f>'Summarize Electric'!$M$43</f>
        <v>0</v>
      </c>
      <c r="H28" s="17"/>
      <c r="I28" s="17"/>
      <c r="J28" s="17"/>
      <c r="K28" s="17"/>
      <c r="L28" s="17">
        <f>$F28</f>
        <v>0</v>
      </c>
      <c r="M28" s="17">
        <f>$F28</f>
        <v>0</v>
      </c>
      <c r="N28" s="17">
        <f>$E28</f>
        <v>0.26526354860071599</v>
      </c>
      <c r="O28" s="17">
        <f>$E28</f>
        <v>0.26526354860071599</v>
      </c>
      <c r="P28" s="17">
        <f>$E28</f>
        <v>0.26526354860071599</v>
      </c>
      <c r="Q28" s="17">
        <f>$E28</f>
        <v>0.26526354860071599</v>
      </c>
      <c r="R28" s="17">
        <f>$F28</f>
        <v>0</v>
      </c>
      <c r="S28" s="17">
        <f>$F28</f>
        <v>0</v>
      </c>
      <c r="T28" s="17"/>
    </row>
    <row r="29" spans="1:20" x14ac:dyDescent="0.25">
      <c r="A29" t="s">
        <v>85</v>
      </c>
      <c r="B29" s="16">
        <f>'Summarize Electric'!$N$38</f>
        <v>1472.0555448785094</v>
      </c>
      <c r="C29" s="24">
        <f>'Summarize Electric'!$N$40</f>
        <v>0.50587689640962097</v>
      </c>
      <c r="D29" s="24">
        <f>'Summarize Electric'!$N$41</f>
        <v>0.30200011062868398</v>
      </c>
      <c r="E29" s="24"/>
      <c r="F29" s="24"/>
      <c r="H29" s="17"/>
      <c r="I29" s="17">
        <f>$C29</f>
        <v>0.50587689640962097</v>
      </c>
      <c r="J29" s="17">
        <f>$C29</f>
        <v>0.50587689640962097</v>
      </c>
      <c r="K29" s="17">
        <f>$C29</f>
        <v>0.50587689640962097</v>
      </c>
      <c r="L29" s="17">
        <f>$D29</f>
        <v>0.30200011062868398</v>
      </c>
      <c r="M29" s="17">
        <f>$D29</f>
        <v>0.30200011062868398</v>
      </c>
      <c r="N29" s="17">
        <f>$D29</f>
        <v>0.30200011062868398</v>
      </c>
      <c r="O29">
        <v>0</v>
      </c>
      <c r="P29">
        <v>0</v>
      </c>
      <c r="Q29">
        <v>0</v>
      </c>
      <c r="R29" s="17">
        <f>$D29</f>
        <v>0.30200011062868398</v>
      </c>
      <c r="S29" s="17">
        <f>$D29</f>
        <v>0.30200011062868398</v>
      </c>
      <c r="T29" s="17">
        <f t="shared" si="0"/>
        <v>0.50587689640962097</v>
      </c>
    </row>
    <row r="30" spans="1:20" x14ac:dyDescent="0.25">
      <c r="B30" s="16"/>
      <c r="C30" s="24"/>
      <c r="D30" s="24"/>
      <c r="E30" s="24">
        <f>'Summarize Electric'!$N$42</f>
        <v>1.72920159084138</v>
      </c>
      <c r="F30" s="24">
        <f>'Summarize Electric'!$N$43</f>
        <v>3.1573880489369599</v>
      </c>
      <c r="H30" s="17"/>
      <c r="I30" s="17"/>
      <c r="J30" s="17"/>
      <c r="K30" s="17"/>
      <c r="L30" s="17">
        <f>$F30</f>
        <v>3.1573880489369599</v>
      </c>
      <c r="M30" s="17">
        <f>$F30</f>
        <v>3.1573880489369599</v>
      </c>
      <c r="N30" s="17">
        <f>$E30</f>
        <v>1.72920159084138</v>
      </c>
      <c r="O30" s="17">
        <f>$E30</f>
        <v>1.72920159084138</v>
      </c>
      <c r="P30" s="17">
        <f>$E30</f>
        <v>1.72920159084138</v>
      </c>
      <c r="Q30" s="17">
        <f>$E30</f>
        <v>1.72920159084138</v>
      </c>
      <c r="R30" s="17">
        <f>$F30</f>
        <v>3.1573880489369599</v>
      </c>
      <c r="S30" s="17">
        <f>$F30</f>
        <v>3.1573880489369599</v>
      </c>
      <c r="T30" s="17"/>
    </row>
    <row r="31" spans="1:20" x14ac:dyDescent="0.25">
      <c r="A31" t="s">
        <v>128</v>
      </c>
      <c r="B31" s="16">
        <f>'Summarize Electric'!$O$38</f>
        <v>2699.7596949179783</v>
      </c>
      <c r="C31" s="24">
        <f>'Summarize Electric'!$O$40</f>
        <v>0.75874290120533106</v>
      </c>
      <c r="D31" s="24">
        <f>'Summarize Electric'!$O$41</f>
        <v>0.47877254763945098</v>
      </c>
      <c r="E31" s="24"/>
      <c r="F31" s="24"/>
      <c r="H31" s="17"/>
      <c r="I31" s="17">
        <f>$C31</f>
        <v>0.75874290120533106</v>
      </c>
      <c r="J31" s="17">
        <f>$C31</f>
        <v>0.75874290120533106</v>
      </c>
      <c r="K31" s="17">
        <f>$C31</f>
        <v>0.75874290120533106</v>
      </c>
      <c r="L31" s="17">
        <f>$D31</f>
        <v>0.47877254763945098</v>
      </c>
      <c r="M31" s="17">
        <f>$D31</f>
        <v>0.47877254763945098</v>
      </c>
      <c r="N31" s="17">
        <f>$D31</f>
        <v>0.47877254763945098</v>
      </c>
      <c r="O31">
        <v>0</v>
      </c>
      <c r="P31">
        <v>0</v>
      </c>
      <c r="Q31">
        <v>0</v>
      </c>
      <c r="R31" s="17">
        <f>$D31</f>
        <v>0.47877254763945098</v>
      </c>
      <c r="S31" s="17">
        <f>$D31</f>
        <v>0.47877254763945098</v>
      </c>
      <c r="T31" s="17">
        <f t="shared" si="0"/>
        <v>0.75874290120533106</v>
      </c>
    </row>
    <row r="32" spans="1:20" x14ac:dyDescent="0.25">
      <c r="B32" s="16"/>
      <c r="C32" s="24"/>
      <c r="D32" s="24"/>
      <c r="E32" s="24">
        <f>'Summarize Electric'!$O$42</f>
        <v>1.22108857958294</v>
      </c>
      <c r="F32" s="24">
        <f>'Summarize Electric'!$O$43</f>
        <v>0</v>
      </c>
      <c r="H32" s="17"/>
      <c r="I32" s="17"/>
      <c r="J32" s="17"/>
      <c r="K32" s="17"/>
      <c r="L32" s="17">
        <f>$F32</f>
        <v>0</v>
      </c>
      <c r="M32" s="17">
        <f>$F32</f>
        <v>0</v>
      </c>
      <c r="N32" s="17">
        <f>$E32</f>
        <v>1.22108857958294</v>
      </c>
      <c r="O32" s="17">
        <f>$E32</f>
        <v>1.22108857958294</v>
      </c>
      <c r="P32" s="17">
        <f>$E32</f>
        <v>1.22108857958294</v>
      </c>
      <c r="Q32" s="17">
        <f>$E32</f>
        <v>1.22108857958294</v>
      </c>
      <c r="R32" s="17">
        <f>$F32</f>
        <v>0</v>
      </c>
      <c r="S32" s="17">
        <f>$F32</f>
        <v>0</v>
      </c>
      <c r="T32" s="17"/>
    </row>
    <row r="33" spans="1:22" x14ac:dyDescent="0.25">
      <c r="A33" t="s">
        <v>86</v>
      </c>
      <c r="B33" s="16">
        <f>'Summarize Electric'!$P$38</f>
        <v>1191.2914904154013</v>
      </c>
      <c r="C33" s="24">
        <f>'Summarize Electric'!$P$40</f>
        <v>0.44534260211173199</v>
      </c>
      <c r="D33" s="24">
        <f>'Summarize Electric'!$P$41</f>
        <v>0.259702615008851</v>
      </c>
      <c r="E33" s="24"/>
      <c r="F33" s="24"/>
      <c r="H33" s="17"/>
      <c r="I33" s="17">
        <f>$C33</f>
        <v>0.44534260211173199</v>
      </c>
      <c r="J33" s="17">
        <f>$C33</f>
        <v>0.44534260211173199</v>
      </c>
      <c r="K33" s="17">
        <f>$C33</f>
        <v>0.44534260211173199</v>
      </c>
      <c r="L33" s="17">
        <f>$D33</f>
        <v>0.259702615008851</v>
      </c>
      <c r="M33" s="17">
        <f>$D33</f>
        <v>0.259702615008851</v>
      </c>
      <c r="N33" s="17">
        <f>$D33</f>
        <v>0.259702615008851</v>
      </c>
      <c r="O33">
        <v>0</v>
      </c>
      <c r="P33">
        <v>0</v>
      </c>
      <c r="Q33">
        <v>0</v>
      </c>
      <c r="R33" s="17">
        <f>$D33</f>
        <v>0.259702615008851</v>
      </c>
      <c r="S33" s="17">
        <f>$D33</f>
        <v>0.259702615008851</v>
      </c>
      <c r="T33" s="17">
        <f t="shared" si="0"/>
        <v>0.44534260211173199</v>
      </c>
    </row>
    <row r="34" spans="1:22" x14ac:dyDescent="0.25">
      <c r="B34" s="16"/>
      <c r="C34" s="24"/>
      <c r="D34" s="24"/>
      <c r="E34" s="24">
        <f>'Summarize Electric'!$P$42</f>
        <v>1.3183309597602799</v>
      </c>
      <c r="F34" s="24">
        <f>'Summarize Electric'!$P$43</f>
        <v>2.9359994076594798</v>
      </c>
      <c r="H34" s="17"/>
      <c r="I34" s="17"/>
      <c r="J34" s="17"/>
      <c r="K34" s="17"/>
      <c r="L34" s="17">
        <f>$F34</f>
        <v>2.9359994076594798</v>
      </c>
      <c r="M34" s="17">
        <f>$F34</f>
        <v>2.9359994076594798</v>
      </c>
      <c r="N34" s="17">
        <f>$E34</f>
        <v>1.3183309597602799</v>
      </c>
      <c r="O34" s="17">
        <f>$E34</f>
        <v>1.3183309597602799</v>
      </c>
      <c r="P34" s="17">
        <f>$E34</f>
        <v>1.3183309597602799</v>
      </c>
      <c r="Q34" s="17">
        <f>$E34</f>
        <v>1.3183309597602799</v>
      </c>
      <c r="R34" s="17">
        <f>$F34</f>
        <v>2.9359994076594798</v>
      </c>
      <c r="S34" s="17">
        <f>$F34</f>
        <v>2.9359994076594798</v>
      </c>
      <c r="T34" s="17"/>
    </row>
    <row r="35" spans="1:22" x14ac:dyDescent="0.25">
      <c r="A35" t="s">
        <v>129</v>
      </c>
      <c r="B35" s="16">
        <f>'Summarize Electric'!$Q$38</f>
        <v>29560.584406177295</v>
      </c>
      <c r="C35" s="24">
        <f>'Summarize Electric'!$Q$40</f>
        <v>14.638435139751699</v>
      </c>
      <c r="D35" s="24">
        <f>'Summarize Electric'!$Q$41</f>
        <v>6.8217363641555799</v>
      </c>
      <c r="E35" s="24"/>
      <c r="F35" s="24"/>
      <c r="H35" s="17"/>
      <c r="I35" s="17">
        <f>$C35</f>
        <v>14.638435139751699</v>
      </c>
      <c r="J35" s="17">
        <f>$C35</f>
        <v>14.638435139751699</v>
      </c>
      <c r="K35" s="17">
        <f>$C35</f>
        <v>14.638435139751699</v>
      </c>
      <c r="L35" s="17">
        <f>$D35</f>
        <v>6.8217363641555799</v>
      </c>
      <c r="M35" s="17">
        <f>$D35</f>
        <v>6.8217363641555799</v>
      </c>
      <c r="N35" s="17">
        <f>$D35</f>
        <v>6.8217363641555799</v>
      </c>
      <c r="O35">
        <v>0</v>
      </c>
      <c r="P35">
        <v>0</v>
      </c>
      <c r="Q35">
        <v>0</v>
      </c>
      <c r="R35" s="17">
        <f>$D35</f>
        <v>6.8217363641555799</v>
      </c>
      <c r="S35" s="17">
        <f>$D35</f>
        <v>6.8217363641555799</v>
      </c>
      <c r="T35" s="17">
        <f t="shared" si="0"/>
        <v>14.638435139751699</v>
      </c>
    </row>
    <row r="36" spans="1:22" x14ac:dyDescent="0.25">
      <c r="B36" s="16"/>
      <c r="C36" s="24"/>
      <c r="D36" s="24"/>
      <c r="E36" s="24">
        <f>'Summarize Electric'!$Q$42</f>
        <v>23.100106505758699</v>
      </c>
      <c r="F36" s="24">
        <f>'Summarize Electric'!$Q$43</f>
        <v>0</v>
      </c>
      <c r="H36" s="17"/>
      <c r="I36" s="17"/>
      <c r="J36" s="17"/>
      <c r="K36" s="17"/>
      <c r="L36" s="17">
        <f>$F36</f>
        <v>0</v>
      </c>
      <c r="M36" s="17">
        <f>$F36</f>
        <v>0</v>
      </c>
      <c r="N36" s="17">
        <f>$E36</f>
        <v>23.100106505758699</v>
      </c>
      <c r="O36" s="17">
        <f>$E36</f>
        <v>23.100106505758699</v>
      </c>
      <c r="P36" s="17">
        <f>$E36</f>
        <v>23.100106505758699</v>
      </c>
      <c r="Q36" s="17">
        <f>$E36</f>
        <v>23.100106505758699</v>
      </c>
      <c r="R36" s="17">
        <f>$F36</f>
        <v>0</v>
      </c>
      <c r="S36" s="17">
        <f>$F36</f>
        <v>0</v>
      </c>
      <c r="T36" s="17"/>
    </row>
    <row r="37" spans="1:22" x14ac:dyDescent="0.25">
      <c r="A37" t="s">
        <v>130</v>
      </c>
      <c r="B37" s="16">
        <f>'Summarize Electric'!$R$38</f>
        <v>44745.081681762182</v>
      </c>
      <c r="C37" s="24">
        <f>'Summarize Electric'!$R$40</f>
        <v>3.9691956615416299</v>
      </c>
      <c r="D37" s="24">
        <f>'Summarize Electric'!$R$41</f>
        <v>0</v>
      </c>
      <c r="E37" s="24"/>
      <c r="F37" s="24"/>
      <c r="H37" s="17"/>
      <c r="I37" s="17">
        <f>$C37</f>
        <v>3.9691956615416299</v>
      </c>
      <c r="J37" s="17">
        <f>$C37</f>
        <v>3.9691956615416299</v>
      </c>
      <c r="K37" s="17">
        <f>$C37</f>
        <v>3.9691956615416299</v>
      </c>
      <c r="L37" s="17">
        <f>$D37</f>
        <v>0</v>
      </c>
      <c r="M37" s="17">
        <f>$D37</f>
        <v>0</v>
      </c>
      <c r="N37" s="17">
        <f>$D37</f>
        <v>0</v>
      </c>
      <c r="O37">
        <v>0</v>
      </c>
      <c r="P37">
        <v>0</v>
      </c>
      <c r="Q37">
        <v>0</v>
      </c>
      <c r="R37" s="17">
        <f>$D37</f>
        <v>0</v>
      </c>
      <c r="S37" s="17">
        <f>$D37</f>
        <v>0</v>
      </c>
      <c r="T37" s="17">
        <f t="shared" si="0"/>
        <v>3.9691956615416299</v>
      </c>
    </row>
    <row r="38" spans="1:22" x14ac:dyDescent="0.25">
      <c r="B38" s="16"/>
      <c r="C38" s="24"/>
      <c r="D38" s="24"/>
      <c r="E38" s="24">
        <f>'Summarize Electric'!$R$42</f>
        <v>17.959432541298298</v>
      </c>
      <c r="F38" s="24">
        <f>'Summarize Electric'!$R$43</f>
        <v>0</v>
      </c>
      <c r="H38" s="17"/>
      <c r="I38" s="17"/>
      <c r="J38" s="17"/>
      <c r="K38" s="17"/>
      <c r="L38" s="17">
        <f>$F38</f>
        <v>0</v>
      </c>
      <c r="M38" s="17">
        <f>$F38</f>
        <v>0</v>
      </c>
      <c r="N38" s="17">
        <f>$E38</f>
        <v>17.959432541298298</v>
      </c>
      <c r="O38" s="17">
        <f>$E38</f>
        <v>17.959432541298298</v>
      </c>
      <c r="P38" s="17">
        <f>$E38</f>
        <v>17.959432541298298</v>
      </c>
      <c r="Q38" s="17">
        <f>$E38</f>
        <v>17.959432541298298</v>
      </c>
      <c r="R38" s="17">
        <f>$F38</f>
        <v>0</v>
      </c>
      <c r="S38" s="17">
        <f>$F38</f>
        <v>0</v>
      </c>
      <c r="T38" s="17"/>
    </row>
    <row r="39" spans="1:22" x14ac:dyDescent="0.25">
      <c r="A39" s="44" t="s">
        <v>155</v>
      </c>
      <c r="B39" s="16">
        <f>'Summarize Electric'!$S$38</f>
        <v>114455.36627401665</v>
      </c>
      <c r="C39" s="24">
        <f>'Summarize Electric'!$S$40</f>
        <v>23.943261494044101</v>
      </c>
      <c r="D39" s="24">
        <f>'Summarize Electric'!$S$41</f>
        <v>16.212225029551298</v>
      </c>
      <c r="E39" s="24"/>
      <c r="F39" s="24"/>
      <c r="H39" s="17"/>
      <c r="I39" s="17">
        <f>$C39</f>
        <v>23.943261494044101</v>
      </c>
      <c r="J39" s="17">
        <f>$C39</f>
        <v>23.943261494044101</v>
      </c>
      <c r="K39" s="17">
        <f>$C39</f>
        <v>23.943261494044101</v>
      </c>
      <c r="L39" s="17">
        <f>$D39</f>
        <v>16.212225029551298</v>
      </c>
      <c r="M39" s="17">
        <f>$D39</f>
        <v>16.212225029551298</v>
      </c>
      <c r="N39" s="17">
        <f>$D39</f>
        <v>16.212225029551298</v>
      </c>
      <c r="O39">
        <v>0</v>
      </c>
      <c r="P39">
        <v>0</v>
      </c>
      <c r="Q39">
        <v>0</v>
      </c>
      <c r="R39" s="17">
        <f>$D39</f>
        <v>16.212225029551298</v>
      </c>
      <c r="S39" s="17">
        <f>$D39</f>
        <v>16.212225029551298</v>
      </c>
      <c r="T39" s="17">
        <f t="shared" si="0"/>
        <v>23.943261494044101</v>
      </c>
    </row>
    <row r="40" spans="1:22" x14ac:dyDescent="0.25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/>
      <c r="J40" s="17"/>
      <c r="K40" s="17"/>
      <c r="L40" s="17">
        <f>$F40</f>
        <v>0</v>
      </c>
      <c r="M40" s="17">
        <f>$F40</f>
        <v>0</v>
      </c>
      <c r="N40" s="17">
        <f>$E40</f>
        <v>0</v>
      </c>
      <c r="O40" s="17">
        <f>$E40</f>
        <v>0</v>
      </c>
      <c r="P40" s="17">
        <f>$E40</f>
        <v>0</v>
      </c>
      <c r="Q40" s="17">
        <f>$E40</f>
        <v>0</v>
      </c>
      <c r="R40" s="17">
        <f>$F40</f>
        <v>0</v>
      </c>
      <c r="S40" s="17">
        <f>$F40</f>
        <v>0</v>
      </c>
      <c r="T40" s="17"/>
    </row>
    <row r="41" spans="1:22" x14ac:dyDescent="0.25">
      <c r="A41" t="s">
        <v>131</v>
      </c>
      <c r="B41" s="16">
        <f>'Summarize Electric'!$T$38</f>
        <v>49025.973805105168</v>
      </c>
      <c r="C41" s="24">
        <f>'Summarize Electric'!$T$40</f>
        <v>4.0771643945796496</v>
      </c>
      <c r="D41" s="24">
        <f>'Summarize Electric'!$T$41</f>
        <v>0</v>
      </c>
      <c r="E41" s="24"/>
      <c r="F41" s="24"/>
      <c r="H41" s="17"/>
      <c r="I41" s="17">
        <f>$C41</f>
        <v>4.0771643945796496</v>
      </c>
      <c r="J41" s="17">
        <f>$C41</f>
        <v>4.0771643945796496</v>
      </c>
      <c r="K41" s="17">
        <f>$C41</f>
        <v>4.0771643945796496</v>
      </c>
      <c r="L41" s="17">
        <f>$D41</f>
        <v>0</v>
      </c>
      <c r="M41" s="17">
        <f>$D41</f>
        <v>0</v>
      </c>
      <c r="N41" s="17">
        <f>$D41</f>
        <v>0</v>
      </c>
      <c r="O41">
        <v>0</v>
      </c>
      <c r="P41">
        <v>0</v>
      </c>
      <c r="Q41">
        <v>0</v>
      </c>
      <c r="R41" s="17">
        <f>$D41</f>
        <v>0</v>
      </c>
      <c r="S41" s="17">
        <f>$D41</f>
        <v>0</v>
      </c>
      <c r="T41" s="17">
        <f t="shared" si="0"/>
        <v>4.0771643945796496</v>
      </c>
    </row>
    <row r="42" spans="1:22" x14ac:dyDescent="0.25">
      <c r="B42" s="16"/>
      <c r="C42" s="24"/>
      <c r="D42" s="24"/>
      <c r="E42" s="24">
        <f>'Summarize Electric'!$T$42</f>
        <v>16.832360939413</v>
      </c>
      <c r="F42" s="24">
        <f>'Summarize Electric'!$T$43</f>
        <v>0</v>
      </c>
      <c r="H42" s="17"/>
      <c r="I42" s="17"/>
      <c r="J42" s="17"/>
      <c r="K42" s="17"/>
      <c r="L42" s="17">
        <f>$F42</f>
        <v>0</v>
      </c>
      <c r="M42" s="17">
        <f>$F42</f>
        <v>0</v>
      </c>
      <c r="N42" s="17">
        <f>$E42</f>
        <v>16.832360939413</v>
      </c>
      <c r="O42" s="17">
        <f>$E42</f>
        <v>16.832360939413</v>
      </c>
      <c r="P42" s="17">
        <f>$E42</f>
        <v>16.832360939413</v>
      </c>
      <c r="Q42" s="17">
        <f>$E42</f>
        <v>16.832360939413</v>
      </c>
      <c r="R42" s="17">
        <f>$F42</f>
        <v>0</v>
      </c>
      <c r="S42" s="17">
        <f>$F42</f>
        <v>0</v>
      </c>
      <c r="T42" s="17"/>
    </row>
    <row r="43" spans="1:22" x14ac:dyDescent="0.25">
      <c r="A43" t="s">
        <v>132</v>
      </c>
      <c r="B43" s="16">
        <f>'Summarize Electric'!$U$38</f>
        <v>3248.6401734368501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>$C43</f>
        <v>0</v>
      </c>
      <c r="L43" s="17">
        <f>$D43</f>
        <v>0</v>
      </c>
      <c r="M43" s="17">
        <f>$D43</f>
        <v>0</v>
      </c>
      <c r="N43" s="17">
        <f>$D43</f>
        <v>0</v>
      </c>
      <c r="O43">
        <v>0</v>
      </c>
      <c r="P43">
        <v>0</v>
      </c>
      <c r="Q43">
        <v>0</v>
      </c>
      <c r="R43" s="17">
        <f>$D43</f>
        <v>0</v>
      </c>
      <c r="S43" s="17">
        <f>$D43</f>
        <v>0</v>
      </c>
      <c r="T43" s="17">
        <f t="shared" si="0"/>
        <v>0</v>
      </c>
    </row>
    <row r="44" spans="1:22" x14ac:dyDescent="0.25">
      <c r="B44" s="16"/>
      <c r="C44" s="24"/>
      <c r="D44" s="24"/>
      <c r="E44" s="24">
        <f>'Summarize Electric'!$U$42</f>
        <v>7.6071004730064997</v>
      </c>
      <c r="F44" s="24">
        <f>'Summarize Electric'!$U$43</f>
        <v>7.6071004730064997</v>
      </c>
      <c r="H44" s="17"/>
      <c r="I44" s="17"/>
      <c r="J44" s="17"/>
      <c r="K44" s="17"/>
      <c r="L44" s="17">
        <f>$F44</f>
        <v>7.6071004730064997</v>
      </c>
      <c r="M44" s="17">
        <f>$F44</f>
        <v>7.6071004730064997</v>
      </c>
      <c r="N44" s="17">
        <f>$E44</f>
        <v>7.6071004730064997</v>
      </c>
      <c r="O44" s="17">
        <f>$E44</f>
        <v>7.6071004730064997</v>
      </c>
      <c r="P44" s="17">
        <f>$E44</f>
        <v>7.6071004730064997</v>
      </c>
      <c r="Q44" s="17">
        <f>$E44</f>
        <v>7.6071004730064997</v>
      </c>
      <c r="R44" s="17">
        <f>$F44</f>
        <v>7.6071004730064997</v>
      </c>
      <c r="S44" s="17">
        <f>$F44</f>
        <v>7.6071004730064997</v>
      </c>
      <c r="T44" s="17"/>
    </row>
    <row r="45" spans="1:22" x14ac:dyDescent="0.25">
      <c r="H45" s="39" t="s">
        <v>109</v>
      </c>
      <c r="V45" s="37"/>
    </row>
    <row r="46" spans="1:22" x14ac:dyDescent="0.25">
      <c r="H46" t="s">
        <v>78</v>
      </c>
      <c r="I46" s="46">
        <v>208217</v>
      </c>
      <c r="J46" s="46">
        <v>210418</v>
      </c>
      <c r="K46" s="46">
        <v>209750</v>
      </c>
      <c r="L46" s="46">
        <v>209405</v>
      </c>
      <c r="M46" s="46">
        <v>209004</v>
      </c>
      <c r="N46" s="46">
        <v>208965</v>
      </c>
      <c r="O46" s="46">
        <v>209204</v>
      </c>
      <c r="P46" s="46">
        <v>209512</v>
      </c>
      <c r="Q46" s="46">
        <v>210314</v>
      </c>
      <c r="R46" s="46">
        <v>210674</v>
      </c>
      <c r="S46" s="46">
        <v>211346</v>
      </c>
      <c r="T46" s="46">
        <v>211562</v>
      </c>
      <c r="V46" s="20"/>
    </row>
    <row r="47" spans="1:22" x14ac:dyDescent="0.25">
      <c r="H47" t="s">
        <v>79</v>
      </c>
      <c r="I47" s="46">
        <v>8876</v>
      </c>
      <c r="J47" s="46">
        <v>8988</v>
      </c>
      <c r="K47" s="46">
        <v>8952</v>
      </c>
      <c r="L47" s="46">
        <v>9007</v>
      </c>
      <c r="M47" s="46">
        <v>9026</v>
      </c>
      <c r="N47" s="46">
        <v>8965</v>
      </c>
      <c r="O47" s="46">
        <v>9035</v>
      </c>
      <c r="P47" s="46">
        <v>9027</v>
      </c>
      <c r="Q47" s="46">
        <v>9061</v>
      </c>
      <c r="R47" s="46">
        <v>9113</v>
      </c>
      <c r="S47" s="46">
        <v>9096</v>
      </c>
      <c r="T47" s="46">
        <v>9118</v>
      </c>
      <c r="V47" s="20"/>
    </row>
    <row r="48" spans="1:22" x14ac:dyDescent="0.25">
      <c r="H48" t="s">
        <v>81</v>
      </c>
      <c r="I48" s="46">
        <v>21893</v>
      </c>
      <c r="J48" s="46">
        <v>22065</v>
      </c>
      <c r="K48" s="46">
        <v>22098</v>
      </c>
      <c r="L48" s="46">
        <v>22002</v>
      </c>
      <c r="M48" s="46">
        <v>22098</v>
      </c>
      <c r="N48" s="46">
        <v>22097</v>
      </c>
      <c r="O48" s="46">
        <v>22043</v>
      </c>
      <c r="P48" s="46">
        <v>22142</v>
      </c>
      <c r="Q48" s="46">
        <v>22064</v>
      </c>
      <c r="R48" s="46">
        <v>22192</v>
      </c>
      <c r="S48" s="46">
        <v>22187</v>
      </c>
      <c r="T48" s="46">
        <v>22157</v>
      </c>
      <c r="V48" s="20"/>
    </row>
    <row r="49" spans="8:22" x14ac:dyDescent="0.25">
      <c r="H49" t="s">
        <v>123</v>
      </c>
      <c r="I49" s="46">
        <v>122</v>
      </c>
      <c r="J49" s="46">
        <v>129</v>
      </c>
      <c r="K49" s="46">
        <v>126</v>
      </c>
      <c r="L49" s="46">
        <v>124</v>
      </c>
      <c r="M49" s="46">
        <v>127</v>
      </c>
      <c r="N49" s="46">
        <v>126</v>
      </c>
      <c r="O49" s="46">
        <v>125</v>
      </c>
      <c r="P49" s="46">
        <v>121</v>
      </c>
      <c r="Q49" s="46">
        <v>127</v>
      </c>
      <c r="R49" s="46">
        <v>127</v>
      </c>
      <c r="S49" s="46">
        <v>124</v>
      </c>
      <c r="T49" s="46">
        <v>125</v>
      </c>
      <c r="V49" s="20"/>
    </row>
    <row r="50" spans="8:22" x14ac:dyDescent="0.25">
      <c r="H50" t="s">
        <v>82</v>
      </c>
      <c r="I50" s="46">
        <v>30942</v>
      </c>
      <c r="J50" s="46">
        <v>31232</v>
      </c>
      <c r="K50" s="46">
        <v>31227</v>
      </c>
      <c r="L50" s="46">
        <v>31188</v>
      </c>
      <c r="M50" s="46">
        <v>31303</v>
      </c>
      <c r="N50" s="46">
        <v>31240</v>
      </c>
      <c r="O50" s="46">
        <v>31256</v>
      </c>
      <c r="P50" s="46">
        <v>31343</v>
      </c>
      <c r="Q50" s="46">
        <v>31305</v>
      </c>
      <c r="R50" s="46">
        <v>31485</v>
      </c>
      <c r="S50" s="46">
        <v>31460</v>
      </c>
      <c r="T50" s="46">
        <v>31455</v>
      </c>
      <c r="V50" s="20"/>
    </row>
    <row r="51" spans="8:22" x14ac:dyDescent="0.25">
      <c r="H51" t="s">
        <v>83</v>
      </c>
      <c r="I51" s="46">
        <v>45</v>
      </c>
      <c r="J51" s="46">
        <v>50</v>
      </c>
      <c r="K51" s="46">
        <v>47</v>
      </c>
      <c r="L51" s="46">
        <v>51</v>
      </c>
      <c r="M51" s="46">
        <v>48</v>
      </c>
      <c r="N51" s="46">
        <v>54</v>
      </c>
      <c r="O51" s="46">
        <v>48</v>
      </c>
      <c r="P51" s="46">
        <v>47</v>
      </c>
      <c r="Q51" s="46">
        <v>49</v>
      </c>
      <c r="R51" s="46">
        <v>48</v>
      </c>
      <c r="S51" s="46">
        <v>48</v>
      </c>
      <c r="T51" s="46">
        <v>45</v>
      </c>
      <c r="V51" s="20"/>
    </row>
    <row r="52" spans="8:22" x14ac:dyDescent="0.25">
      <c r="H52" s="44" t="s">
        <v>125</v>
      </c>
      <c r="I52" s="46">
        <v>1808</v>
      </c>
      <c r="J52" s="46">
        <v>1783</v>
      </c>
      <c r="K52" s="46">
        <v>1756</v>
      </c>
      <c r="L52" s="46">
        <v>1759</v>
      </c>
      <c r="M52" s="46">
        <v>1756</v>
      </c>
      <c r="N52" s="46">
        <v>1752</v>
      </c>
      <c r="O52" s="46">
        <v>1755</v>
      </c>
      <c r="P52" s="46">
        <v>1744</v>
      </c>
      <c r="Q52" s="46">
        <v>1755</v>
      </c>
      <c r="R52" s="46">
        <v>1749</v>
      </c>
      <c r="S52" s="46">
        <v>1745</v>
      </c>
      <c r="T52" s="46">
        <v>1754</v>
      </c>
      <c r="V52" s="20"/>
    </row>
    <row r="53" spans="8:22" x14ac:dyDescent="0.25">
      <c r="H53" s="44" t="s">
        <v>221</v>
      </c>
      <c r="I53" s="46">
        <v>86</v>
      </c>
      <c r="J53" s="46">
        <v>83</v>
      </c>
      <c r="K53" s="46">
        <v>80</v>
      </c>
      <c r="L53" s="46">
        <v>88</v>
      </c>
      <c r="M53" s="46">
        <v>81</v>
      </c>
      <c r="N53" s="46">
        <v>83</v>
      </c>
      <c r="O53" s="46">
        <v>80</v>
      </c>
      <c r="P53" s="46">
        <v>84</v>
      </c>
      <c r="Q53" s="46">
        <v>83</v>
      </c>
      <c r="R53" s="46">
        <v>80</v>
      </c>
      <c r="S53" s="46">
        <v>84</v>
      </c>
      <c r="T53" s="46">
        <v>84</v>
      </c>
      <c r="V53" s="20"/>
    </row>
    <row r="54" spans="8:22" x14ac:dyDescent="0.25">
      <c r="H54" s="44" t="s">
        <v>126</v>
      </c>
      <c r="I54" s="46">
        <v>1951</v>
      </c>
      <c r="J54" s="46">
        <v>1928</v>
      </c>
      <c r="K54" s="46">
        <v>1895</v>
      </c>
      <c r="L54" s="46">
        <v>1910</v>
      </c>
      <c r="M54" s="46">
        <v>1897</v>
      </c>
      <c r="N54" s="46">
        <v>1901</v>
      </c>
      <c r="O54" s="46">
        <v>1895</v>
      </c>
      <c r="P54" s="46">
        <v>1887</v>
      </c>
      <c r="Q54" s="46">
        <v>1899</v>
      </c>
      <c r="R54" s="46">
        <v>1889</v>
      </c>
      <c r="S54" s="46">
        <v>1889</v>
      </c>
      <c r="T54" s="46">
        <v>1895</v>
      </c>
      <c r="V54" s="20"/>
    </row>
    <row r="55" spans="8:22" x14ac:dyDescent="0.25">
      <c r="H55" s="44" t="s">
        <v>127</v>
      </c>
      <c r="I55" s="46">
        <v>2438</v>
      </c>
      <c r="J55" s="46">
        <v>2412</v>
      </c>
      <c r="K55" s="46">
        <v>2449</v>
      </c>
      <c r="L55" s="46">
        <v>2399</v>
      </c>
      <c r="M55" s="46">
        <v>2458</v>
      </c>
      <c r="N55" s="46">
        <v>2441</v>
      </c>
      <c r="O55" s="46">
        <v>2368</v>
      </c>
      <c r="P55" s="46">
        <v>2464</v>
      </c>
      <c r="Q55" s="46">
        <v>2465</v>
      </c>
      <c r="R55" s="46">
        <v>2454</v>
      </c>
      <c r="S55" s="46">
        <v>2413</v>
      </c>
      <c r="T55" s="46">
        <v>2432</v>
      </c>
      <c r="V55" s="20"/>
    </row>
    <row r="56" spans="8:22" x14ac:dyDescent="0.25">
      <c r="H56" t="s">
        <v>80</v>
      </c>
      <c r="I56" s="46">
        <v>104670</v>
      </c>
      <c r="J56" s="46">
        <v>104648</v>
      </c>
      <c r="K56" s="46">
        <v>104774</v>
      </c>
      <c r="L56" s="46">
        <v>104662</v>
      </c>
      <c r="M56" s="46">
        <v>104433</v>
      </c>
      <c r="N56" s="46">
        <v>104351</v>
      </c>
      <c r="O56" s="46">
        <v>104487</v>
      </c>
      <c r="P56" s="46">
        <v>104613</v>
      </c>
      <c r="Q56" s="46">
        <v>105108</v>
      </c>
      <c r="R56" s="46">
        <v>105147</v>
      </c>
      <c r="S56" s="46">
        <v>105535</v>
      </c>
      <c r="T56" s="46">
        <v>105688</v>
      </c>
      <c r="V56" s="20"/>
    </row>
    <row r="57" spans="8:22" x14ac:dyDescent="0.25">
      <c r="H57" t="s">
        <v>84</v>
      </c>
      <c r="I57" s="46">
        <v>5171</v>
      </c>
      <c r="J57" s="46">
        <v>5174</v>
      </c>
      <c r="K57" s="46">
        <v>5169</v>
      </c>
      <c r="L57" s="46">
        <v>5150</v>
      </c>
      <c r="M57" s="46">
        <v>5136</v>
      </c>
      <c r="N57" s="46">
        <v>5159</v>
      </c>
      <c r="O57" s="46">
        <v>5164</v>
      </c>
      <c r="P57" s="46">
        <v>5182</v>
      </c>
      <c r="Q57" s="46">
        <v>5205</v>
      </c>
      <c r="R57" s="46">
        <v>5181</v>
      </c>
      <c r="S57" s="46">
        <v>5199</v>
      </c>
      <c r="T57" s="46">
        <v>5182</v>
      </c>
      <c r="V57" s="20"/>
    </row>
    <row r="58" spans="8:22" x14ac:dyDescent="0.25">
      <c r="H58" t="s">
        <v>85</v>
      </c>
      <c r="I58" s="46">
        <v>15560</v>
      </c>
      <c r="J58" s="46">
        <v>15637</v>
      </c>
      <c r="K58" s="46">
        <v>15632</v>
      </c>
      <c r="L58" s="46">
        <v>15620</v>
      </c>
      <c r="M58" s="46">
        <v>15687</v>
      </c>
      <c r="N58" s="46">
        <v>15670</v>
      </c>
      <c r="O58" s="46">
        <v>15749</v>
      </c>
      <c r="P58" s="46">
        <v>15741</v>
      </c>
      <c r="Q58" s="46">
        <v>15691</v>
      </c>
      <c r="R58" s="46">
        <v>15688</v>
      </c>
      <c r="S58" s="46">
        <v>15709</v>
      </c>
      <c r="T58" s="46">
        <v>15757</v>
      </c>
      <c r="V58" s="20"/>
    </row>
    <row r="59" spans="8:22" x14ac:dyDescent="0.25">
      <c r="H59" t="s">
        <v>128</v>
      </c>
      <c r="I59" s="46">
        <v>137</v>
      </c>
      <c r="J59" s="46">
        <v>132</v>
      </c>
      <c r="K59" s="46">
        <v>131</v>
      </c>
      <c r="L59" s="46">
        <v>131</v>
      </c>
      <c r="M59" s="46">
        <v>131</v>
      </c>
      <c r="N59" s="46">
        <v>132</v>
      </c>
      <c r="O59" s="46">
        <v>132</v>
      </c>
      <c r="P59" s="46">
        <v>132</v>
      </c>
      <c r="Q59" s="46">
        <v>132</v>
      </c>
      <c r="R59" s="46">
        <v>131</v>
      </c>
      <c r="S59" s="46">
        <v>131</v>
      </c>
      <c r="T59" s="46">
        <v>127</v>
      </c>
      <c r="V59" s="20"/>
    </row>
    <row r="60" spans="8:22" x14ac:dyDescent="0.25">
      <c r="H60" t="s">
        <v>86</v>
      </c>
      <c r="I60" s="46">
        <v>20896</v>
      </c>
      <c r="J60" s="46">
        <v>20972</v>
      </c>
      <c r="K60" s="46">
        <v>20960</v>
      </c>
      <c r="L60" s="46">
        <v>20930</v>
      </c>
      <c r="M60" s="46">
        <v>20983</v>
      </c>
      <c r="N60" s="46">
        <v>20990</v>
      </c>
      <c r="O60" s="46">
        <v>21074</v>
      </c>
      <c r="P60" s="46">
        <v>21084</v>
      </c>
      <c r="Q60" s="46">
        <v>21057</v>
      </c>
      <c r="R60" s="46">
        <v>21029</v>
      </c>
      <c r="S60" s="46">
        <v>21068</v>
      </c>
      <c r="T60" s="46">
        <v>21095</v>
      </c>
      <c r="V60" s="20"/>
    </row>
    <row r="61" spans="8:22" x14ac:dyDescent="0.25">
      <c r="H61" t="s">
        <v>129</v>
      </c>
      <c r="I61" s="46">
        <v>18</v>
      </c>
      <c r="J61" s="46">
        <v>18</v>
      </c>
      <c r="K61" s="46">
        <v>18</v>
      </c>
      <c r="L61" s="46">
        <v>18</v>
      </c>
      <c r="M61" s="46">
        <v>18</v>
      </c>
      <c r="N61" s="46">
        <v>18</v>
      </c>
      <c r="O61" s="46">
        <v>18</v>
      </c>
      <c r="P61" s="46">
        <v>18</v>
      </c>
      <c r="Q61" s="46">
        <v>18</v>
      </c>
      <c r="R61" s="46">
        <v>18</v>
      </c>
      <c r="S61" s="46">
        <v>18</v>
      </c>
      <c r="T61" s="46">
        <v>18</v>
      </c>
      <c r="V61" s="20"/>
    </row>
    <row r="62" spans="8:22" x14ac:dyDescent="0.25">
      <c r="H62" t="s">
        <v>130</v>
      </c>
      <c r="I62" s="46">
        <v>1056</v>
      </c>
      <c r="J62" s="46">
        <v>1059</v>
      </c>
      <c r="K62" s="46">
        <v>1051</v>
      </c>
      <c r="L62" s="46">
        <v>1057</v>
      </c>
      <c r="M62" s="46">
        <v>1054</v>
      </c>
      <c r="N62" s="46">
        <v>1050</v>
      </c>
      <c r="O62" s="46">
        <v>1054</v>
      </c>
      <c r="P62" s="46">
        <v>1054</v>
      </c>
      <c r="Q62" s="46">
        <v>1061</v>
      </c>
      <c r="R62" s="46">
        <v>1059</v>
      </c>
      <c r="S62" s="46">
        <v>1054</v>
      </c>
      <c r="T62" s="46">
        <v>1043</v>
      </c>
      <c r="V62" s="20"/>
    </row>
    <row r="63" spans="8:22" x14ac:dyDescent="0.25">
      <c r="H63" s="44" t="s">
        <v>155</v>
      </c>
      <c r="I63" s="46">
        <v>64</v>
      </c>
      <c r="J63" s="46">
        <v>65</v>
      </c>
      <c r="K63" s="46">
        <v>59</v>
      </c>
      <c r="L63" s="46">
        <v>65</v>
      </c>
      <c r="M63" s="46">
        <v>64</v>
      </c>
      <c r="N63" s="46">
        <v>62</v>
      </c>
      <c r="O63" s="46">
        <v>61</v>
      </c>
      <c r="P63" s="46">
        <v>63</v>
      </c>
      <c r="Q63" s="46">
        <v>62</v>
      </c>
      <c r="R63" s="46">
        <v>61</v>
      </c>
      <c r="S63" s="46">
        <v>63</v>
      </c>
      <c r="T63" s="46">
        <v>60</v>
      </c>
      <c r="V63" s="20"/>
    </row>
    <row r="64" spans="8:22" x14ac:dyDescent="0.25">
      <c r="H64" t="s">
        <v>131</v>
      </c>
      <c r="I64" s="46">
        <v>1142</v>
      </c>
      <c r="J64" s="46">
        <v>1146</v>
      </c>
      <c r="K64" s="46">
        <v>1132</v>
      </c>
      <c r="L64" s="46">
        <v>1144</v>
      </c>
      <c r="M64" s="46">
        <v>1140</v>
      </c>
      <c r="N64" s="46">
        <v>1134</v>
      </c>
      <c r="O64" s="46">
        <v>1137</v>
      </c>
      <c r="P64" s="46">
        <v>1139</v>
      </c>
      <c r="Q64" s="46">
        <v>1145</v>
      </c>
      <c r="R64" s="46">
        <v>1142</v>
      </c>
      <c r="S64" s="46">
        <v>1139</v>
      </c>
      <c r="T64" s="46">
        <v>1125</v>
      </c>
      <c r="V64" s="20"/>
    </row>
    <row r="65" spans="8:20" x14ac:dyDescent="0.25">
      <c r="H65" t="s">
        <v>132</v>
      </c>
      <c r="I65" s="46">
        <v>1409</v>
      </c>
      <c r="J65" s="46">
        <v>1411</v>
      </c>
      <c r="K65" s="46">
        <v>1403</v>
      </c>
      <c r="L65" s="46">
        <v>1399</v>
      </c>
      <c r="M65" s="46">
        <v>1404</v>
      </c>
      <c r="N65" s="46">
        <v>1391</v>
      </c>
      <c r="O65" s="46">
        <v>1417</v>
      </c>
      <c r="P65" s="46">
        <v>1408</v>
      </c>
      <c r="Q65" s="46">
        <v>1415</v>
      </c>
      <c r="R65" s="46">
        <v>1408</v>
      </c>
      <c r="S65" s="46">
        <v>1411</v>
      </c>
      <c r="T65" s="46">
        <v>1403</v>
      </c>
    </row>
    <row r="67" spans="8:20" x14ac:dyDescent="0.25">
      <c r="H67" s="39" t="s">
        <v>110</v>
      </c>
    </row>
    <row r="68" spans="8:20" x14ac:dyDescent="0.25">
      <c r="H68" t="s">
        <v>78</v>
      </c>
      <c r="I68" s="47">
        <v>281027480</v>
      </c>
      <c r="J68" s="47">
        <v>230506821</v>
      </c>
      <c r="K68" s="47">
        <v>198363507</v>
      </c>
      <c r="L68" s="47">
        <v>175201661</v>
      </c>
      <c r="M68" s="47">
        <v>148495652</v>
      </c>
      <c r="N68" s="47">
        <v>154090136.59999999</v>
      </c>
      <c r="O68" s="47">
        <v>163425633</v>
      </c>
      <c r="P68" s="47">
        <v>176921758</v>
      </c>
      <c r="Q68" s="47">
        <v>176555296</v>
      </c>
      <c r="R68" s="47">
        <v>148062106</v>
      </c>
      <c r="S68" s="47">
        <v>171637794</v>
      </c>
      <c r="T68" s="47">
        <v>244773659</v>
      </c>
    </row>
    <row r="69" spans="8:20" x14ac:dyDescent="0.25">
      <c r="H69" t="s">
        <v>79</v>
      </c>
      <c r="I69" s="47">
        <v>6912372</v>
      </c>
      <c r="J69" s="47">
        <v>5839872</v>
      </c>
      <c r="K69" s="47">
        <v>5020238</v>
      </c>
      <c r="L69" s="47">
        <v>4539655</v>
      </c>
      <c r="M69" s="47">
        <v>3731542</v>
      </c>
      <c r="N69" s="47">
        <v>3680861</v>
      </c>
      <c r="O69" s="47">
        <v>3679479</v>
      </c>
      <c r="P69" s="47">
        <v>3884769</v>
      </c>
      <c r="Q69" s="47">
        <v>4098957</v>
      </c>
      <c r="R69" s="47">
        <v>3898825</v>
      </c>
      <c r="S69" s="47">
        <v>4241373</v>
      </c>
      <c r="T69" s="47">
        <v>5847880</v>
      </c>
    </row>
    <row r="70" spans="8:20" x14ac:dyDescent="0.25">
      <c r="H70" t="s">
        <v>81</v>
      </c>
      <c r="I70" s="47">
        <v>54345204</v>
      </c>
      <c r="J70" s="47">
        <v>48849971</v>
      </c>
      <c r="K70" s="47">
        <v>45609814</v>
      </c>
      <c r="L70" s="47">
        <v>41943347</v>
      </c>
      <c r="M70" s="47">
        <v>41166378</v>
      </c>
      <c r="N70" s="47">
        <v>42666684</v>
      </c>
      <c r="O70" s="47">
        <v>44495435</v>
      </c>
      <c r="P70" s="47">
        <v>47318738</v>
      </c>
      <c r="Q70" s="47">
        <v>47989166</v>
      </c>
      <c r="R70" s="47">
        <v>41429431</v>
      </c>
      <c r="S70" s="47">
        <v>42130844</v>
      </c>
      <c r="T70" s="47">
        <v>50665200</v>
      </c>
    </row>
    <row r="71" spans="8:20" x14ac:dyDescent="0.25">
      <c r="H71" t="s">
        <v>123</v>
      </c>
      <c r="I71" s="47">
        <v>630407</v>
      </c>
      <c r="J71" s="47">
        <v>640193</v>
      </c>
      <c r="K71" s="47">
        <v>566443</v>
      </c>
      <c r="L71" s="47">
        <v>517026</v>
      </c>
      <c r="M71" s="47">
        <v>474688</v>
      </c>
      <c r="N71" s="47">
        <v>472385</v>
      </c>
      <c r="O71" s="47">
        <v>441631</v>
      </c>
      <c r="P71" s="47">
        <v>448644</v>
      </c>
      <c r="Q71" s="47">
        <v>487531</v>
      </c>
      <c r="R71" s="47">
        <v>447278</v>
      </c>
      <c r="S71" s="47">
        <v>486536</v>
      </c>
      <c r="T71" s="47">
        <v>606096</v>
      </c>
    </row>
    <row r="72" spans="8:20" x14ac:dyDescent="0.25">
      <c r="H72" t="s">
        <v>82</v>
      </c>
      <c r="I72" s="47">
        <v>62103053</v>
      </c>
      <c r="J72" s="47">
        <v>55492050</v>
      </c>
      <c r="K72" s="47">
        <v>51335713</v>
      </c>
      <c r="L72" s="47">
        <v>47127306</v>
      </c>
      <c r="M72" s="47">
        <v>45475268</v>
      </c>
      <c r="N72" s="47">
        <v>46917495</v>
      </c>
      <c r="O72" s="47">
        <v>48733807</v>
      </c>
      <c r="P72" s="47">
        <v>51765642</v>
      </c>
      <c r="Q72" s="47">
        <v>52690785</v>
      </c>
      <c r="R72" s="47">
        <v>45883770</v>
      </c>
      <c r="S72" s="47">
        <v>46983800</v>
      </c>
      <c r="T72" s="47">
        <v>57305285</v>
      </c>
    </row>
    <row r="73" spans="8:20" x14ac:dyDescent="0.25">
      <c r="H73" t="s">
        <v>83</v>
      </c>
      <c r="I73" s="47">
        <v>3122259</v>
      </c>
      <c r="J73" s="47">
        <v>2859380</v>
      </c>
      <c r="K73" s="47">
        <v>2500240</v>
      </c>
      <c r="L73" s="47">
        <v>2416680</v>
      </c>
      <c r="M73" s="47">
        <v>2058600</v>
      </c>
      <c r="N73" s="47">
        <v>3384920</v>
      </c>
      <c r="O73" s="47">
        <v>2443540</v>
      </c>
      <c r="P73" s="47">
        <v>2512500</v>
      </c>
      <c r="Q73" s="47">
        <v>2594580</v>
      </c>
      <c r="R73" s="47">
        <v>2327960</v>
      </c>
      <c r="S73" s="47">
        <v>2408860</v>
      </c>
      <c r="T73" s="47">
        <v>2944480</v>
      </c>
    </row>
    <row r="74" spans="8:20" x14ac:dyDescent="0.25">
      <c r="H74" s="44" t="s">
        <v>125</v>
      </c>
      <c r="I74" s="47">
        <v>111412090</v>
      </c>
      <c r="J74" s="47">
        <v>100552113</v>
      </c>
      <c r="K74" s="47">
        <v>96698298</v>
      </c>
      <c r="L74" s="47">
        <v>100458772</v>
      </c>
      <c r="M74" s="47">
        <v>101499974</v>
      </c>
      <c r="N74" s="47">
        <v>105426502</v>
      </c>
      <c r="O74" s="47">
        <v>107527671</v>
      </c>
      <c r="P74" s="47">
        <v>107625408</v>
      </c>
      <c r="Q74" s="47">
        <v>112656939</v>
      </c>
      <c r="R74" s="47">
        <v>100330241</v>
      </c>
      <c r="S74" s="47">
        <v>98104941</v>
      </c>
      <c r="T74" s="47">
        <v>110452563</v>
      </c>
    </row>
    <row r="75" spans="8:20" x14ac:dyDescent="0.25">
      <c r="H75" s="44" t="s">
        <v>221</v>
      </c>
      <c r="I75" s="47">
        <v>10228953</v>
      </c>
      <c r="J75" s="47">
        <v>8324441</v>
      </c>
      <c r="K75" s="47">
        <v>7455510</v>
      </c>
      <c r="L75" s="47">
        <v>9514518</v>
      </c>
      <c r="M75" s="47">
        <v>8478518</v>
      </c>
      <c r="N75" s="47">
        <v>8854646</v>
      </c>
      <c r="O75" s="47">
        <v>8746948</v>
      </c>
      <c r="P75" s="47">
        <v>8792935</v>
      </c>
      <c r="Q75" s="47">
        <v>9178165</v>
      </c>
      <c r="R75" s="47">
        <v>8123894</v>
      </c>
      <c r="S75" s="47">
        <v>7380154</v>
      </c>
      <c r="T75" s="47">
        <v>11074963</v>
      </c>
    </row>
    <row r="76" spans="8:20" x14ac:dyDescent="0.25">
      <c r="H76" s="44" t="s">
        <v>126</v>
      </c>
      <c r="I76" s="47">
        <v>125186862</v>
      </c>
      <c r="J76" s="47">
        <v>112643414</v>
      </c>
      <c r="K76" s="47">
        <v>107231528</v>
      </c>
      <c r="L76" s="47">
        <v>112981690</v>
      </c>
      <c r="M76" s="47">
        <v>112626772</v>
      </c>
      <c r="N76" s="47">
        <v>118295108</v>
      </c>
      <c r="O76" s="47">
        <v>119288439</v>
      </c>
      <c r="P76" s="47">
        <v>119517243</v>
      </c>
      <c r="Q76" s="47">
        <v>125067964</v>
      </c>
      <c r="R76" s="47">
        <v>111371375</v>
      </c>
      <c r="S76" s="47">
        <v>108423915</v>
      </c>
      <c r="T76" s="47">
        <v>125109526</v>
      </c>
    </row>
    <row r="77" spans="8:20" x14ac:dyDescent="0.25">
      <c r="H77" s="44" t="s">
        <v>127</v>
      </c>
      <c r="I77" s="47">
        <v>3962568.5</v>
      </c>
      <c r="J77" s="47">
        <v>3835415</v>
      </c>
      <c r="K77" s="47">
        <v>3817404</v>
      </c>
      <c r="L77" s="47">
        <v>5668911</v>
      </c>
      <c r="M77" s="47">
        <v>11827237</v>
      </c>
      <c r="N77" s="47">
        <v>17473356.666670002</v>
      </c>
      <c r="O77" s="47">
        <v>21240193</v>
      </c>
      <c r="P77" s="47">
        <v>24373405</v>
      </c>
      <c r="Q77" s="47">
        <v>21721978</v>
      </c>
      <c r="R77" s="47">
        <v>12100052</v>
      </c>
      <c r="S77" s="47">
        <v>3753578</v>
      </c>
      <c r="T77" s="47">
        <v>3803632</v>
      </c>
    </row>
    <row r="78" spans="8:20" x14ac:dyDescent="0.25">
      <c r="H78" t="s">
        <v>80</v>
      </c>
      <c r="I78" s="47">
        <v>136997743</v>
      </c>
      <c r="J78" s="47">
        <v>110799740</v>
      </c>
      <c r="K78" s="47">
        <v>97587477</v>
      </c>
      <c r="L78" s="47">
        <v>87076154</v>
      </c>
      <c r="M78" s="47">
        <v>71968565</v>
      </c>
      <c r="N78" s="47">
        <v>73024126</v>
      </c>
      <c r="O78" s="47">
        <v>77939095</v>
      </c>
      <c r="P78" s="47">
        <v>85283539.329999998</v>
      </c>
      <c r="Q78" s="47">
        <v>76930206.670000002</v>
      </c>
      <c r="R78" s="47">
        <v>72038619</v>
      </c>
      <c r="S78" s="47">
        <v>84382587</v>
      </c>
      <c r="T78" s="47">
        <v>124302913</v>
      </c>
    </row>
    <row r="79" spans="8:20" x14ac:dyDescent="0.25">
      <c r="H79" t="s">
        <v>84</v>
      </c>
      <c r="I79" s="47">
        <v>2985263</v>
      </c>
      <c r="J79" s="47">
        <v>2522799</v>
      </c>
      <c r="K79" s="47">
        <v>2140751</v>
      </c>
      <c r="L79" s="47">
        <v>1920439</v>
      </c>
      <c r="M79" s="47">
        <v>1577267</v>
      </c>
      <c r="N79" s="47">
        <v>1518980</v>
      </c>
      <c r="O79" s="47">
        <v>1592765</v>
      </c>
      <c r="P79" s="47">
        <v>1721794</v>
      </c>
      <c r="Q79" s="47">
        <v>1764195</v>
      </c>
      <c r="R79" s="47">
        <v>1673192</v>
      </c>
      <c r="S79" s="47">
        <v>1876202</v>
      </c>
      <c r="T79" s="47">
        <v>2772798</v>
      </c>
    </row>
    <row r="80" spans="8:20" x14ac:dyDescent="0.25">
      <c r="H80" t="s">
        <v>85</v>
      </c>
      <c r="I80" s="47">
        <v>33600697</v>
      </c>
      <c r="J80" s="47">
        <v>29777117</v>
      </c>
      <c r="K80" s="47">
        <v>27581100</v>
      </c>
      <c r="L80" s="47">
        <v>25477254</v>
      </c>
      <c r="M80" s="47">
        <v>24298895</v>
      </c>
      <c r="N80" s="47">
        <v>25018997</v>
      </c>
      <c r="O80" s="47">
        <v>26489474</v>
      </c>
      <c r="P80" s="47">
        <v>28619952</v>
      </c>
      <c r="Q80" s="47">
        <v>27069459</v>
      </c>
      <c r="R80" s="47">
        <v>24033484</v>
      </c>
      <c r="S80" s="47">
        <v>24819075</v>
      </c>
      <c r="T80" s="47">
        <v>31153397</v>
      </c>
    </row>
    <row r="81" spans="7:23" x14ac:dyDescent="0.25">
      <c r="H81" t="s">
        <v>128</v>
      </c>
      <c r="I81" s="47">
        <v>491097</v>
      </c>
      <c r="J81" s="47">
        <v>438248</v>
      </c>
      <c r="K81" s="47">
        <v>401659</v>
      </c>
      <c r="L81" s="47">
        <v>372952</v>
      </c>
      <c r="M81" s="47">
        <v>340370</v>
      </c>
      <c r="N81" s="47">
        <v>346404</v>
      </c>
      <c r="O81" s="47">
        <v>358264</v>
      </c>
      <c r="P81" s="47">
        <v>409053</v>
      </c>
      <c r="Q81" s="47">
        <v>399865</v>
      </c>
      <c r="R81" s="47">
        <v>353628</v>
      </c>
      <c r="S81" s="47">
        <v>375257</v>
      </c>
      <c r="T81" s="47">
        <v>470007</v>
      </c>
    </row>
    <row r="82" spans="7:23" x14ac:dyDescent="0.25">
      <c r="H82" t="s">
        <v>86</v>
      </c>
      <c r="I82" s="47">
        <v>37190616</v>
      </c>
      <c r="J82" s="47">
        <v>32832665</v>
      </c>
      <c r="K82" s="47">
        <v>30208658</v>
      </c>
      <c r="L82" s="47">
        <v>27851293</v>
      </c>
      <c r="M82" s="47">
        <v>26275495</v>
      </c>
      <c r="N82" s="47">
        <v>26940044</v>
      </c>
      <c r="O82" s="47">
        <v>28491793</v>
      </c>
      <c r="P82" s="47">
        <v>30803259</v>
      </c>
      <c r="Q82" s="47">
        <v>29289050</v>
      </c>
      <c r="R82" s="47">
        <v>26118153</v>
      </c>
      <c r="S82" s="47">
        <v>27148097</v>
      </c>
      <c r="T82" s="47">
        <v>34505364</v>
      </c>
    </row>
    <row r="83" spans="7:23" x14ac:dyDescent="0.25">
      <c r="H83" t="s">
        <v>129</v>
      </c>
      <c r="I83" s="47">
        <v>839200</v>
      </c>
      <c r="J83" s="47">
        <v>724440</v>
      </c>
      <c r="K83" s="47">
        <v>627800</v>
      </c>
      <c r="L83" s="47">
        <v>601400</v>
      </c>
      <c r="M83" s="47">
        <v>526440</v>
      </c>
      <c r="N83" s="47">
        <v>517760</v>
      </c>
      <c r="O83" s="47">
        <v>548040</v>
      </c>
      <c r="P83" s="47">
        <v>599560</v>
      </c>
      <c r="Q83" s="47">
        <v>571920</v>
      </c>
      <c r="R83" s="47">
        <v>523760</v>
      </c>
      <c r="S83" s="47">
        <v>528480</v>
      </c>
      <c r="T83" s="47">
        <v>692000</v>
      </c>
    </row>
    <row r="84" spans="7:23" x14ac:dyDescent="0.25">
      <c r="H84" t="s">
        <v>130</v>
      </c>
      <c r="I84" s="47">
        <v>52700608</v>
      </c>
      <c r="J84" s="47">
        <v>48616341</v>
      </c>
      <c r="K84" s="47">
        <v>46524914</v>
      </c>
      <c r="L84" s="47">
        <v>46130392</v>
      </c>
      <c r="M84" s="47">
        <v>46524828</v>
      </c>
      <c r="N84" s="47">
        <v>46885114</v>
      </c>
      <c r="O84" s="47">
        <v>47764553</v>
      </c>
      <c r="P84" s="47">
        <v>48574025</v>
      </c>
      <c r="Q84" s="47">
        <v>48975204</v>
      </c>
      <c r="R84" s="47">
        <v>43824251</v>
      </c>
      <c r="S84" s="47">
        <v>43279878</v>
      </c>
      <c r="T84" s="47">
        <v>49664852</v>
      </c>
    </row>
    <row r="85" spans="7:23" x14ac:dyDescent="0.25">
      <c r="H85" s="44" t="s">
        <v>155</v>
      </c>
      <c r="I85" s="47">
        <v>9191828</v>
      </c>
      <c r="J85" s="47">
        <v>7984217</v>
      </c>
      <c r="K85" s="47">
        <v>4092290</v>
      </c>
      <c r="L85" s="47">
        <v>8312220</v>
      </c>
      <c r="M85" s="47">
        <v>6939328</v>
      </c>
      <c r="N85" s="47">
        <v>6127116</v>
      </c>
      <c r="O85" s="47">
        <v>5437256</v>
      </c>
      <c r="P85" s="47">
        <v>6334907</v>
      </c>
      <c r="Q85" s="47">
        <v>5967456</v>
      </c>
      <c r="R85" s="47">
        <v>5655115</v>
      </c>
      <c r="S85" s="47">
        <v>6921840</v>
      </c>
      <c r="T85" s="47">
        <v>6499200</v>
      </c>
    </row>
    <row r="86" spans="7:23" x14ac:dyDescent="0.25">
      <c r="H86" t="s">
        <v>131</v>
      </c>
      <c r="I86" s="47">
        <v>62894556</v>
      </c>
      <c r="J86" s="47">
        <v>57458198</v>
      </c>
      <c r="K86" s="47">
        <v>51359244</v>
      </c>
      <c r="L86" s="47">
        <v>55145652</v>
      </c>
      <c r="M86" s="47">
        <v>54070636</v>
      </c>
      <c r="N86" s="47">
        <v>53600310</v>
      </c>
      <c r="O86" s="47">
        <v>53823929</v>
      </c>
      <c r="P86" s="47">
        <v>55579212</v>
      </c>
      <c r="Q86" s="47">
        <v>55582660</v>
      </c>
      <c r="R86" s="47">
        <v>50078966</v>
      </c>
      <c r="S86" s="47">
        <v>50821438</v>
      </c>
      <c r="T86" s="47">
        <v>56992572</v>
      </c>
    </row>
    <row r="87" spans="7:23" x14ac:dyDescent="0.25">
      <c r="H87" t="s">
        <v>132</v>
      </c>
      <c r="I87" s="47">
        <v>3976758</v>
      </c>
      <c r="J87" s="47">
        <v>3764888</v>
      </c>
      <c r="K87" s="47">
        <v>3597926</v>
      </c>
      <c r="L87" s="47">
        <v>3507065</v>
      </c>
      <c r="M87" s="47">
        <v>4276653</v>
      </c>
      <c r="N87" s="47">
        <v>5878584</v>
      </c>
      <c r="O87" s="47">
        <v>7964086</v>
      </c>
      <c r="P87" s="47">
        <v>8334085</v>
      </c>
      <c r="Q87" s="47">
        <v>7653412</v>
      </c>
      <c r="R87" s="47">
        <v>5093012</v>
      </c>
      <c r="S87" s="47">
        <v>3295101</v>
      </c>
      <c r="T87" s="47">
        <v>3395261</v>
      </c>
    </row>
    <row r="88" spans="7:23" x14ac:dyDescent="0.25">
      <c r="W88" s="22"/>
    </row>
    <row r="89" spans="7:23" x14ac:dyDescent="0.25">
      <c r="G89" s="42" t="s">
        <v>223</v>
      </c>
      <c r="H89" s="43" t="s">
        <v>152</v>
      </c>
      <c r="W89" s="22"/>
    </row>
    <row r="90" spans="7:23" x14ac:dyDescent="0.25">
      <c r="G90" s="45">
        <v>139892615</v>
      </c>
      <c r="H90" t="s">
        <v>78</v>
      </c>
      <c r="I90" s="45">
        <v>134090421</v>
      </c>
      <c r="J90" s="45">
        <v>113102742</v>
      </c>
      <c r="K90" s="45">
        <v>113245358</v>
      </c>
      <c r="L90" s="45">
        <v>94708454</v>
      </c>
      <c r="M90" s="45">
        <v>88643117</v>
      </c>
      <c r="N90" s="45">
        <v>91055955</v>
      </c>
      <c r="O90" s="45">
        <v>106264773</v>
      </c>
      <c r="P90" s="45">
        <v>110910793</v>
      </c>
      <c r="Q90" s="45">
        <v>88538594</v>
      </c>
      <c r="R90" s="45">
        <v>97654649</v>
      </c>
      <c r="S90" s="45">
        <v>119316675</v>
      </c>
      <c r="T90" s="45">
        <v>159057842</v>
      </c>
      <c r="W90" s="22"/>
    </row>
    <row r="91" spans="7:23" x14ac:dyDescent="0.25">
      <c r="G91" s="45">
        <v>3403804</v>
      </c>
      <c r="H91" t="s">
        <v>79</v>
      </c>
      <c r="I91" s="45">
        <v>3297863</v>
      </c>
      <c r="J91" s="45">
        <v>2852828</v>
      </c>
      <c r="K91" s="45">
        <v>2879907</v>
      </c>
      <c r="L91" s="45">
        <v>2465356</v>
      </c>
      <c r="M91" s="45">
        <v>2213976</v>
      </c>
      <c r="N91" s="45">
        <v>2175596</v>
      </c>
      <c r="O91" s="45">
        <v>2386483</v>
      </c>
      <c r="P91" s="45">
        <v>2439834</v>
      </c>
      <c r="Q91" s="45">
        <v>2064024</v>
      </c>
      <c r="R91" s="45">
        <v>2577126</v>
      </c>
      <c r="S91" s="45">
        <v>2960541</v>
      </c>
      <c r="T91" s="45">
        <v>3790100</v>
      </c>
      <c r="W91" s="22"/>
    </row>
    <row r="92" spans="7:23" x14ac:dyDescent="0.25">
      <c r="G92" s="45">
        <v>28427376</v>
      </c>
      <c r="H92" t="s">
        <v>81</v>
      </c>
      <c r="I92" s="45">
        <v>25940921</v>
      </c>
      <c r="J92" s="45">
        <v>23951868</v>
      </c>
      <c r="K92" s="45">
        <v>26043026</v>
      </c>
      <c r="L92" s="45">
        <v>22659115</v>
      </c>
      <c r="M92" s="45">
        <v>24577937</v>
      </c>
      <c r="N92" s="45">
        <v>25236916</v>
      </c>
      <c r="O92" s="45">
        <v>28936103</v>
      </c>
      <c r="P92" s="45">
        <v>29684648</v>
      </c>
      <c r="Q92" s="45">
        <v>24071346</v>
      </c>
      <c r="R92" s="45">
        <v>27335938</v>
      </c>
      <c r="S92" s="45">
        <v>29330008</v>
      </c>
      <c r="T92" s="45">
        <v>32889641</v>
      </c>
      <c r="W92" s="22"/>
    </row>
    <row r="93" spans="7:23" x14ac:dyDescent="0.25">
      <c r="G93" s="45">
        <v>336640</v>
      </c>
      <c r="H93" t="s">
        <v>123</v>
      </c>
      <c r="I93" s="45">
        <v>305987</v>
      </c>
      <c r="J93" s="45">
        <v>326887</v>
      </c>
      <c r="K93" s="45">
        <v>309667</v>
      </c>
      <c r="L93" s="45">
        <v>277006</v>
      </c>
      <c r="M93" s="45">
        <v>308275</v>
      </c>
      <c r="N93" s="45">
        <v>290080</v>
      </c>
      <c r="O93" s="45">
        <v>298310</v>
      </c>
      <c r="P93" s="45">
        <v>271093</v>
      </c>
      <c r="Q93" s="45">
        <v>241250</v>
      </c>
      <c r="R93" s="45">
        <v>306801</v>
      </c>
      <c r="S93" s="45">
        <v>344249</v>
      </c>
      <c r="T93" s="45">
        <v>379010</v>
      </c>
      <c r="W93" s="22"/>
    </row>
    <row r="94" spans="7:23" x14ac:dyDescent="0.25">
      <c r="G94" s="45">
        <v>32167820</v>
      </c>
      <c r="H94" t="s">
        <v>82</v>
      </c>
      <c r="I94" s="45">
        <v>29544771</v>
      </c>
      <c r="J94" s="45">
        <v>27131583</v>
      </c>
      <c r="K94" s="45">
        <v>29232600</v>
      </c>
      <c r="L94" s="45">
        <v>25401477</v>
      </c>
      <c r="M94" s="45">
        <v>27100188</v>
      </c>
      <c r="N94" s="45">
        <v>27702592</v>
      </c>
      <c r="O94" s="45">
        <v>31620896</v>
      </c>
      <c r="P94" s="45">
        <v>32395575</v>
      </c>
      <c r="Q94" s="45">
        <v>26376620</v>
      </c>
      <c r="R94" s="45">
        <v>30219865</v>
      </c>
      <c r="S94" s="45">
        <v>32634798</v>
      </c>
      <c r="T94" s="45">
        <v>37058751</v>
      </c>
      <c r="W94" s="22"/>
    </row>
    <row r="95" spans="7:23" x14ac:dyDescent="0.25">
      <c r="G95" s="45">
        <v>1870222</v>
      </c>
      <c r="H95" t="s">
        <v>83</v>
      </c>
      <c r="I95" s="45">
        <v>1495938</v>
      </c>
      <c r="J95" s="45">
        <v>1396697</v>
      </c>
      <c r="K95" s="45">
        <v>1424470</v>
      </c>
      <c r="L95" s="45">
        <v>1301930</v>
      </c>
      <c r="M95" s="45">
        <v>1233101</v>
      </c>
      <c r="N95" s="45">
        <v>2001549</v>
      </c>
      <c r="O95" s="45">
        <v>1590988</v>
      </c>
      <c r="P95" s="45">
        <v>1592670</v>
      </c>
      <c r="Q95" s="45">
        <v>1313470</v>
      </c>
      <c r="R95" s="45">
        <v>1534003</v>
      </c>
      <c r="S95" s="45">
        <v>1686820</v>
      </c>
      <c r="T95" s="45">
        <v>1895050</v>
      </c>
      <c r="W95" s="22"/>
    </row>
    <row r="96" spans="7:23" x14ac:dyDescent="0.25">
      <c r="G96" s="45">
        <v>62428015</v>
      </c>
      <c r="H96" s="44" t="s">
        <v>125</v>
      </c>
      <c r="I96" s="45">
        <v>53173787</v>
      </c>
      <c r="J96" s="45">
        <v>49330150</v>
      </c>
      <c r="K96" s="45">
        <v>55213692</v>
      </c>
      <c r="L96" s="45">
        <v>54293235</v>
      </c>
      <c r="M96" s="45">
        <v>60590079</v>
      </c>
      <c r="N96" s="45">
        <v>62338085</v>
      </c>
      <c r="O96" s="45">
        <v>69970348</v>
      </c>
      <c r="P96" s="45">
        <v>67502077</v>
      </c>
      <c r="Q96" s="45">
        <v>56506011</v>
      </c>
      <c r="R96" s="45">
        <v>66207582</v>
      </c>
      <c r="S96" s="45">
        <v>68264560</v>
      </c>
      <c r="T96" s="45">
        <v>71717105</v>
      </c>
      <c r="W96" s="22"/>
    </row>
    <row r="97" spans="7:23" x14ac:dyDescent="0.25">
      <c r="G97" s="45">
        <v>5461049</v>
      </c>
      <c r="H97" s="44" t="s">
        <v>221</v>
      </c>
      <c r="I97" s="45">
        <v>4895796</v>
      </c>
      <c r="J97" s="45">
        <v>4071223</v>
      </c>
      <c r="K97" s="45">
        <v>4242443</v>
      </c>
      <c r="L97" s="45">
        <v>5152317</v>
      </c>
      <c r="M97" s="45">
        <v>5689078</v>
      </c>
      <c r="N97" s="45">
        <v>5221431</v>
      </c>
      <c r="O97" s="45">
        <v>5701042</v>
      </c>
      <c r="P97" s="45">
        <v>5523513</v>
      </c>
      <c r="Q97" s="45">
        <v>4610547</v>
      </c>
      <c r="R97" s="45">
        <v>5369011</v>
      </c>
      <c r="S97" s="45">
        <v>5129309</v>
      </c>
      <c r="T97" s="45">
        <v>7201189</v>
      </c>
      <c r="W97" s="22"/>
    </row>
    <row r="98" spans="7:23" x14ac:dyDescent="0.25">
      <c r="G98" s="45">
        <v>69759286</v>
      </c>
      <c r="H98" s="44" t="s">
        <v>126</v>
      </c>
      <c r="I98" s="45">
        <v>59565521</v>
      </c>
      <c r="J98" s="45">
        <v>54798070</v>
      </c>
      <c r="K98" s="45">
        <v>60880605</v>
      </c>
      <c r="L98" s="45">
        <v>60747482</v>
      </c>
      <c r="M98" s="45">
        <v>67512258</v>
      </c>
      <c r="N98" s="45">
        <v>69561065</v>
      </c>
      <c r="O98" s="45">
        <v>77262378</v>
      </c>
      <c r="P98" s="45">
        <v>74618260</v>
      </c>
      <c r="Q98" s="45">
        <v>62430028</v>
      </c>
      <c r="R98" s="45">
        <v>73110596</v>
      </c>
      <c r="S98" s="45">
        <v>75080689</v>
      </c>
      <c r="T98" s="45">
        <v>80813344</v>
      </c>
      <c r="W98" s="22"/>
    </row>
    <row r="99" spans="7:23" x14ac:dyDescent="0.25">
      <c r="G99" s="45">
        <v>2356480</v>
      </c>
      <c r="H99" s="44" t="s">
        <v>127</v>
      </c>
      <c r="I99" s="45">
        <v>1869922</v>
      </c>
      <c r="J99" s="45">
        <v>1842451</v>
      </c>
      <c r="K99" s="45">
        <v>2136705</v>
      </c>
      <c r="L99" s="45">
        <v>2465357</v>
      </c>
      <c r="M99" s="45">
        <v>3727326</v>
      </c>
      <c r="N99" s="45">
        <v>7716115</v>
      </c>
      <c r="O99" s="45">
        <v>8054379</v>
      </c>
      <c r="P99" s="45">
        <v>9149378</v>
      </c>
      <c r="Q99" s="45">
        <v>6406517</v>
      </c>
      <c r="R99" s="45">
        <v>5184931</v>
      </c>
      <c r="S99" s="45">
        <v>2237619</v>
      </c>
      <c r="T99" s="45">
        <v>2274060</v>
      </c>
      <c r="W99" s="22"/>
    </row>
    <row r="100" spans="7:23" x14ac:dyDescent="0.25">
      <c r="G100" s="45">
        <v>71292868</v>
      </c>
      <c r="H100" t="s">
        <v>80</v>
      </c>
      <c r="I100" s="45">
        <v>65379280</v>
      </c>
      <c r="J100" s="45">
        <v>54322599</v>
      </c>
      <c r="K100" s="45">
        <v>55709160</v>
      </c>
      <c r="L100" s="45">
        <v>47063370</v>
      </c>
      <c r="M100" s="45">
        <v>42962345</v>
      </c>
      <c r="N100" s="45">
        <v>43192838</v>
      </c>
      <c r="O100" s="45">
        <v>50712758</v>
      </c>
      <c r="P100" s="45">
        <v>53506918</v>
      </c>
      <c r="Q100" s="45">
        <v>38599932</v>
      </c>
      <c r="R100" s="45">
        <v>47554102</v>
      </c>
      <c r="S100" s="45">
        <v>58728865</v>
      </c>
      <c r="T100" s="45">
        <v>80729119</v>
      </c>
      <c r="W100" s="22"/>
    </row>
    <row r="101" spans="7:23" x14ac:dyDescent="0.25">
      <c r="G101" s="45">
        <v>1533582</v>
      </c>
      <c r="H101" t="s">
        <v>84</v>
      </c>
      <c r="I101" s="45">
        <v>1427941</v>
      </c>
      <c r="J101" s="45">
        <v>1248112</v>
      </c>
      <c r="K101" s="45">
        <v>1207703</v>
      </c>
      <c r="L101" s="45">
        <v>1024923</v>
      </c>
      <c r="M101" s="45">
        <v>952850</v>
      </c>
      <c r="N101" s="45">
        <v>899246</v>
      </c>
      <c r="O101" s="45">
        <v>1027513</v>
      </c>
      <c r="P101" s="45">
        <v>1084371</v>
      </c>
      <c r="Q101" s="45">
        <v>884582</v>
      </c>
      <c r="R101" s="45">
        <v>1104482</v>
      </c>
      <c r="S101" s="45">
        <v>1308146</v>
      </c>
      <c r="T101" s="45">
        <v>1810825</v>
      </c>
      <c r="W101" s="22"/>
    </row>
    <row r="102" spans="7:23" x14ac:dyDescent="0.25">
      <c r="G102" s="45">
        <v>18066346</v>
      </c>
      <c r="H102" t="s">
        <v>85</v>
      </c>
      <c r="I102" s="45">
        <v>16047332</v>
      </c>
      <c r="J102" s="45">
        <v>14591026</v>
      </c>
      <c r="K102" s="45">
        <v>15731102</v>
      </c>
      <c r="L102" s="45">
        <v>13767213</v>
      </c>
      <c r="M102" s="45">
        <v>14488932</v>
      </c>
      <c r="N102" s="45">
        <v>14794055</v>
      </c>
      <c r="O102" s="45">
        <v>17235709</v>
      </c>
      <c r="P102" s="45">
        <v>17959890</v>
      </c>
      <c r="Q102" s="45">
        <v>13590393</v>
      </c>
      <c r="R102" s="45">
        <v>15861594</v>
      </c>
      <c r="S102" s="45">
        <v>17281296</v>
      </c>
      <c r="T102" s="45">
        <v>20213864</v>
      </c>
      <c r="W102" s="22"/>
    </row>
    <row r="103" spans="7:23" x14ac:dyDescent="0.25">
      <c r="G103" s="45">
        <v>261831</v>
      </c>
      <c r="H103" t="s">
        <v>128</v>
      </c>
      <c r="I103" s="45">
        <v>237990</v>
      </c>
      <c r="J103" s="45">
        <v>208019</v>
      </c>
      <c r="K103" s="45">
        <v>216767</v>
      </c>
      <c r="L103" s="45">
        <v>193904</v>
      </c>
      <c r="M103" s="45">
        <v>196175</v>
      </c>
      <c r="N103" s="45">
        <v>203056</v>
      </c>
      <c r="O103" s="45">
        <v>232019</v>
      </c>
      <c r="P103" s="45">
        <v>271093</v>
      </c>
      <c r="Q103" s="45">
        <v>187639</v>
      </c>
      <c r="R103" s="45">
        <v>245441</v>
      </c>
      <c r="S103" s="45">
        <v>275399</v>
      </c>
      <c r="T103" s="45">
        <v>294786</v>
      </c>
      <c r="W103" s="22"/>
    </row>
    <row r="104" spans="7:23" x14ac:dyDescent="0.25">
      <c r="G104" s="45">
        <v>19861759</v>
      </c>
      <c r="H104" t="s">
        <v>86</v>
      </c>
      <c r="I104" s="45">
        <v>17713263</v>
      </c>
      <c r="J104" s="45">
        <v>16047157</v>
      </c>
      <c r="K104" s="45">
        <v>17155572</v>
      </c>
      <c r="L104" s="45">
        <v>14986040</v>
      </c>
      <c r="M104" s="45">
        <v>15637957</v>
      </c>
      <c r="N104" s="45">
        <v>15896357</v>
      </c>
      <c r="O104" s="45">
        <v>18495241</v>
      </c>
      <c r="P104" s="45">
        <v>19315354</v>
      </c>
      <c r="Q104" s="45">
        <v>14662614</v>
      </c>
      <c r="R104" s="45">
        <v>17211517</v>
      </c>
      <c r="S104" s="45">
        <v>18864841</v>
      </c>
      <c r="T104" s="45">
        <v>22319475</v>
      </c>
      <c r="W104" s="22"/>
    </row>
    <row r="105" spans="7:23" x14ac:dyDescent="0.25">
      <c r="G105" s="45">
        <v>523662</v>
      </c>
      <c r="H105" t="s">
        <v>129</v>
      </c>
      <c r="I105" s="45">
        <v>407983</v>
      </c>
      <c r="J105" s="45">
        <v>356604</v>
      </c>
      <c r="K105" s="45">
        <v>371601</v>
      </c>
      <c r="L105" s="45">
        <v>332408</v>
      </c>
      <c r="M105" s="45">
        <v>308275</v>
      </c>
      <c r="N105" s="45">
        <v>319087</v>
      </c>
      <c r="O105" s="45">
        <v>364602</v>
      </c>
      <c r="P105" s="45">
        <v>372752</v>
      </c>
      <c r="Q105" s="45">
        <v>294861</v>
      </c>
      <c r="R105" s="45">
        <v>337481</v>
      </c>
      <c r="S105" s="45">
        <v>378674</v>
      </c>
      <c r="T105" s="45">
        <v>463234</v>
      </c>
      <c r="W105" s="22"/>
    </row>
    <row r="106" spans="7:23" x14ac:dyDescent="0.25">
      <c r="G106" s="45">
        <v>29699128</v>
      </c>
      <c r="H106" t="s">
        <v>130</v>
      </c>
      <c r="I106" s="45">
        <v>25158953</v>
      </c>
      <c r="J106" s="45">
        <v>23833000</v>
      </c>
      <c r="K106" s="45">
        <v>26569460</v>
      </c>
      <c r="L106" s="45">
        <v>24930567</v>
      </c>
      <c r="M106" s="45">
        <v>27772788</v>
      </c>
      <c r="N106" s="45">
        <v>27731600</v>
      </c>
      <c r="O106" s="45">
        <v>31090567</v>
      </c>
      <c r="P106" s="45">
        <v>30464040</v>
      </c>
      <c r="Q106" s="45">
        <v>24553846</v>
      </c>
      <c r="R106" s="45">
        <v>28931302</v>
      </c>
      <c r="S106" s="45">
        <v>30121780</v>
      </c>
      <c r="T106" s="45">
        <v>32257958</v>
      </c>
      <c r="W106" s="22"/>
    </row>
    <row r="107" spans="7:23" x14ac:dyDescent="0.25">
      <c r="G107" s="45">
        <v>6209137</v>
      </c>
      <c r="H107" s="44" t="s">
        <v>155</v>
      </c>
      <c r="I107" s="45">
        <v>4385818</v>
      </c>
      <c r="J107" s="45">
        <v>4754713</v>
      </c>
      <c r="K107" s="45">
        <v>2322505</v>
      </c>
      <c r="L107" s="45">
        <v>4487502</v>
      </c>
      <c r="M107" s="45">
        <v>4147702</v>
      </c>
      <c r="N107" s="45">
        <v>3625993</v>
      </c>
      <c r="O107" s="45">
        <v>3546577</v>
      </c>
      <c r="P107" s="45">
        <v>3964730</v>
      </c>
      <c r="Q107" s="45">
        <v>3002217</v>
      </c>
      <c r="R107" s="45">
        <v>3742968</v>
      </c>
      <c r="S107" s="45">
        <v>4819485</v>
      </c>
      <c r="T107" s="45">
        <v>4211222</v>
      </c>
    </row>
    <row r="108" spans="7:23" x14ac:dyDescent="0.25">
      <c r="G108" s="45">
        <v>36431927</v>
      </c>
      <c r="H108" t="s">
        <v>131</v>
      </c>
      <c r="I108" s="45">
        <v>29952754</v>
      </c>
      <c r="J108" s="45">
        <v>28944317</v>
      </c>
      <c r="K108" s="45">
        <v>29263566</v>
      </c>
      <c r="L108" s="45">
        <v>29750477</v>
      </c>
      <c r="M108" s="45">
        <v>32228765</v>
      </c>
      <c r="N108" s="45">
        <v>31676680</v>
      </c>
      <c r="O108" s="45">
        <v>35001746</v>
      </c>
      <c r="P108" s="45">
        <v>34801522</v>
      </c>
      <c r="Q108" s="45">
        <v>27850924</v>
      </c>
      <c r="R108" s="45">
        <v>33011751</v>
      </c>
      <c r="S108" s="45">
        <v>35319939</v>
      </c>
      <c r="T108" s="45">
        <v>36932414</v>
      </c>
    </row>
    <row r="109" spans="7:23" x14ac:dyDescent="0.25">
      <c r="G109" s="45">
        <v>2281670</v>
      </c>
      <c r="H109" t="s">
        <v>132</v>
      </c>
      <c r="I109" s="45">
        <v>1869923</v>
      </c>
      <c r="J109" s="45">
        <v>980660</v>
      </c>
      <c r="K109" s="45">
        <v>2043805</v>
      </c>
      <c r="L109" s="45">
        <v>1883643</v>
      </c>
      <c r="M109" s="45">
        <v>2438176</v>
      </c>
      <c r="N109" s="45">
        <v>3277899</v>
      </c>
      <c r="O109" s="45">
        <v>4043763</v>
      </c>
      <c r="P109" s="45">
        <v>4168050</v>
      </c>
      <c r="Q109" s="45">
        <v>3189856</v>
      </c>
      <c r="R109" s="45">
        <v>2853246</v>
      </c>
      <c r="S109" s="45">
        <v>2065494</v>
      </c>
      <c r="T109" s="45">
        <v>1937163</v>
      </c>
    </row>
    <row r="110" spans="7:23" x14ac:dyDescent="0.25">
      <c r="V110" s="45"/>
    </row>
    <row r="111" spans="7:23" x14ac:dyDescent="0.25">
      <c r="H111" s="39" t="s">
        <v>111</v>
      </c>
    </row>
    <row r="112" spans="7:23" x14ac:dyDescent="0.25">
      <c r="H112" t="s">
        <v>78</v>
      </c>
      <c r="I112" s="22">
        <f t="shared" ref="I112:I131" si="1">I68+I90-G90</f>
        <v>275225286</v>
      </c>
      <c r="J112" s="21">
        <f t="shared" ref="J112:T112" si="2">J68+J90-I90</f>
        <v>209519142</v>
      </c>
      <c r="K112" s="21">
        <f t="shared" si="2"/>
        <v>198506123</v>
      </c>
      <c r="L112" s="21">
        <f t="shared" si="2"/>
        <v>156664757</v>
      </c>
      <c r="M112" s="21">
        <f t="shared" si="2"/>
        <v>142430315</v>
      </c>
      <c r="N112" s="21">
        <f t="shared" si="2"/>
        <v>156502974.59999999</v>
      </c>
      <c r="O112" s="21">
        <f t="shared" si="2"/>
        <v>178634451</v>
      </c>
      <c r="P112" s="21">
        <f t="shared" si="2"/>
        <v>181567778</v>
      </c>
      <c r="Q112" s="21">
        <f t="shared" si="2"/>
        <v>154183097</v>
      </c>
      <c r="R112" s="21">
        <f t="shared" si="2"/>
        <v>157178161</v>
      </c>
      <c r="S112" s="21">
        <f t="shared" si="2"/>
        <v>193299820</v>
      </c>
      <c r="T112" s="21">
        <f t="shared" si="2"/>
        <v>284514826</v>
      </c>
      <c r="U112" s="21">
        <f>SUM(I112:T112)</f>
        <v>2288226730.5999999</v>
      </c>
    </row>
    <row r="113" spans="8:21" x14ac:dyDescent="0.25">
      <c r="H113" t="s">
        <v>79</v>
      </c>
      <c r="I113" s="22">
        <f t="shared" si="1"/>
        <v>6806431</v>
      </c>
      <c r="J113" s="21">
        <f t="shared" ref="J113:T113" si="3">J69+J91-I91</f>
        <v>5394837</v>
      </c>
      <c r="K113" s="21">
        <f t="shared" si="3"/>
        <v>5047317</v>
      </c>
      <c r="L113" s="21">
        <f t="shared" si="3"/>
        <v>4125104</v>
      </c>
      <c r="M113" s="21">
        <f t="shared" si="3"/>
        <v>3480162</v>
      </c>
      <c r="N113" s="21">
        <f t="shared" si="3"/>
        <v>3642481</v>
      </c>
      <c r="O113" s="21">
        <f t="shared" si="3"/>
        <v>3890366</v>
      </c>
      <c r="P113" s="21">
        <f t="shared" si="3"/>
        <v>3938120</v>
      </c>
      <c r="Q113" s="21">
        <f t="shared" si="3"/>
        <v>3723147</v>
      </c>
      <c r="R113" s="21">
        <f t="shared" si="3"/>
        <v>4411927</v>
      </c>
      <c r="S113" s="21">
        <f t="shared" si="3"/>
        <v>4624788</v>
      </c>
      <c r="T113" s="21">
        <f t="shared" si="3"/>
        <v>6677439</v>
      </c>
      <c r="U113" s="21">
        <f t="shared" ref="U113:U131" si="4">SUM(I113:T113)</f>
        <v>55762119</v>
      </c>
    </row>
    <row r="114" spans="8:21" x14ac:dyDescent="0.25">
      <c r="H114" t="s">
        <v>81</v>
      </c>
      <c r="I114" s="22">
        <f t="shared" si="1"/>
        <v>51858749</v>
      </c>
      <c r="J114" s="21">
        <f t="shared" ref="J114:T114" si="5">J70+J92-I92</f>
        <v>46860918</v>
      </c>
      <c r="K114" s="21">
        <f t="shared" si="5"/>
        <v>47700972</v>
      </c>
      <c r="L114" s="21">
        <f t="shared" si="5"/>
        <v>38559436</v>
      </c>
      <c r="M114" s="21">
        <f t="shared" si="5"/>
        <v>43085200</v>
      </c>
      <c r="N114" s="21">
        <f t="shared" si="5"/>
        <v>43325663</v>
      </c>
      <c r="O114" s="21">
        <f t="shared" si="5"/>
        <v>48194622</v>
      </c>
      <c r="P114" s="21">
        <f t="shared" si="5"/>
        <v>48067283</v>
      </c>
      <c r="Q114" s="21">
        <f t="shared" si="5"/>
        <v>42375864</v>
      </c>
      <c r="R114" s="21">
        <f t="shared" si="5"/>
        <v>44694023</v>
      </c>
      <c r="S114" s="21">
        <f t="shared" si="5"/>
        <v>44124914</v>
      </c>
      <c r="T114" s="21">
        <f t="shared" si="5"/>
        <v>54224833</v>
      </c>
      <c r="U114" s="21">
        <f t="shared" si="4"/>
        <v>553072477</v>
      </c>
    </row>
    <row r="115" spans="8:21" x14ac:dyDescent="0.25">
      <c r="H115" t="s">
        <v>123</v>
      </c>
      <c r="I115" s="22">
        <f t="shared" si="1"/>
        <v>599754</v>
      </c>
      <c r="J115" s="21">
        <f t="shared" ref="J115:T115" si="6">J71+J93-I93</f>
        <v>661093</v>
      </c>
      <c r="K115" s="21">
        <f t="shared" si="6"/>
        <v>549223</v>
      </c>
      <c r="L115" s="21">
        <f t="shared" si="6"/>
        <v>484365</v>
      </c>
      <c r="M115" s="21">
        <f t="shared" si="6"/>
        <v>505957</v>
      </c>
      <c r="N115" s="21">
        <f t="shared" si="6"/>
        <v>454190</v>
      </c>
      <c r="O115" s="21">
        <f t="shared" si="6"/>
        <v>449861</v>
      </c>
      <c r="P115" s="21">
        <f t="shared" si="6"/>
        <v>421427</v>
      </c>
      <c r="Q115" s="21">
        <f t="shared" si="6"/>
        <v>457688</v>
      </c>
      <c r="R115" s="21">
        <f t="shared" si="6"/>
        <v>512829</v>
      </c>
      <c r="S115" s="21">
        <f t="shared" si="6"/>
        <v>523984</v>
      </c>
      <c r="T115" s="21">
        <f t="shared" si="6"/>
        <v>640857</v>
      </c>
      <c r="U115" s="21">
        <f t="shared" si="4"/>
        <v>6261228</v>
      </c>
    </row>
    <row r="116" spans="8:21" x14ac:dyDescent="0.25">
      <c r="H116" t="s">
        <v>82</v>
      </c>
      <c r="I116" s="22">
        <f t="shared" si="1"/>
        <v>59480004</v>
      </c>
      <c r="J116" s="21">
        <f t="shared" ref="J116:T116" si="7">J72+J94-I94</f>
        <v>53078862</v>
      </c>
      <c r="K116" s="21">
        <f t="shared" si="7"/>
        <v>53436730</v>
      </c>
      <c r="L116" s="21">
        <f t="shared" si="7"/>
        <v>43296183</v>
      </c>
      <c r="M116" s="21">
        <f t="shared" si="7"/>
        <v>47173979</v>
      </c>
      <c r="N116" s="21">
        <f t="shared" si="7"/>
        <v>47519899</v>
      </c>
      <c r="O116" s="21">
        <f t="shared" si="7"/>
        <v>52652111</v>
      </c>
      <c r="P116" s="21">
        <f t="shared" si="7"/>
        <v>52540321</v>
      </c>
      <c r="Q116" s="21">
        <f t="shared" si="7"/>
        <v>46671830</v>
      </c>
      <c r="R116" s="21">
        <f t="shared" si="7"/>
        <v>49727015</v>
      </c>
      <c r="S116" s="21">
        <f t="shared" si="7"/>
        <v>49398733</v>
      </c>
      <c r="T116" s="21">
        <f t="shared" si="7"/>
        <v>61729238</v>
      </c>
      <c r="U116" s="21">
        <f t="shared" si="4"/>
        <v>616704905</v>
      </c>
    </row>
    <row r="117" spans="8:21" x14ac:dyDescent="0.25">
      <c r="H117" t="s">
        <v>83</v>
      </c>
      <c r="I117" s="22">
        <f t="shared" si="1"/>
        <v>2747975</v>
      </c>
      <c r="J117" s="21">
        <f t="shared" ref="J117:T117" si="8">J73+J95-I95</f>
        <v>2760139</v>
      </c>
      <c r="K117" s="21">
        <f t="shared" si="8"/>
        <v>2528013</v>
      </c>
      <c r="L117" s="21">
        <f t="shared" si="8"/>
        <v>2294140</v>
      </c>
      <c r="M117" s="21">
        <f t="shared" si="8"/>
        <v>1989771</v>
      </c>
      <c r="N117" s="21">
        <f t="shared" si="8"/>
        <v>4153368</v>
      </c>
      <c r="O117" s="21">
        <f t="shared" si="8"/>
        <v>2032979</v>
      </c>
      <c r="P117" s="21">
        <f t="shared" si="8"/>
        <v>2514182</v>
      </c>
      <c r="Q117" s="21">
        <f t="shared" si="8"/>
        <v>2315380</v>
      </c>
      <c r="R117" s="21">
        <f t="shared" si="8"/>
        <v>2548493</v>
      </c>
      <c r="S117" s="21">
        <f t="shared" si="8"/>
        <v>2561677</v>
      </c>
      <c r="T117" s="21">
        <f t="shared" si="8"/>
        <v>3152710</v>
      </c>
      <c r="U117" s="21">
        <f t="shared" si="4"/>
        <v>31598827</v>
      </c>
    </row>
    <row r="118" spans="8:21" x14ac:dyDescent="0.25">
      <c r="H118" s="44" t="s">
        <v>125</v>
      </c>
      <c r="I118" s="22">
        <f t="shared" si="1"/>
        <v>102157862</v>
      </c>
      <c r="J118" s="21">
        <f t="shared" ref="J118:T119" si="9">J74+J96-I96</f>
        <v>96708476</v>
      </c>
      <c r="K118" s="21">
        <f t="shared" si="9"/>
        <v>102581840</v>
      </c>
      <c r="L118" s="21">
        <f t="shared" si="9"/>
        <v>99538315</v>
      </c>
      <c r="M118" s="21">
        <f t="shared" si="9"/>
        <v>107796818</v>
      </c>
      <c r="N118" s="21">
        <f t="shared" si="9"/>
        <v>107174508</v>
      </c>
      <c r="O118" s="21">
        <f t="shared" si="9"/>
        <v>115159934</v>
      </c>
      <c r="P118" s="21">
        <f t="shared" si="9"/>
        <v>105157137</v>
      </c>
      <c r="Q118" s="21">
        <f t="shared" si="9"/>
        <v>101660873</v>
      </c>
      <c r="R118" s="21">
        <f t="shared" si="9"/>
        <v>110031812</v>
      </c>
      <c r="S118" s="21">
        <f t="shared" si="9"/>
        <v>100161919</v>
      </c>
      <c r="T118" s="21">
        <f t="shared" si="9"/>
        <v>113905108</v>
      </c>
      <c r="U118" s="21">
        <f t="shared" ref="U118:U121" si="10">SUM(I118:T118)</f>
        <v>1262034602</v>
      </c>
    </row>
    <row r="119" spans="8:21" x14ac:dyDescent="0.25">
      <c r="H119" s="44" t="s">
        <v>221</v>
      </c>
      <c r="I119" s="22">
        <f t="shared" si="1"/>
        <v>9663700</v>
      </c>
      <c r="J119" s="21">
        <f t="shared" si="9"/>
        <v>7499868</v>
      </c>
      <c r="K119" s="21">
        <f t="shared" ref="K119" si="11">K75+K97-J97</f>
        <v>7626730</v>
      </c>
      <c r="L119" s="21">
        <f t="shared" ref="L119" si="12">L75+L97-K97</f>
        <v>10424392</v>
      </c>
      <c r="M119" s="21">
        <f t="shared" ref="M119" si="13">M75+M97-L97</f>
        <v>9015279</v>
      </c>
      <c r="N119" s="21">
        <f t="shared" ref="N119" si="14">N75+N97-M97</f>
        <v>8386999</v>
      </c>
      <c r="O119" s="21">
        <f t="shared" ref="O119" si="15">O75+O97-N97</f>
        <v>9226559</v>
      </c>
      <c r="P119" s="21">
        <f t="shared" ref="P119" si="16">P75+P97-O97</f>
        <v>8615406</v>
      </c>
      <c r="Q119" s="21">
        <f t="shared" ref="Q119" si="17">Q75+Q97-P97</f>
        <v>8265199</v>
      </c>
      <c r="R119" s="21">
        <f t="shared" ref="R119" si="18">R75+R97-Q97</f>
        <v>8882358</v>
      </c>
      <c r="S119" s="21">
        <f t="shared" ref="S119" si="19">S75+S97-R97</f>
        <v>7140452</v>
      </c>
      <c r="T119" s="21">
        <f t="shared" ref="T119" si="20">T75+T97-S97</f>
        <v>13146843</v>
      </c>
      <c r="U119" s="21">
        <f t="shared" si="10"/>
        <v>107893785</v>
      </c>
    </row>
    <row r="120" spans="8:21" x14ac:dyDescent="0.25">
      <c r="H120" s="44" t="s">
        <v>126</v>
      </c>
      <c r="I120" s="22">
        <f t="shared" si="1"/>
        <v>114993097</v>
      </c>
      <c r="J120" s="21">
        <f t="shared" ref="J120:T120" si="21">J76+J98-I98</f>
        <v>107875963</v>
      </c>
      <c r="K120" s="21">
        <f t="shared" si="21"/>
        <v>113314063</v>
      </c>
      <c r="L120" s="21">
        <f t="shared" si="21"/>
        <v>112848567</v>
      </c>
      <c r="M120" s="21">
        <f t="shared" si="21"/>
        <v>119391548</v>
      </c>
      <c r="N120" s="21">
        <f t="shared" si="21"/>
        <v>120343915</v>
      </c>
      <c r="O120" s="21">
        <f t="shared" si="21"/>
        <v>126989752</v>
      </c>
      <c r="P120" s="21">
        <f t="shared" si="21"/>
        <v>116873125</v>
      </c>
      <c r="Q120" s="21">
        <f t="shared" si="21"/>
        <v>112879732</v>
      </c>
      <c r="R120" s="21">
        <f t="shared" si="21"/>
        <v>122051943</v>
      </c>
      <c r="S120" s="21">
        <f t="shared" si="21"/>
        <v>110394008</v>
      </c>
      <c r="T120" s="21">
        <f t="shared" si="21"/>
        <v>130842181</v>
      </c>
      <c r="U120" s="21">
        <f t="shared" si="10"/>
        <v>1408797894</v>
      </c>
    </row>
    <row r="121" spans="8:21" x14ac:dyDescent="0.25">
      <c r="H121" s="44" t="s">
        <v>127</v>
      </c>
      <c r="I121" s="22">
        <f t="shared" si="1"/>
        <v>3476010.5</v>
      </c>
      <c r="J121" s="21">
        <f t="shared" ref="J121:T121" si="22">J77+J99-I99</f>
        <v>3807944</v>
      </c>
      <c r="K121" s="21">
        <f t="shared" si="22"/>
        <v>4111658</v>
      </c>
      <c r="L121" s="21">
        <f t="shared" si="22"/>
        <v>5997563</v>
      </c>
      <c r="M121" s="21">
        <f t="shared" si="22"/>
        <v>13089206</v>
      </c>
      <c r="N121" s="21">
        <f t="shared" si="22"/>
        <v>21462145.666670002</v>
      </c>
      <c r="O121" s="21">
        <f t="shared" si="22"/>
        <v>21578457</v>
      </c>
      <c r="P121" s="21">
        <f t="shared" si="22"/>
        <v>25468404</v>
      </c>
      <c r="Q121" s="21">
        <f t="shared" si="22"/>
        <v>18979117</v>
      </c>
      <c r="R121" s="21">
        <f t="shared" si="22"/>
        <v>10878466</v>
      </c>
      <c r="S121" s="21">
        <f t="shared" si="22"/>
        <v>806266</v>
      </c>
      <c r="T121" s="21">
        <f t="shared" si="22"/>
        <v>3840073</v>
      </c>
      <c r="U121" s="21">
        <f t="shared" si="10"/>
        <v>133495310.16666999</v>
      </c>
    </row>
    <row r="122" spans="8:21" x14ac:dyDescent="0.25">
      <c r="H122" t="s">
        <v>80</v>
      </c>
      <c r="I122" s="22">
        <f t="shared" si="1"/>
        <v>131084155</v>
      </c>
      <c r="J122" s="21">
        <f t="shared" ref="J122:T122" si="23">J78+J100-I100</f>
        <v>99743059</v>
      </c>
      <c r="K122" s="21">
        <f t="shared" si="23"/>
        <v>98974038</v>
      </c>
      <c r="L122" s="21">
        <f t="shared" si="23"/>
        <v>78430364</v>
      </c>
      <c r="M122" s="21">
        <f t="shared" si="23"/>
        <v>67867540</v>
      </c>
      <c r="N122" s="21">
        <f t="shared" si="23"/>
        <v>73254619</v>
      </c>
      <c r="O122" s="21">
        <f t="shared" si="23"/>
        <v>85459015</v>
      </c>
      <c r="P122" s="21">
        <f t="shared" si="23"/>
        <v>88077699.329999983</v>
      </c>
      <c r="Q122" s="21">
        <f t="shared" si="23"/>
        <v>62023220.670000002</v>
      </c>
      <c r="R122" s="21">
        <f t="shared" si="23"/>
        <v>80992789</v>
      </c>
      <c r="S122" s="21">
        <f t="shared" si="23"/>
        <v>95557350</v>
      </c>
      <c r="T122" s="21">
        <f t="shared" si="23"/>
        <v>146303167</v>
      </c>
      <c r="U122" s="21">
        <f t="shared" si="4"/>
        <v>1107767016</v>
      </c>
    </row>
    <row r="123" spans="8:21" x14ac:dyDescent="0.25">
      <c r="H123" t="s">
        <v>84</v>
      </c>
      <c r="I123" s="22">
        <f t="shared" si="1"/>
        <v>2879622</v>
      </c>
      <c r="J123" s="21">
        <f t="shared" ref="J123:T123" si="24">J79+J101-I101</f>
        <v>2342970</v>
      </c>
      <c r="K123" s="21">
        <f t="shared" si="24"/>
        <v>2100342</v>
      </c>
      <c r="L123" s="21">
        <f t="shared" si="24"/>
        <v>1737659</v>
      </c>
      <c r="M123" s="21">
        <f t="shared" si="24"/>
        <v>1505194</v>
      </c>
      <c r="N123" s="21">
        <f t="shared" si="24"/>
        <v>1465376</v>
      </c>
      <c r="O123" s="21">
        <f t="shared" si="24"/>
        <v>1721032</v>
      </c>
      <c r="P123" s="21">
        <f t="shared" si="24"/>
        <v>1778652</v>
      </c>
      <c r="Q123" s="21">
        <f t="shared" si="24"/>
        <v>1564406</v>
      </c>
      <c r="R123" s="21">
        <f t="shared" si="24"/>
        <v>1893092</v>
      </c>
      <c r="S123" s="21">
        <f t="shared" si="24"/>
        <v>2079866</v>
      </c>
      <c r="T123" s="21">
        <f t="shared" si="24"/>
        <v>3275477</v>
      </c>
      <c r="U123" s="21">
        <f t="shared" si="4"/>
        <v>24343688</v>
      </c>
    </row>
    <row r="124" spans="8:21" x14ac:dyDescent="0.25">
      <c r="H124" t="s">
        <v>85</v>
      </c>
      <c r="I124" s="22">
        <f t="shared" si="1"/>
        <v>31581683</v>
      </c>
      <c r="J124" s="21">
        <f t="shared" ref="J124:T124" si="25">J80+J102-I102</f>
        <v>28320811</v>
      </c>
      <c r="K124" s="21">
        <f t="shared" si="25"/>
        <v>28721176</v>
      </c>
      <c r="L124" s="21">
        <f t="shared" si="25"/>
        <v>23513365</v>
      </c>
      <c r="M124" s="21">
        <f t="shared" si="25"/>
        <v>25020614</v>
      </c>
      <c r="N124" s="21">
        <f t="shared" si="25"/>
        <v>25324120</v>
      </c>
      <c r="O124" s="21">
        <f t="shared" si="25"/>
        <v>28931128</v>
      </c>
      <c r="P124" s="21">
        <f t="shared" si="25"/>
        <v>29344133</v>
      </c>
      <c r="Q124" s="21">
        <f t="shared" si="25"/>
        <v>22699962</v>
      </c>
      <c r="R124" s="21">
        <f t="shared" si="25"/>
        <v>26304685</v>
      </c>
      <c r="S124" s="21">
        <f t="shared" si="25"/>
        <v>26238777</v>
      </c>
      <c r="T124" s="21">
        <f t="shared" si="25"/>
        <v>34085965</v>
      </c>
      <c r="U124" s="21">
        <f t="shared" si="4"/>
        <v>330086419</v>
      </c>
    </row>
    <row r="125" spans="8:21" x14ac:dyDescent="0.25">
      <c r="H125" t="s">
        <v>128</v>
      </c>
      <c r="I125" s="22">
        <f t="shared" si="1"/>
        <v>467256</v>
      </c>
      <c r="J125" s="21">
        <f t="shared" ref="J125:T125" si="26">J81+J103-I103</f>
        <v>408277</v>
      </c>
      <c r="K125" s="21">
        <f t="shared" si="26"/>
        <v>410407</v>
      </c>
      <c r="L125" s="21">
        <f t="shared" si="26"/>
        <v>350089</v>
      </c>
      <c r="M125" s="21">
        <f t="shared" si="26"/>
        <v>342641</v>
      </c>
      <c r="N125" s="21">
        <f t="shared" si="26"/>
        <v>353285</v>
      </c>
      <c r="O125" s="21">
        <f t="shared" si="26"/>
        <v>387227</v>
      </c>
      <c r="P125" s="21">
        <f t="shared" si="26"/>
        <v>448127</v>
      </c>
      <c r="Q125" s="21">
        <f t="shared" si="26"/>
        <v>316411</v>
      </c>
      <c r="R125" s="21">
        <f t="shared" si="26"/>
        <v>411430</v>
      </c>
      <c r="S125" s="21">
        <f t="shared" si="26"/>
        <v>405215</v>
      </c>
      <c r="T125" s="21">
        <f t="shared" si="26"/>
        <v>489394</v>
      </c>
      <c r="U125" s="21">
        <f t="shared" si="4"/>
        <v>4789759</v>
      </c>
    </row>
    <row r="126" spans="8:21" x14ac:dyDescent="0.25">
      <c r="H126" t="s">
        <v>86</v>
      </c>
      <c r="I126" s="22">
        <f t="shared" si="1"/>
        <v>35042120</v>
      </c>
      <c r="J126" s="21">
        <f t="shared" ref="J126:T126" si="27">J82+J104-I104</f>
        <v>31166559</v>
      </c>
      <c r="K126" s="21">
        <f t="shared" si="27"/>
        <v>31317073</v>
      </c>
      <c r="L126" s="21">
        <f t="shared" si="27"/>
        <v>25681761</v>
      </c>
      <c r="M126" s="21">
        <f t="shared" si="27"/>
        <v>26927412</v>
      </c>
      <c r="N126" s="21">
        <f t="shared" si="27"/>
        <v>27198444</v>
      </c>
      <c r="O126" s="21">
        <f t="shared" si="27"/>
        <v>31090677</v>
      </c>
      <c r="P126" s="21">
        <f t="shared" si="27"/>
        <v>31623372</v>
      </c>
      <c r="Q126" s="21">
        <f t="shared" si="27"/>
        <v>24636310</v>
      </c>
      <c r="R126" s="21">
        <f t="shared" si="27"/>
        <v>28667056</v>
      </c>
      <c r="S126" s="21">
        <f t="shared" si="27"/>
        <v>28801421</v>
      </c>
      <c r="T126" s="21">
        <f t="shared" si="27"/>
        <v>37959998</v>
      </c>
      <c r="U126" s="21">
        <f t="shared" si="4"/>
        <v>360112203</v>
      </c>
    </row>
    <row r="127" spans="8:21" x14ac:dyDescent="0.25">
      <c r="H127" t="s">
        <v>129</v>
      </c>
      <c r="I127" s="22">
        <f t="shared" si="1"/>
        <v>723521</v>
      </c>
      <c r="J127" s="21">
        <f t="shared" ref="J127:T127" si="28">J83+J105-I105</f>
        <v>673061</v>
      </c>
      <c r="K127" s="21">
        <f t="shared" si="28"/>
        <v>642797</v>
      </c>
      <c r="L127" s="21">
        <f t="shared" si="28"/>
        <v>562207</v>
      </c>
      <c r="M127" s="21">
        <f t="shared" si="28"/>
        <v>502307</v>
      </c>
      <c r="N127" s="21">
        <f t="shared" si="28"/>
        <v>528572</v>
      </c>
      <c r="O127" s="21">
        <f t="shared" si="28"/>
        <v>593555</v>
      </c>
      <c r="P127" s="21">
        <f t="shared" si="28"/>
        <v>607710</v>
      </c>
      <c r="Q127" s="21">
        <f t="shared" si="28"/>
        <v>494029</v>
      </c>
      <c r="R127" s="21">
        <f t="shared" si="28"/>
        <v>566380</v>
      </c>
      <c r="S127" s="21">
        <f t="shared" si="28"/>
        <v>569673</v>
      </c>
      <c r="T127" s="21">
        <f t="shared" si="28"/>
        <v>776560</v>
      </c>
      <c r="U127" s="21">
        <f t="shared" si="4"/>
        <v>7240372</v>
      </c>
    </row>
    <row r="128" spans="8:21" x14ac:dyDescent="0.25">
      <c r="H128" t="s">
        <v>130</v>
      </c>
      <c r="I128" s="22">
        <f t="shared" si="1"/>
        <v>48160433</v>
      </c>
      <c r="J128" s="21">
        <f t="shared" ref="J128:T128" si="29">J84+J106-I106</f>
        <v>47290388</v>
      </c>
      <c r="K128" s="21">
        <f t="shared" si="29"/>
        <v>49261374</v>
      </c>
      <c r="L128" s="21">
        <f t="shared" si="29"/>
        <v>44491499</v>
      </c>
      <c r="M128" s="21">
        <f t="shared" si="29"/>
        <v>49367049</v>
      </c>
      <c r="N128" s="21">
        <f t="shared" si="29"/>
        <v>46843926</v>
      </c>
      <c r="O128" s="21">
        <f t="shared" si="29"/>
        <v>51123520</v>
      </c>
      <c r="P128" s="21">
        <f t="shared" si="29"/>
        <v>47947498</v>
      </c>
      <c r="Q128" s="21">
        <f t="shared" si="29"/>
        <v>43065010</v>
      </c>
      <c r="R128" s="21">
        <f t="shared" si="29"/>
        <v>48201707</v>
      </c>
      <c r="S128" s="21">
        <f t="shared" si="29"/>
        <v>44470356</v>
      </c>
      <c r="T128" s="21">
        <f t="shared" si="29"/>
        <v>51801030</v>
      </c>
      <c r="U128" s="21">
        <f>SUM(I128:T128)</f>
        <v>572023790</v>
      </c>
    </row>
    <row r="129" spans="8:21" x14ac:dyDescent="0.25">
      <c r="H129" s="44" t="s">
        <v>155</v>
      </c>
      <c r="I129" s="22">
        <f t="shared" si="1"/>
        <v>7368509</v>
      </c>
      <c r="J129" s="21">
        <f>J85+J107-I107</f>
        <v>8353112</v>
      </c>
      <c r="K129" s="21">
        <f t="shared" ref="K129:T129" si="30">K85+K107-J107</f>
        <v>1660082</v>
      </c>
      <c r="L129" s="21">
        <f t="shared" si="30"/>
        <v>10477217</v>
      </c>
      <c r="M129" s="21">
        <f t="shared" si="30"/>
        <v>6599528</v>
      </c>
      <c r="N129" s="21">
        <f t="shared" si="30"/>
        <v>5605407</v>
      </c>
      <c r="O129" s="21">
        <f t="shared" si="30"/>
        <v>5357840</v>
      </c>
      <c r="P129" s="21">
        <f t="shared" si="30"/>
        <v>6753060</v>
      </c>
      <c r="Q129" s="21">
        <f t="shared" si="30"/>
        <v>5004943</v>
      </c>
      <c r="R129" s="21">
        <f t="shared" si="30"/>
        <v>6395866</v>
      </c>
      <c r="S129" s="21">
        <f t="shared" si="30"/>
        <v>7998357</v>
      </c>
      <c r="T129" s="21">
        <f t="shared" si="30"/>
        <v>5890937</v>
      </c>
      <c r="U129" s="21">
        <f>SUM(I129:T129)</f>
        <v>77464858</v>
      </c>
    </row>
    <row r="130" spans="8:21" x14ac:dyDescent="0.25">
      <c r="H130" t="s">
        <v>131</v>
      </c>
      <c r="I130" s="22">
        <f t="shared" si="1"/>
        <v>56415383</v>
      </c>
      <c r="J130" s="21">
        <f t="shared" ref="J130:T130" si="31">J86+J108-I108</f>
        <v>56449761</v>
      </c>
      <c r="K130" s="21">
        <f t="shared" si="31"/>
        <v>51678493</v>
      </c>
      <c r="L130" s="21">
        <f t="shared" si="31"/>
        <v>55632563</v>
      </c>
      <c r="M130" s="21">
        <f t="shared" si="31"/>
        <v>56548924</v>
      </c>
      <c r="N130" s="21">
        <f t="shared" si="31"/>
        <v>53048225</v>
      </c>
      <c r="O130" s="21">
        <f t="shared" si="31"/>
        <v>57148995</v>
      </c>
      <c r="P130" s="21">
        <f t="shared" si="31"/>
        <v>55378988</v>
      </c>
      <c r="Q130" s="21">
        <f t="shared" si="31"/>
        <v>48632062</v>
      </c>
      <c r="R130" s="21">
        <f t="shared" si="31"/>
        <v>55239793</v>
      </c>
      <c r="S130" s="21">
        <f t="shared" si="31"/>
        <v>53129626</v>
      </c>
      <c r="T130" s="21">
        <f t="shared" si="31"/>
        <v>58605047</v>
      </c>
      <c r="U130" s="21">
        <f t="shared" si="4"/>
        <v>657907860</v>
      </c>
    </row>
    <row r="131" spans="8:21" x14ac:dyDescent="0.25">
      <c r="H131" t="s">
        <v>132</v>
      </c>
      <c r="I131" s="22">
        <f t="shared" si="1"/>
        <v>3565011</v>
      </c>
      <c r="J131" s="21">
        <f t="shared" ref="J131:T131" si="32">J87+J109-I109</f>
        <v>2875625</v>
      </c>
      <c r="K131" s="21">
        <f t="shared" si="32"/>
        <v>4661071</v>
      </c>
      <c r="L131" s="21">
        <f t="shared" si="32"/>
        <v>3346903</v>
      </c>
      <c r="M131" s="21">
        <f t="shared" si="32"/>
        <v>4831186</v>
      </c>
      <c r="N131" s="21">
        <f t="shared" si="32"/>
        <v>6718307</v>
      </c>
      <c r="O131" s="21">
        <f t="shared" si="32"/>
        <v>8729950</v>
      </c>
      <c r="P131" s="21">
        <f t="shared" si="32"/>
        <v>8458372</v>
      </c>
      <c r="Q131" s="21">
        <f t="shared" si="32"/>
        <v>6675218</v>
      </c>
      <c r="R131" s="21">
        <f t="shared" si="32"/>
        <v>4756402</v>
      </c>
      <c r="S131" s="21">
        <f t="shared" si="32"/>
        <v>2507349</v>
      </c>
      <c r="T131" s="21">
        <f t="shared" si="32"/>
        <v>3266930</v>
      </c>
      <c r="U131" s="21">
        <f t="shared" si="4"/>
        <v>60392324</v>
      </c>
    </row>
    <row r="133" spans="8:21" x14ac:dyDescent="0.25">
      <c r="H133" s="39" t="s">
        <v>112</v>
      </c>
    </row>
    <row r="134" spans="8:21" x14ac:dyDescent="0.25">
      <c r="H134" t="s">
        <v>78</v>
      </c>
      <c r="I134" s="22">
        <f>(I$2*I5+I$3*I6+$B5)*I46</f>
        <v>257662882.59926724</v>
      </c>
      <c r="J134" s="22">
        <f t="shared" ref="J134:T134" si="33">(J$2*J5+J$3*J6+$B5)*J46</f>
        <v>222559093.01332501</v>
      </c>
      <c r="K134" s="22">
        <f t="shared" si="33"/>
        <v>212905035.84054968</v>
      </c>
      <c r="L134" s="22">
        <f t="shared" si="33"/>
        <v>156619456.62340203</v>
      </c>
      <c r="M134" s="22">
        <f t="shared" si="33"/>
        <v>145871318.51784009</v>
      </c>
      <c r="N134" s="22">
        <f t="shared" si="33"/>
        <v>165065456.88670319</v>
      </c>
      <c r="O134" s="22">
        <f t="shared" si="33"/>
        <v>164636069.53529117</v>
      </c>
      <c r="P134" s="22">
        <f t="shared" si="33"/>
        <v>179660244.72699282</v>
      </c>
      <c r="Q134" s="22">
        <f t="shared" si="33"/>
        <v>127762858.84481576</v>
      </c>
      <c r="R134" s="22">
        <f t="shared" si="33"/>
        <v>174793501.83718476</v>
      </c>
      <c r="S134" s="22">
        <f t="shared" si="33"/>
        <v>187741264.17375702</v>
      </c>
      <c r="T134" s="22">
        <f t="shared" si="33"/>
        <v>292873360.59784669</v>
      </c>
      <c r="U134" s="21">
        <f>SUM(I134:T134)</f>
        <v>2288150543.1969752</v>
      </c>
    </row>
    <row r="135" spans="8:21" x14ac:dyDescent="0.25">
      <c r="H135" t="s">
        <v>79</v>
      </c>
      <c r="I135" s="22">
        <f>(I$2*I7+I$3*I8+$B7)*I47</f>
        <v>6205767.9458424039</v>
      </c>
      <c r="J135" s="22">
        <f t="shared" ref="J135:T135" si="34">(J$2*J7+J$3*J8+$B7)*J47</f>
        <v>5514763.454791368</v>
      </c>
      <c r="K135" s="22">
        <f t="shared" si="34"/>
        <v>5310857.8133905409</v>
      </c>
      <c r="L135" s="22">
        <f t="shared" si="34"/>
        <v>4122490.9939531512</v>
      </c>
      <c r="M135" s="22">
        <f t="shared" si="34"/>
        <v>3929362.7682991168</v>
      </c>
      <c r="N135" s="22">
        <f t="shared" si="34"/>
        <v>4008737.3404704216</v>
      </c>
      <c r="O135" s="22">
        <f t="shared" si="34"/>
        <v>3927471.6974087735</v>
      </c>
      <c r="P135" s="22">
        <f t="shared" si="34"/>
        <v>4058064.2757785954</v>
      </c>
      <c r="Q135" s="22">
        <f t="shared" si="34"/>
        <v>3596433.5751325493</v>
      </c>
      <c r="R135" s="22">
        <f t="shared" si="34"/>
        <v>4541497.6760301283</v>
      </c>
      <c r="S135" s="22">
        <f t="shared" si="34"/>
        <v>4771546.3372525591</v>
      </c>
      <c r="T135" s="22">
        <f t="shared" si="34"/>
        <v>7012543.3244189071</v>
      </c>
      <c r="U135" s="21">
        <f t="shared" ref="U135:U153" si="35">SUM(I135:T135)</f>
        <v>56999537.202768512</v>
      </c>
    </row>
    <row r="136" spans="8:21" x14ac:dyDescent="0.25">
      <c r="H136" t="s">
        <v>81</v>
      </c>
      <c r="I136" s="22">
        <f>(I$2*I9+I$3*I10+$B9)*I48</f>
        <v>50704834.722766988</v>
      </c>
      <c r="J136" s="22">
        <f t="shared" ref="J136:T136" si="36">(J$2*J9+J$3*J10+$B9)*J48</f>
        <v>47958352.513358839</v>
      </c>
      <c r="K136" s="22">
        <f t="shared" si="36"/>
        <v>47282729.02145692</v>
      </c>
      <c r="L136" s="22">
        <f t="shared" si="36"/>
        <v>42194423.487601094</v>
      </c>
      <c r="M136" s="22">
        <f t="shared" si="36"/>
        <v>41698433.480944999</v>
      </c>
      <c r="N136" s="22">
        <f t="shared" si="36"/>
        <v>44676867.173619553</v>
      </c>
      <c r="O136" s="22">
        <f t="shared" si="36"/>
        <v>45221979.42214521</v>
      </c>
      <c r="P136" s="22">
        <f t="shared" si="36"/>
        <v>47433100.433533013</v>
      </c>
      <c r="Q136" s="22">
        <f t="shared" si="36"/>
        <v>40174937.405520879</v>
      </c>
      <c r="R136" s="22">
        <f t="shared" si="36"/>
        <v>43315008.606188148</v>
      </c>
      <c r="S136" s="22">
        <f t="shared" si="36"/>
        <v>44106026.901667058</v>
      </c>
      <c r="T136" s="22">
        <f t="shared" si="36"/>
        <v>53896152.4825681</v>
      </c>
      <c r="U136" s="21">
        <f t="shared" si="35"/>
        <v>548662845.65137076</v>
      </c>
    </row>
    <row r="137" spans="8:21" x14ac:dyDescent="0.25">
      <c r="H137" t="s">
        <v>123</v>
      </c>
      <c r="I137" s="22">
        <f>(I$2*I11+I$3*I12+$B11)*I49</f>
        <v>608615.31588342576</v>
      </c>
      <c r="J137" s="22">
        <f t="shared" ref="J137:T137" si="37">(J$2*J11+J$3*J12+$B11)*J49</f>
        <v>584006.6819359808</v>
      </c>
      <c r="K137" s="22">
        <f t="shared" si="37"/>
        <v>556628.06351611845</v>
      </c>
      <c r="L137" s="22">
        <f t="shared" si="37"/>
        <v>451528.65950442111</v>
      </c>
      <c r="M137" s="22">
        <f t="shared" si="37"/>
        <v>449204.39492780558</v>
      </c>
      <c r="N137" s="22">
        <f t="shared" si="37"/>
        <v>448440.16709506855</v>
      </c>
      <c r="O137" s="22">
        <f t="shared" si="37"/>
        <v>436235.60043522704</v>
      </c>
      <c r="P137" s="22">
        <f t="shared" si="37"/>
        <v>428656.42797445867</v>
      </c>
      <c r="Q137" s="22">
        <f t="shared" si="37"/>
        <v>426179.78156032582</v>
      </c>
      <c r="R137" s="22">
        <f t="shared" si="37"/>
        <v>486540.64006447798</v>
      </c>
      <c r="S137" s="22">
        <f t="shared" si="37"/>
        <v>490217.24107911461</v>
      </c>
      <c r="T137" s="22">
        <f t="shared" si="37"/>
        <v>670705.60457044165</v>
      </c>
      <c r="U137" s="21">
        <f t="shared" si="35"/>
        <v>6036958.5785468658</v>
      </c>
    </row>
    <row r="138" spans="8:21" x14ac:dyDescent="0.25">
      <c r="H138" t="s">
        <v>82</v>
      </c>
      <c r="I138" s="22">
        <f>(I$2*I13+I$3*I14+$B13)*I50</f>
        <v>57407100.883697122</v>
      </c>
      <c r="J138" s="22">
        <f t="shared" ref="J138:T138" si="38">(J$2*J13+J$3*J14+$B13)*J50</f>
        <v>53957449.004192814</v>
      </c>
      <c r="K138" s="22">
        <f t="shared" si="38"/>
        <v>53002730.153622307</v>
      </c>
      <c r="L138" s="22">
        <f t="shared" si="38"/>
        <v>46729486.617016517</v>
      </c>
      <c r="M138" s="22">
        <f t="shared" si="38"/>
        <v>46011438.188575797</v>
      </c>
      <c r="N138" s="22">
        <f t="shared" si="38"/>
        <v>48981870.250290886</v>
      </c>
      <c r="O138" s="22">
        <f t="shared" si="38"/>
        <v>49553140.097059175</v>
      </c>
      <c r="P138" s="22">
        <f t="shared" si="38"/>
        <v>51849863.410955183</v>
      </c>
      <c r="Q138" s="22">
        <f t="shared" si="38"/>
        <v>44145813.983159691</v>
      </c>
      <c r="R138" s="22">
        <f t="shared" si="38"/>
        <v>48269058.004338965</v>
      </c>
      <c r="S138" s="22">
        <f t="shared" si="38"/>
        <v>49280111.222126387</v>
      </c>
      <c r="T138" s="22">
        <f t="shared" si="38"/>
        <v>61639879.375945926</v>
      </c>
      <c r="U138" s="21">
        <f t="shared" si="35"/>
        <v>610827941.19098079</v>
      </c>
    </row>
    <row r="139" spans="8:21" x14ac:dyDescent="0.25">
      <c r="H139" t="s">
        <v>83</v>
      </c>
      <c r="I139" s="22">
        <f>(I$2*I15+I$3*I16+$B15)*I51</f>
        <v>3006692.9092761027</v>
      </c>
      <c r="J139" s="22">
        <f t="shared" ref="J139:T139" si="39">(J$2*J15+J$3*J16+$B15)*J51</f>
        <v>3040210.2954564486</v>
      </c>
      <c r="K139" s="22">
        <f t="shared" si="39"/>
        <v>2790757.6034035003</v>
      </c>
      <c r="L139" s="22">
        <f t="shared" si="39"/>
        <v>2550369.0358161344</v>
      </c>
      <c r="M139" s="22">
        <f t="shared" si="39"/>
        <v>2322401.2837752653</v>
      </c>
      <c r="N139" s="22">
        <f t="shared" si="39"/>
        <v>2779151.3085893816</v>
      </c>
      <c r="O139" s="22">
        <f t="shared" si="39"/>
        <v>2462514.7647651653</v>
      </c>
      <c r="P139" s="22">
        <f t="shared" si="39"/>
        <v>2514177.7561239474</v>
      </c>
      <c r="Q139" s="22">
        <f t="shared" si="39"/>
        <v>2240741.7390571143</v>
      </c>
      <c r="R139" s="22">
        <f t="shared" si="39"/>
        <v>2542067.4079209235</v>
      </c>
      <c r="S139" s="22">
        <f t="shared" si="39"/>
        <v>2633476.8595815357</v>
      </c>
      <c r="T139" s="22">
        <f t="shared" si="39"/>
        <v>3227680.6314830077</v>
      </c>
      <c r="U139" s="21">
        <f t="shared" si="35"/>
        <v>32110241.595248524</v>
      </c>
    </row>
    <row r="140" spans="8:21" x14ac:dyDescent="0.25">
      <c r="H140" s="44" t="s">
        <v>125</v>
      </c>
      <c r="I140" s="22">
        <f>(I$2*I17+I$3*I18+$B17)*I52</f>
        <v>109987139.40202506</v>
      </c>
      <c r="J140" s="22">
        <f t="shared" ref="J140:T140" si="40">(J$2*J17+J$3*J18+$B17)*J52</f>
        <v>106783965.80821079</v>
      </c>
      <c r="K140" s="22">
        <f t="shared" si="40"/>
        <v>104773781.58434986</v>
      </c>
      <c r="L140" s="22">
        <f t="shared" si="40"/>
        <v>101960564.21667384</v>
      </c>
      <c r="M140" s="22">
        <f t="shared" si="40"/>
        <v>101786668.99629292</v>
      </c>
      <c r="N140" s="22">
        <f t="shared" si="40"/>
        <v>105424566.06494208</v>
      </c>
      <c r="O140" s="22">
        <f t="shared" si="40"/>
        <v>107180032.71357472</v>
      </c>
      <c r="P140" s="22">
        <f t="shared" si="40"/>
        <v>108855859.55339712</v>
      </c>
      <c r="Q140" s="22">
        <f t="shared" si="40"/>
        <v>101170373.65955541</v>
      </c>
      <c r="R140" s="22">
        <f t="shared" si="40"/>
        <v>100535362.43691204</v>
      </c>
      <c r="S140" s="22">
        <f t="shared" si="40"/>
        <v>100305435.9361987</v>
      </c>
      <c r="T140" s="22">
        <f t="shared" si="40"/>
        <v>108054152.46544489</v>
      </c>
      <c r="U140" s="21">
        <f t="shared" ref="U140:U143" si="41">SUM(I140:T140)</f>
        <v>1256817902.8375776</v>
      </c>
    </row>
    <row r="141" spans="8:21" x14ac:dyDescent="0.25">
      <c r="H141" s="44" t="s">
        <v>221</v>
      </c>
      <c r="I141" s="22">
        <f>(I$2*I19+I$3*I20+$B19)*I53</f>
        <v>9640707.6590714157</v>
      </c>
      <c r="J141" s="22">
        <f t="shared" ref="J141:T141" si="42">(J$2*J19+J$3*J20+$B19)*J53</f>
        <v>9165800.710426772</v>
      </c>
      <c r="K141" s="22">
        <f t="shared" si="42"/>
        <v>8802806.5707468335</v>
      </c>
      <c r="L141" s="22">
        <f t="shared" si="42"/>
        <v>9342854.1742041819</v>
      </c>
      <c r="M141" s="22">
        <f t="shared" si="42"/>
        <v>8599672.5921652131</v>
      </c>
      <c r="N141" s="22">
        <f t="shared" si="42"/>
        <v>8812010.1870334893</v>
      </c>
      <c r="O141" s="22">
        <f t="shared" si="42"/>
        <v>8493503.7947310731</v>
      </c>
      <c r="P141" s="22">
        <f t="shared" si="42"/>
        <v>8918178.9844676275</v>
      </c>
      <c r="Q141" s="22">
        <f t="shared" si="42"/>
        <v>8812010.1870334893</v>
      </c>
      <c r="R141" s="22">
        <f t="shared" si="42"/>
        <v>8493503.7947310731</v>
      </c>
      <c r="S141" s="22">
        <f t="shared" si="42"/>
        <v>8918178.9844676275</v>
      </c>
      <c r="T141" s="22">
        <f t="shared" si="42"/>
        <v>9531101.154597247</v>
      </c>
      <c r="U141" s="21">
        <f t="shared" si="41"/>
        <v>107530328.79367605</v>
      </c>
    </row>
    <row r="142" spans="8:21" x14ac:dyDescent="0.25">
      <c r="H142" s="44" t="s">
        <v>126</v>
      </c>
      <c r="I142" s="22">
        <f>(I$2*I21+I$3*I22+$B21)*I54</f>
        <v>123123273.59171347</v>
      </c>
      <c r="J142" s="22">
        <f t="shared" ref="J142:T142" si="43">(J$2*J21+J$3*J22+$B21)*J54</f>
        <v>119661914.39186035</v>
      </c>
      <c r="K142" s="22">
        <f t="shared" si="43"/>
        <v>117145001.52670164</v>
      </c>
      <c r="L142" s="22">
        <f t="shared" si="43"/>
        <v>114324986.45368621</v>
      </c>
      <c r="M142" s="22">
        <f t="shared" si="43"/>
        <v>113546858.27363494</v>
      </c>
      <c r="N142" s="22">
        <f t="shared" si="43"/>
        <v>117907222.49828599</v>
      </c>
      <c r="O142" s="22">
        <f t="shared" si="43"/>
        <v>119189684.4320436</v>
      </c>
      <c r="P142" s="22">
        <f t="shared" si="43"/>
        <v>121157938.27538978</v>
      </c>
      <c r="Q142" s="22">
        <f t="shared" si="43"/>
        <v>113114322.17795168</v>
      </c>
      <c r="R142" s="22">
        <f t="shared" si="43"/>
        <v>112214839.59465536</v>
      </c>
      <c r="S142" s="22">
        <f t="shared" si="43"/>
        <v>112214839.59465536</v>
      </c>
      <c r="T142" s="22">
        <f t="shared" si="43"/>
        <v>121203103.82687435</v>
      </c>
      <c r="U142" s="21">
        <f t="shared" si="41"/>
        <v>1404803984.6374526</v>
      </c>
    </row>
    <row r="143" spans="8:21" x14ac:dyDescent="0.25">
      <c r="H143" s="44" t="s">
        <v>127</v>
      </c>
      <c r="I143" s="22">
        <f>(I$2*I23+I$3*I24+$B23)*I55</f>
        <v>10498452.818069149</v>
      </c>
      <c r="J143" s="22">
        <f t="shared" ref="J143:T143" si="44">(J$2*J23+J$3*J24+$B23)*J55</f>
        <v>10386492.287605736</v>
      </c>
      <c r="K143" s="22">
        <f t="shared" si="44"/>
        <v>10545820.734803669</v>
      </c>
      <c r="L143" s="22">
        <f t="shared" si="44"/>
        <v>10435491.145956984</v>
      </c>
      <c r="M143" s="22">
        <f t="shared" si="44"/>
        <v>10692137.239167264</v>
      </c>
      <c r="N143" s="22">
        <f t="shared" si="44"/>
        <v>12540894.797527621</v>
      </c>
      <c r="O143" s="22">
        <f t="shared" si="44"/>
        <v>12822125.930237863</v>
      </c>
      <c r="P143" s="22">
        <f t="shared" si="44"/>
        <v>14366265.033002097</v>
      </c>
      <c r="Q143" s="22">
        <f t="shared" si="44"/>
        <v>10740564.651127953</v>
      </c>
      <c r="R143" s="22">
        <f t="shared" si="44"/>
        <v>10567351.606046632</v>
      </c>
      <c r="S143" s="22">
        <f t="shared" si="44"/>
        <v>10390798.461854329</v>
      </c>
      <c r="T143" s="22">
        <f t="shared" si="44"/>
        <v>10472615.772577591</v>
      </c>
      <c r="U143" s="21">
        <f t="shared" si="41"/>
        <v>134459010.47797689</v>
      </c>
    </row>
    <row r="144" spans="8:21" x14ac:dyDescent="0.25">
      <c r="H144" t="s">
        <v>80</v>
      </c>
      <c r="I144" s="22">
        <f>(I$2*I25+I$3*I26+$B25)*I56</f>
        <v>125777926.45399545</v>
      </c>
      <c r="J144" s="22">
        <f t="shared" ref="J144:T144" si="45">(J$2*J25+J$3*J26+$B25)*J56</f>
        <v>107530112.49259785</v>
      </c>
      <c r="K144" s="22">
        <f t="shared" si="45"/>
        <v>103330660.07638861</v>
      </c>
      <c r="L144" s="22">
        <f t="shared" si="45"/>
        <v>75782331.869523838</v>
      </c>
      <c r="M144" s="22">
        <f t="shared" si="45"/>
        <v>70358445.321367458</v>
      </c>
      <c r="N144" s="22">
        <f t="shared" si="45"/>
        <v>77742013.287095562</v>
      </c>
      <c r="O144" s="22">
        <f t="shared" si="45"/>
        <v>76468254.331157804</v>
      </c>
      <c r="P144" s="22">
        <f t="shared" si="45"/>
        <v>82396066.894728631</v>
      </c>
      <c r="Q144" s="22">
        <f t="shared" si="45"/>
        <v>62007539.944007151</v>
      </c>
      <c r="R144" s="22">
        <f t="shared" si="45"/>
        <v>85759003.004964948</v>
      </c>
      <c r="S144" s="22">
        <f t="shared" si="45"/>
        <v>92306816.043777972</v>
      </c>
      <c r="T144" s="22">
        <f t="shared" si="45"/>
        <v>142035094.48083889</v>
      </c>
      <c r="U144" s="21">
        <f t="shared" si="35"/>
        <v>1101494264.2004442</v>
      </c>
    </row>
    <row r="145" spans="8:23" x14ac:dyDescent="0.25">
      <c r="H145" t="s">
        <v>84</v>
      </c>
      <c r="I145" s="22">
        <f>(I$2*I27+I$3*I28+$B27)*I57</f>
        <v>2779150.8715596814</v>
      </c>
      <c r="J145" s="22">
        <f t="shared" ref="J145:T145" si="46">(J$2*J27+J$3*J28+$B27)*J57</f>
        <v>2404149.8491837783</v>
      </c>
      <c r="K145" s="22">
        <f t="shared" si="46"/>
        <v>2312547.0261323433</v>
      </c>
      <c r="L145" s="22">
        <f t="shared" si="46"/>
        <v>1721353.2922065817</v>
      </c>
      <c r="M145" s="22">
        <f t="shared" si="46"/>
        <v>1615087.3311707401</v>
      </c>
      <c r="N145" s="22">
        <f t="shared" si="46"/>
        <v>1696695.2113820657</v>
      </c>
      <c r="O145" s="22">
        <f t="shared" si="46"/>
        <v>1648252.4364357116</v>
      </c>
      <c r="P145" s="22">
        <f t="shared" si="46"/>
        <v>1732349.6559485118</v>
      </c>
      <c r="Q145" s="22">
        <f t="shared" si="46"/>
        <v>1461137.8396316424</v>
      </c>
      <c r="R145" s="22">
        <f t="shared" si="46"/>
        <v>1918035.9692673266</v>
      </c>
      <c r="S145" s="22">
        <f t="shared" si="46"/>
        <v>2045294.3267858066</v>
      </c>
      <c r="T145" s="22">
        <f t="shared" si="46"/>
        <v>3093212.5121418848</v>
      </c>
      <c r="U145" s="21">
        <f t="shared" si="35"/>
        <v>24427266.321846075</v>
      </c>
    </row>
    <row r="146" spans="8:23" x14ac:dyDescent="0.25">
      <c r="H146" t="s">
        <v>85</v>
      </c>
      <c r="I146" s="22">
        <f>(I$2*I29+I$3*I30+$B29)*I58</f>
        <v>31154458.122833725</v>
      </c>
      <c r="J146" s="22">
        <f t="shared" ref="J146:T146" si="47">(J$2*J29+J$3*J30+$B29)*J58</f>
        <v>28975061.518220656</v>
      </c>
      <c r="K146" s="22">
        <f t="shared" si="47"/>
        <v>28412245.878854018</v>
      </c>
      <c r="L146" s="22">
        <f t="shared" si="47"/>
        <v>24742328.471178863</v>
      </c>
      <c r="M146" s="22">
        <f t="shared" si="47"/>
        <v>24327335.206066791</v>
      </c>
      <c r="N146" s="22">
        <f t="shared" si="47"/>
        <v>26676679.116784129</v>
      </c>
      <c r="O146" s="22">
        <f t="shared" si="47"/>
        <v>27322848.546124101</v>
      </c>
      <c r="P146" s="22">
        <f t="shared" si="47"/>
        <v>28860473.040392354</v>
      </c>
      <c r="Q146" s="22">
        <f t="shared" si="47"/>
        <v>23287953.869821936</v>
      </c>
      <c r="R146" s="22">
        <f t="shared" si="47"/>
        <v>25500398.477709796</v>
      </c>
      <c r="S146" s="22">
        <f t="shared" si="47"/>
        <v>26146524.827517144</v>
      </c>
      <c r="T146" s="22">
        <f t="shared" si="47"/>
        <v>33469930.029571</v>
      </c>
      <c r="U146" s="21">
        <f t="shared" si="35"/>
        <v>328876237.10507452</v>
      </c>
    </row>
    <row r="147" spans="8:23" x14ac:dyDescent="0.25">
      <c r="H147" t="s">
        <v>128</v>
      </c>
      <c r="I147" s="22">
        <f>(I$2*I31+I$3*I32+$B31)*I59</f>
        <v>478804.34898721962</v>
      </c>
      <c r="J147" s="22">
        <f t="shared" ref="J147:T147" si="48">(J$2*J31+J$3*J32+$B31)*J59</f>
        <v>431784.28913737822</v>
      </c>
      <c r="K147" s="22">
        <f t="shared" si="48"/>
        <v>421555.52363379975</v>
      </c>
      <c r="L147" s="22">
        <f t="shared" si="48"/>
        <v>372986.03478641168</v>
      </c>
      <c r="M147" s="22">
        <f t="shared" si="48"/>
        <v>366086.92237492726</v>
      </c>
      <c r="N147" s="22">
        <f t="shared" si="48"/>
        <v>381694.99806646205</v>
      </c>
      <c r="O147" s="22">
        <f t="shared" si="48"/>
        <v>380868.20098992524</v>
      </c>
      <c r="P147" s="22">
        <f t="shared" si="48"/>
        <v>390055.67146270728</v>
      </c>
      <c r="Q147" s="22">
        <f t="shared" si="48"/>
        <v>357496.56557670777</v>
      </c>
      <c r="R147" s="22">
        <f t="shared" si="48"/>
        <v>385529.8755345653</v>
      </c>
      <c r="S147" s="22">
        <f t="shared" si="48"/>
        <v>393620.65281712444</v>
      </c>
      <c r="T147" s="22">
        <f t="shared" si="48"/>
        <v>467077.97041059955</v>
      </c>
      <c r="U147" s="21">
        <f t="shared" si="35"/>
        <v>4827561.0537778279</v>
      </c>
    </row>
    <row r="148" spans="8:23" x14ac:dyDescent="0.25">
      <c r="H148" t="s">
        <v>86</v>
      </c>
      <c r="I148" s="22">
        <f>(I$2*I33+I$3*I34+$B33)*I60</f>
        <v>34645788.190105863</v>
      </c>
      <c r="J148" s="22">
        <f t="shared" ref="J148:T148" si="49">(J$2*J33+J$3*J34+$B33)*J60</f>
        <v>32016578.100761689</v>
      </c>
      <c r="K148" s="22">
        <f t="shared" si="49"/>
        <v>31344851.821305692</v>
      </c>
      <c r="L148" s="22">
        <f t="shared" si="49"/>
        <v>26976591.025505885</v>
      </c>
      <c r="M148" s="22">
        <f t="shared" si="49"/>
        <v>26445475.11101656</v>
      </c>
      <c r="N148" s="22">
        <f t="shared" si="49"/>
        <v>28759417.171985194</v>
      </c>
      <c r="O148" s="22">
        <f t="shared" si="49"/>
        <v>29328217.879204363</v>
      </c>
      <c r="P148" s="22">
        <f t="shared" si="49"/>
        <v>30926488.984635741</v>
      </c>
      <c r="Q148" s="22">
        <f t="shared" si="49"/>
        <v>25279345.578814812</v>
      </c>
      <c r="R148" s="22">
        <f t="shared" si="49"/>
        <v>27826002.187784206</v>
      </c>
      <c r="S148" s="22">
        <f t="shared" si="49"/>
        <v>28583420.279516798</v>
      </c>
      <c r="T148" s="22">
        <f t="shared" si="49"/>
        <v>37239807.315216959</v>
      </c>
      <c r="U148" s="21">
        <f t="shared" si="35"/>
        <v>359371983.64585376</v>
      </c>
    </row>
    <row r="149" spans="8:23" x14ac:dyDescent="0.25">
      <c r="H149" t="s">
        <v>129</v>
      </c>
      <c r="I149" s="22">
        <f>(I$2*I35+I$3*I36+$B35)*I61</f>
        <v>808229.95978746726</v>
      </c>
      <c r="J149" s="22">
        <f t="shared" ref="J149:T149" si="50">(J$2*J35+J$3*J36+$B35)*J61</f>
        <v>730499.86919538595</v>
      </c>
      <c r="K149" s="22">
        <f t="shared" si="50"/>
        <v>712055.44091929868</v>
      </c>
      <c r="L149" s="22">
        <f t="shared" si="50"/>
        <v>569910.22571406979</v>
      </c>
      <c r="M149" s="22">
        <f t="shared" si="50"/>
        <v>556403.18771304179</v>
      </c>
      <c r="N149" s="22">
        <f t="shared" si="50"/>
        <v>592998.97586203623</v>
      </c>
      <c r="O149" s="22">
        <f t="shared" si="50"/>
        <v>595292.41071094712</v>
      </c>
      <c r="P149" s="22">
        <f t="shared" si="50"/>
        <v>618993.11998585553</v>
      </c>
      <c r="Q149" s="22">
        <f t="shared" si="50"/>
        <v>535001.13273091696</v>
      </c>
      <c r="R149" s="22">
        <f t="shared" si="50"/>
        <v>594468.47662502993</v>
      </c>
      <c r="S149" s="22">
        <f t="shared" si="50"/>
        <v>610308.54846259917</v>
      </c>
      <c r="T149" s="22">
        <f t="shared" si="50"/>
        <v>871731.49142371037</v>
      </c>
      <c r="U149" s="21">
        <f t="shared" si="35"/>
        <v>7795892.8391303588</v>
      </c>
    </row>
    <row r="150" spans="8:23" x14ac:dyDescent="0.25">
      <c r="H150" t="s">
        <v>130</v>
      </c>
      <c r="I150" s="22">
        <f>(I$2*I37+I$3*I38+$B37)*I62</f>
        <v>51643467.464221045</v>
      </c>
      <c r="J150" s="22">
        <f t="shared" ref="J150:T150" si="51">(J$2*J37+J$3*J38+$B37)*J62</f>
        <v>50550185.289782308</v>
      </c>
      <c r="K150" s="22">
        <f t="shared" si="51"/>
        <v>49876300.476843469</v>
      </c>
      <c r="L150" s="22">
        <f t="shared" si="51"/>
        <v>47295551.337622628</v>
      </c>
      <c r="M150" s="22">
        <f t="shared" si="51"/>
        <v>47161316.092577338</v>
      </c>
      <c r="N150" s="22">
        <f t="shared" si="51"/>
        <v>49132079.841043696</v>
      </c>
      <c r="O150" s="22">
        <f t="shared" si="51"/>
        <v>50038560.861153655</v>
      </c>
      <c r="P150" s="22">
        <f t="shared" si="51"/>
        <v>51117527.649369776</v>
      </c>
      <c r="Q150" s="22">
        <f t="shared" si="51"/>
        <v>47607916.369833894</v>
      </c>
      <c r="R150" s="22">
        <f t="shared" si="51"/>
        <v>47385041.500986151</v>
      </c>
      <c r="S150" s="22">
        <f t="shared" si="51"/>
        <v>47161316.092577338</v>
      </c>
      <c r="T150" s="22">
        <f t="shared" si="51"/>
        <v>52005414.009737387</v>
      </c>
      <c r="U150" s="21">
        <f>SUM(I150:T150)</f>
        <v>590974676.98574865</v>
      </c>
    </row>
    <row r="151" spans="8:23" x14ac:dyDescent="0.25">
      <c r="H151" s="44" t="s">
        <v>155</v>
      </c>
      <c r="I151" s="22">
        <f>(I$2*I39+I$3*I40+$B39)*I63</f>
        <v>8931065.8764655907</v>
      </c>
      <c r="J151" s="22">
        <f t="shared" ref="J151:T151" si="52">(J$2*J39+J$3*J40+$B39)*J63</f>
        <v>8611501.7416370697</v>
      </c>
      <c r="K151" s="22">
        <f t="shared" si="52"/>
        <v>7717708.218592477</v>
      </c>
      <c r="L151" s="22">
        <f t="shared" si="52"/>
        <v>7764167.5529026994</v>
      </c>
      <c r="M151" s="22">
        <f t="shared" si="52"/>
        <v>7530584.7571115391</v>
      </c>
      <c r="N151" s="22">
        <f t="shared" si="52"/>
        <v>7206800.0836905716</v>
      </c>
      <c r="O151" s="22">
        <f t="shared" si="52"/>
        <v>6981777.3427150156</v>
      </c>
      <c r="P151" s="22">
        <f t="shared" si="52"/>
        <v>7210688.0752630485</v>
      </c>
      <c r="Q151" s="22">
        <f t="shared" si="52"/>
        <v>7096232.7089890325</v>
      </c>
      <c r="R151" s="22">
        <f t="shared" si="52"/>
        <v>7484161.7719307514</v>
      </c>
      <c r="S151" s="22">
        <f t="shared" si="52"/>
        <v>7861300.877923972</v>
      </c>
      <c r="T151" s="22">
        <f t="shared" si="52"/>
        <v>8719093.8203903697</v>
      </c>
      <c r="U151" s="21">
        <f>SUM(I151:T151)</f>
        <v>93115082.827612132</v>
      </c>
    </row>
    <row r="152" spans="8:23" x14ac:dyDescent="0.25">
      <c r="H152" t="s">
        <v>131</v>
      </c>
      <c r="I152" s="22">
        <f t="shared" ref="I152:T152" si="53">(I$2*I41+I$3*I42+$B41)*I64</f>
        <v>60867277.667493336</v>
      </c>
      <c r="J152" s="22">
        <f t="shared" si="53"/>
        <v>59702106.068980299</v>
      </c>
      <c r="K152" s="22">
        <f t="shared" si="53"/>
        <v>58649686.46203468</v>
      </c>
      <c r="L152" s="22">
        <f t="shared" si="53"/>
        <v>56085714.033040315</v>
      </c>
      <c r="M152" s="22">
        <f t="shared" si="53"/>
        <v>55889610.137819894</v>
      </c>
      <c r="N152" s="22">
        <f t="shared" si="53"/>
        <v>57771474.587792814</v>
      </c>
      <c r="O152" s="22">
        <f t="shared" si="53"/>
        <v>58651568.163397692</v>
      </c>
      <c r="P152" s="22">
        <f t="shared" si="53"/>
        <v>59847544.518002994</v>
      </c>
      <c r="Q152" s="22">
        <f t="shared" si="53"/>
        <v>56269651.379774809</v>
      </c>
      <c r="R152" s="22">
        <f t="shared" si="53"/>
        <v>55987662.085430101</v>
      </c>
      <c r="S152" s="22">
        <f t="shared" si="53"/>
        <v>55840584.164014786</v>
      </c>
      <c r="T152" s="22">
        <f t="shared" si="53"/>
        <v>61066618.548433125</v>
      </c>
      <c r="U152" s="21">
        <f t="shared" si="35"/>
        <v>696629497.8162148</v>
      </c>
    </row>
    <row r="153" spans="8:23" x14ac:dyDescent="0.25">
      <c r="H153" t="s">
        <v>132</v>
      </c>
      <c r="I153" s="22">
        <f t="shared" ref="I153:T153" si="54">(I$2*I43+I$3*I44+$B43)*I65</f>
        <v>4577334.0043725222</v>
      </c>
      <c r="J153" s="22">
        <f t="shared" si="54"/>
        <v>4583831.2847193955</v>
      </c>
      <c r="K153" s="22">
        <f t="shared" si="54"/>
        <v>4557842.1633319007</v>
      </c>
      <c r="L153" s="22">
        <f t="shared" si="54"/>
        <v>4608701.6040085694</v>
      </c>
      <c r="M153" s="22">
        <f t="shared" si="54"/>
        <v>4625173.0178899439</v>
      </c>
      <c r="N153" s="22">
        <f t="shared" si="54"/>
        <v>5725146.8316571908</v>
      </c>
      <c r="O153" s="22">
        <f t="shared" si="54"/>
        <v>6241770.8540380485</v>
      </c>
      <c r="P153" s="22">
        <f t="shared" si="54"/>
        <v>6812642.0345916543</v>
      </c>
      <c r="Q153" s="22">
        <f t="shared" si="54"/>
        <v>4672174.1755982721</v>
      </c>
      <c r="R153" s="22">
        <f t="shared" si="54"/>
        <v>4574085.3641990852</v>
      </c>
      <c r="S153" s="22">
        <f t="shared" si="54"/>
        <v>4583831.2847193955</v>
      </c>
      <c r="T153" s="22">
        <f t="shared" si="54"/>
        <v>4557842.1633319007</v>
      </c>
      <c r="U153" s="21">
        <f t="shared" si="35"/>
        <v>60120374.782457881</v>
      </c>
      <c r="W153" s="21"/>
    </row>
    <row r="154" spans="8:23" x14ac:dyDescent="0.25">
      <c r="W154" s="21"/>
    </row>
    <row r="155" spans="8:23" ht="12" customHeight="1" x14ac:dyDescent="0.25">
      <c r="H155" s="39" t="s">
        <v>113</v>
      </c>
      <c r="W155" s="21"/>
    </row>
    <row r="156" spans="8:23" ht="12" customHeight="1" x14ac:dyDescent="0.25">
      <c r="H156" t="s">
        <v>78</v>
      </c>
      <c r="I156" s="25">
        <f t="shared" ref="I156:U156" si="55">I134-I112</f>
        <v>-17562403.400732756</v>
      </c>
      <c r="J156" s="25">
        <f t="shared" si="55"/>
        <v>13039951.013325006</v>
      </c>
      <c r="K156" s="25">
        <f t="shared" si="55"/>
        <v>14398912.840549678</v>
      </c>
      <c r="L156" s="25">
        <f t="shared" si="55"/>
        <v>-45300.376597970724</v>
      </c>
      <c r="M156" s="25">
        <f t="shared" si="55"/>
        <v>3441003.5178400874</v>
      </c>
      <c r="N156" s="25">
        <f t="shared" si="55"/>
        <v>8562482.2867031991</v>
      </c>
      <c r="O156" s="25">
        <f t="shared" si="55"/>
        <v>-13998381.464708835</v>
      </c>
      <c r="P156" s="25">
        <f t="shared" si="55"/>
        <v>-1907533.2730071843</v>
      </c>
      <c r="Q156" s="25">
        <f t="shared" si="55"/>
        <v>-26420238.155184239</v>
      </c>
      <c r="R156" s="25">
        <f t="shared" si="55"/>
        <v>17615340.837184757</v>
      </c>
      <c r="S156" s="25">
        <f t="shared" si="55"/>
        <v>-5558555.8262429833</v>
      </c>
      <c r="T156" s="25">
        <f t="shared" si="55"/>
        <v>8358534.5978466868</v>
      </c>
      <c r="U156" s="25">
        <f t="shared" si="55"/>
        <v>-76187.403024673462</v>
      </c>
      <c r="W156" s="21"/>
    </row>
    <row r="157" spans="8:23" x14ac:dyDescent="0.25">
      <c r="H157" t="s">
        <v>79</v>
      </c>
      <c r="I157" s="25">
        <f t="shared" ref="I157:U157" si="56">I135-I113</f>
        <v>-600663.05415759608</v>
      </c>
      <c r="J157" s="25">
        <f t="shared" si="56"/>
        <v>119926.45479136799</v>
      </c>
      <c r="K157" s="25">
        <f t="shared" si="56"/>
        <v>263540.81339054089</v>
      </c>
      <c r="L157" s="25">
        <f t="shared" si="56"/>
        <v>-2613.0060468488373</v>
      </c>
      <c r="M157" s="25">
        <f t="shared" si="56"/>
        <v>449200.76829911675</v>
      </c>
      <c r="N157" s="25">
        <f t="shared" si="56"/>
        <v>366256.34047042159</v>
      </c>
      <c r="O157" s="25">
        <f t="shared" si="56"/>
        <v>37105.697408773471</v>
      </c>
      <c r="P157" s="25">
        <f t="shared" si="56"/>
        <v>119944.27577859536</v>
      </c>
      <c r="Q157" s="25">
        <f t="shared" si="56"/>
        <v>-126713.42486745073</v>
      </c>
      <c r="R157" s="25">
        <f t="shared" si="56"/>
        <v>129570.67603012826</v>
      </c>
      <c r="S157" s="25">
        <f t="shared" si="56"/>
        <v>146758.33725255914</v>
      </c>
      <c r="T157" s="25">
        <f t="shared" si="56"/>
        <v>335104.32441890705</v>
      </c>
      <c r="U157" s="25">
        <f t="shared" si="56"/>
        <v>1237418.2027685121</v>
      </c>
      <c r="V157" s="25"/>
      <c r="W157" s="21"/>
    </row>
    <row r="158" spans="8:23" x14ac:dyDescent="0.25">
      <c r="H158" t="s">
        <v>81</v>
      </c>
      <c r="I158" s="25">
        <f t="shared" ref="I158:U158" si="57">I136-I114</f>
        <v>-1153914.277233012</v>
      </c>
      <c r="J158" s="25">
        <f t="shared" si="57"/>
        <v>1097434.5133588389</v>
      </c>
      <c r="K158" s="25">
        <f t="shared" si="57"/>
        <v>-418242.97854308039</v>
      </c>
      <c r="L158" s="25">
        <f t="shared" si="57"/>
        <v>3634987.4876010939</v>
      </c>
      <c r="M158" s="25">
        <f t="shared" si="57"/>
        <v>-1386766.5190550014</v>
      </c>
      <c r="N158" s="25">
        <f t="shared" si="57"/>
        <v>1351204.1736195534</v>
      </c>
      <c r="O158" s="25">
        <f t="shared" si="57"/>
        <v>-2972642.5778547898</v>
      </c>
      <c r="P158" s="25">
        <f t="shared" si="57"/>
        <v>-634182.56646698713</v>
      </c>
      <c r="Q158" s="25">
        <f t="shared" si="57"/>
        <v>-2200926.5944791213</v>
      </c>
      <c r="R158" s="25">
        <f t="shared" si="57"/>
        <v>-1379014.3938118517</v>
      </c>
      <c r="S158" s="25">
        <f t="shared" si="57"/>
        <v>-18887.098332941532</v>
      </c>
      <c r="T158" s="25">
        <f t="shared" si="57"/>
        <v>-328680.51743189991</v>
      </c>
      <c r="U158" s="25">
        <f t="shared" si="57"/>
        <v>-4409631.3486292362</v>
      </c>
      <c r="V158" s="25"/>
      <c r="W158" s="21"/>
    </row>
    <row r="159" spans="8:23" x14ac:dyDescent="0.25">
      <c r="H159" t="s">
        <v>123</v>
      </c>
      <c r="I159" s="25">
        <f t="shared" ref="I159:U159" si="58">I137-I115</f>
        <v>8861.3158834257629</v>
      </c>
      <c r="J159" s="25">
        <f t="shared" si="58"/>
        <v>-77086.3180640192</v>
      </c>
      <c r="K159" s="25">
        <f t="shared" si="58"/>
        <v>7405.0635161184473</v>
      </c>
      <c r="L159" s="25">
        <f t="shared" si="58"/>
        <v>-32836.340495578886</v>
      </c>
      <c r="M159" s="25">
        <f t="shared" si="58"/>
        <v>-56752.605072194419</v>
      </c>
      <c r="N159" s="25">
        <f t="shared" si="58"/>
        <v>-5749.8329049314489</v>
      </c>
      <c r="O159" s="25">
        <f t="shared" si="58"/>
        <v>-13625.399564772961</v>
      </c>
      <c r="P159" s="25">
        <f t="shared" si="58"/>
        <v>7229.4279744586674</v>
      </c>
      <c r="Q159" s="25">
        <f t="shared" si="58"/>
        <v>-31508.21843967418</v>
      </c>
      <c r="R159" s="25">
        <f t="shared" si="58"/>
        <v>-26288.359935522021</v>
      </c>
      <c r="S159" s="25">
        <f t="shared" si="58"/>
        <v>-33766.75892088539</v>
      </c>
      <c r="T159" s="25">
        <f t="shared" si="58"/>
        <v>29848.604570441647</v>
      </c>
      <c r="U159" s="25">
        <f t="shared" si="58"/>
        <v>-224269.42145313416</v>
      </c>
      <c r="V159" s="25"/>
      <c r="W159" s="21"/>
    </row>
    <row r="160" spans="8:23" x14ac:dyDescent="0.25">
      <c r="H160" t="s">
        <v>82</v>
      </c>
      <c r="I160" s="25">
        <f t="shared" ref="I160:U160" si="59">I138-I116</f>
        <v>-2072903.1163028777</v>
      </c>
      <c r="J160" s="25">
        <f t="shared" si="59"/>
        <v>878587.00419281423</v>
      </c>
      <c r="K160" s="25">
        <f t="shared" si="59"/>
        <v>-433999.84637769312</v>
      </c>
      <c r="L160" s="25">
        <f t="shared" si="59"/>
        <v>3433303.6170165166</v>
      </c>
      <c r="M160" s="25">
        <f t="shared" si="59"/>
        <v>-1162540.8114242032</v>
      </c>
      <c r="N160" s="25">
        <f t="shared" si="59"/>
        <v>1461971.2502908856</v>
      </c>
      <c r="O160" s="25">
        <f t="shared" si="59"/>
        <v>-3098970.9029408246</v>
      </c>
      <c r="P160" s="25">
        <f t="shared" si="59"/>
        <v>-690457.58904481679</v>
      </c>
      <c r="Q160" s="25">
        <f t="shared" si="59"/>
        <v>-2526016.0168403089</v>
      </c>
      <c r="R160" s="25">
        <f t="shared" si="59"/>
        <v>-1457956.9956610352</v>
      </c>
      <c r="S160" s="25">
        <f t="shared" si="59"/>
        <v>-118621.77787361294</v>
      </c>
      <c r="T160" s="25">
        <f t="shared" si="59"/>
        <v>-89358.624054074287</v>
      </c>
      <c r="U160" s="25">
        <f t="shared" si="59"/>
        <v>-5876963.809019208</v>
      </c>
      <c r="V160" s="25"/>
      <c r="W160" s="21"/>
    </row>
    <row r="161" spans="8:23" x14ac:dyDescent="0.25">
      <c r="H161" t="s">
        <v>83</v>
      </c>
      <c r="I161" s="25">
        <f t="shared" ref="I161:U161" si="60">I139-I117</f>
        <v>258717.90927610267</v>
      </c>
      <c r="J161" s="25">
        <f t="shared" si="60"/>
        <v>280071.29545644857</v>
      </c>
      <c r="K161" s="25">
        <f t="shared" si="60"/>
        <v>262744.60340350028</v>
      </c>
      <c r="L161" s="25">
        <f t="shared" si="60"/>
        <v>256229.03581613442</v>
      </c>
      <c r="M161" s="25">
        <f t="shared" si="60"/>
        <v>332630.28377526533</v>
      </c>
      <c r="N161" s="25">
        <f t="shared" si="60"/>
        <v>-1374216.6914106184</v>
      </c>
      <c r="O161" s="25">
        <f t="shared" si="60"/>
        <v>429535.76476516528</v>
      </c>
      <c r="P161" s="25">
        <f t="shared" si="60"/>
        <v>-4.2438760525546968</v>
      </c>
      <c r="Q161" s="25">
        <f t="shared" si="60"/>
        <v>-74638.260942885652</v>
      </c>
      <c r="R161" s="25">
        <f t="shared" si="60"/>
        <v>-6425.5920790764503</v>
      </c>
      <c r="S161" s="25">
        <f t="shared" si="60"/>
        <v>71799.859581535682</v>
      </c>
      <c r="T161" s="25">
        <f t="shared" si="60"/>
        <v>74970.631483007688</v>
      </c>
      <c r="U161" s="25">
        <f t="shared" si="60"/>
        <v>511414.5952485241</v>
      </c>
      <c r="V161" s="25"/>
      <c r="W161" s="21"/>
    </row>
    <row r="162" spans="8:23" x14ac:dyDescent="0.25">
      <c r="H162" s="44" t="s">
        <v>125</v>
      </c>
      <c r="I162" s="25">
        <f t="shared" ref="I162:U163" si="61">I140-I118</f>
        <v>7829277.4020250589</v>
      </c>
      <c r="J162" s="25">
        <f t="shared" si="61"/>
        <v>10075489.80821079</v>
      </c>
      <c r="K162" s="25">
        <f t="shared" si="61"/>
        <v>2191941.5843498558</v>
      </c>
      <c r="L162" s="25">
        <f t="shared" si="61"/>
        <v>2422249.2166738361</v>
      </c>
      <c r="M162" s="25">
        <f t="shared" si="61"/>
        <v>-6010149.0037070811</v>
      </c>
      <c r="N162" s="25">
        <f t="shared" si="61"/>
        <v>-1749941.9350579232</v>
      </c>
      <c r="O162" s="25">
        <f t="shared" si="61"/>
        <v>-7979901.2864252776</v>
      </c>
      <c r="P162" s="25">
        <f t="shared" si="61"/>
        <v>3698722.553397119</v>
      </c>
      <c r="Q162" s="25">
        <f t="shared" si="61"/>
        <v>-490499.34044459462</v>
      </c>
      <c r="R162" s="25">
        <f t="shared" si="61"/>
        <v>-9496449.5630879551</v>
      </c>
      <c r="S162" s="25">
        <f t="shared" si="61"/>
        <v>143516.93619869649</v>
      </c>
      <c r="T162" s="25">
        <f t="shared" si="61"/>
        <v>-5850955.5345551074</v>
      </c>
      <c r="U162" s="25">
        <f t="shared" si="61"/>
        <v>-5216699.1624224186</v>
      </c>
      <c r="V162" s="25"/>
      <c r="W162" s="21"/>
    </row>
    <row r="163" spans="8:23" x14ac:dyDescent="0.25">
      <c r="H163" s="44" t="s">
        <v>221</v>
      </c>
      <c r="I163" s="25">
        <f t="shared" si="61"/>
        <v>-22992.340928584337</v>
      </c>
      <c r="J163" s="25">
        <f t="shared" si="61"/>
        <v>1665932.710426772</v>
      </c>
      <c r="K163" s="25">
        <f t="shared" si="61"/>
        <v>1176076.5707468335</v>
      </c>
      <c r="L163" s="25">
        <f t="shared" si="61"/>
        <v>-1081537.8257958181</v>
      </c>
      <c r="M163" s="25">
        <f t="shared" si="61"/>
        <v>-415606.40783478692</v>
      </c>
      <c r="N163" s="25">
        <f t="shared" si="61"/>
        <v>425011.18703348935</v>
      </c>
      <c r="O163" s="25">
        <f t="shared" si="61"/>
        <v>-733055.20526892692</v>
      </c>
      <c r="P163" s="25">
        <f t="shared" si="61"/>
        <v>302772.98446762748</v>
      </c>
      <c r="Q163" s="25">
        <f t="shared" si="61"/>
        <v>546811.18703348935</v>
      </c>
      <c r="R163" s="25">
        <f t="shared" si="61"/>
        <v>-388854.20526892692</v>
      </c>
      <c r="S163" s="25">
        <f t="shared" si="61"/>
        <v>1777726.9844676275</v>
      </c>
      <c r="T163" s="25">
        <f t="shared" si="61"/>
        <v>-3615741.845402753</v>
      </c>
      <c r="U163" s="25">
        <f t="shared" si="61"/>
        <v>-363456.20632395148</v>
      </c>
      <c r="V163" s="25"/>
      <c r="W163" s="21"/>
    </row>
    <row r="164" spans="8:23" x14ac:dyDescent="0.25">
      <c r="H164" s="44" t="s">
        <v>126</v>
      </c>
      <c r="I164" s="25">
        <f t="shared" ref="I164:U164" si="62">I142-I120</f>
        <v>8130176.5917134732</v>
      </c>
      <c r="J164" s="25">
        <f t="shared" si="62"/>
        <v>11785951.391860351</v>
      </c>
      <c r="K164" s="25">
        <f t="shared" si="62"/>
        <v>3830938.5267016441</v>
      </c>
      <c r="L164" s="25">
        <f t="shared" si="62"/>
        <v>1476419.4536862075</v>
      </c>
      <c r="M164" s="25">
        <f t="shared" si="62"/>
        <v>-5844689.7263650596</v>
      </c>
      <c r="N164" s="25">
        <f t="shared" si="62"/>
        <v>-2436692.5017140061</v>
      </c>
      <c r="O164" s="25">
        <f t="shared" si="62"/>
        <v>-7800067.5679564029</v>
      </c>
      <c r="P164" s="25">
        <f t="shared" si="62"/>
        <v>4284813.2753897756</v>
      </c>
      <c r="Q164" s="25">
        <f t="shared" si="62"/>
        <v>234590.17795167863</v>
      </c>
      <c r="R164" s="25">
        <f t="shared" si="62"/>
        <v>-9837103.4053446352</v>
      </c>
      <c r="S164" s="25">
        <f t="shared" si="62"/>
        <v>1820831.5946553648</v>
      </c>
      <c r="T164" s="25">
        <f t="shared" si="62"/>
        <v>-9639077.1731256545</v>
      </c>
      <c r="U164" s="25">
        <f t="shared" si="62"/>
        <v>-3993909.3625473976</v>
      </c>
      <c r="V164" s="25"/>
      <c r="W164" s="21"/>
    </row>
    <row r="165" spans="8:23" x14ac:dyDescent="0.25">
      <c r="H165" s="44" t="s">
        <v>127</v>
      </c>
      <c r="I165" s="25">
        <f t="shared" ref="I165:U165" si="63">I143-I121</f>
        <v>7022442.3180691488</v>
      </c>
      <c r="J165" s="25">
        <f t="shared" si="63"/>
        <v>6578548.2876057364</v>
      </c>
      <c r="K165" s="25">
        <f t="shared" si="63"/>
        <v>6434162.7348036692</v>
      </c>
      <c r="L165" s="25">
        <f t="shared" si="63"/>
        <v>4437928.1459569838</v>
      </c>
      <c r="M165" s="25">
        <f t="shared" si="63"/>
        <v>-2397068.7608327363</v>
      </c>
      <c r="N165" s="25">
        <f t="shared" si="63"/>
        <v>-8921250.8691423815</v>
      </c>
      <c r="O165" s="25">
        <f t="shared" si="63"/>
        <v>-8756331.0697621368</v>
      </c>
      <c r="P165" s="25">
        <f t="shared" si="63"/>
        <v>-11102138.966997903</v>
      </c>
      <c r="Q165" s="25">
        <f t="shared" si="63"/>
        <v>-8238552.3488720469</v>
      </c>
      <c r="R165" s="25">
        <f t="shared" si="63"/>
        <v>-311114.39395336807</v>
      </c>
      <c r="S165" s="25">
        <f t="shared" si="63"/>
        <v>9584532.4618543293</v>
      </c>
      <c r="T165" s="25">
        <f t="shared" si="63"/>
        <v>6632542.7725775912</v>
      </c>
      <c r="U165" s="25">
        <f t="shared" si="63"/>
        <v>963700.31130689383</v>
      </c>
      <c r="V165" s="25"/>
      <c r="W165" s="21"/>
    </row>
    <row r="166" spans="8:23" x14ac:dyDescent="0.25">
      <c r="H166" t="s">
        <v>80</v>
      </c>
      <c r="I166" s="25">
        <f t="shared" ref="I166:U166" si="64">I144-I122</f>
        <v>-5306228.5460045487</v>
      </c>
      <c r="J166" s="25">
        <f t="shared" si="64"/>
        <v>7787053.4925978482</v>
      </c>
      <c r="K166" s="25">
        <f t="shared" si="64"/>
        <v>4356622.0763886124</v>
      </c>
      <c r="L166" s="25">
        <f t="shared" si="64"/>
        <v>-2648032.1304761618</v>
      </c>
      <c r="M166" s="25">
        <f t="shared" si="64"/>
        <v>2490905.3213674575</v>
      </c>
      <c r="N166" s="25">
        <f t="shared" si="64"/>
        <v>4487394.2870955616</v>
      </c>
      <c r="O166" s="25">
        <f t="shared" si="64"/>
        <v>-8990760.6688421965</v>
      </c>
      <c r="P166" s="25">
        <f t="shared" si="64"/>
        <v>-5681632.4352713525</v>
      </c>
      <c r="Q166" s="25">
        <f t="shared" si="64"/>
        <v>-15680.725992850959</v>
      </c>
      <c r="R166" s="25">
        <f t="shared" si="64"/>
        <v>4766214.0049649477</v>
      </c>
      <c r="S166" s="25">
        <f t="shared" si="64"/>
        <v>-3250533.9562220275</v>
      </c>
      <c r="T166" s="25">
        <f t="shared" si="64"/>
        <v>-4268072.5191611052</v>
      </c>
      <c r="U166" s="25">
        <f t="shared" si="64"/>
        <v>-6272751.7995557785</v>
      </c>
      <c r="V166" s="25"/>
      <c r="W166" s="21"/>
    </row>
    <row r="167" spans="8:23" x14ac:dyDescent="0.25">
      <c r="H167" t="s">
        <v>84</v>
      </c>
      <c r="I167" s="25">
        <f t="shared" ref="I167:U167" si="65">I145-I123</f>
        <v>-100471.12844031863</v>
      </c>
      <c r="J167" s="25">
        <f t="shared" si="65"/>
        <v>61179.849183778279</v>
      </c>
      <c r="K167" s="25">
        <f t="shared" si="65"/>
        <v>212205.02613234334</v>
      </c>
      <c r="L167" s="25">
        <f t="shared" si="65"/>
        <v>-16305.707793418318</v>
      </c>
      <c r="M167" s="25">
        <f t="shared" si="65"/>
        <v>109893.33117074007</v>
      </c>
      <c r="N167" s="25">
        <f t="shared" si="65"/>
        <v>231319.21138206567</v>
      </c>
      <c r="O167" s="25">
        <f t="shared" si="65"/>
        <v>-72779.56356428843</v>
      </c>
      <c r="P167" s="25">
        <f t="shared" si="65"/>
        <v>-46302.34405148821</v>
      </c>
      <c r="Q167" s="25">
        <f t="shared" si="65"/>
        <v>-103268.16036835755</v>
      </c>
      <c r="R167" s="25">
        <f t="shared" si="65"/>
        <v>24943.96926732664</v>
      </c>
      <c r="S167" s="25">
        <f t="shared" si="65"/>
        <v>-34571.673214193434</v>
      </c>
      <c r="T167" s="25">
        <f t="shared" si="65"/>
        <v>-182264.48785811523</v>
      </c>
      <c r="U167" s="25">
        <f t="shared" si="65"/>
        <v>83578.321846075356</v>
      </c>
      <c r="V167" s="25"/>
      <c r="W167" s="21"/>
    </row>
    <row r="168" spans="8:23" x14ac:dyDescent="0.25">
      <c r="H168" t="s">
        <v>85</v>
      </c>
      <c r="I168" s="25">
        <f t="shared" ref="I168:U168" si="66">I146-I124</f>
        <v>-427224.87716627494</v>
      </c>
      <c r="J168" s="25">
        <f t="shared" si="66"/>
        <v>654250.51822065562</v>
      </c>
      <c r="K168" s="25">
        <f t="shared" si="66"/>
        <v>-308930.1211459823</v>
      </c>
      <c r="L168" s="25">
        <f t="shared" si="66"/>
        <v>1228963.4711788632</v>
      </c>
      <c r="M168" s="25">
        <f t="shared" si="66"/>
        <v>-693278.79393320903</v>
      </c>
      <c r="N168" s="25">
        <f t="shared" si="66"/>
        <v>1352559.1167841293</v>
      </c>
      <c r="O168" s="25">
        <f t="shared" si="66"/>
        <v>-1608279.4538758993</v>
      </c>
      <c r="P168" s="25">
        <f t="shared" si="66"/>
        <v>-483659.95960764587</v>
      </c>
      <c r="Q168" s="25">
        <f t="shared" si="66"/>
        <v>587991.86982193589</v>
      </c>
      <c r="R168" s="25">
        <f t="shared" si="66"/>
        <v>-804286.52229020372</v>
      </c>
      <c r="S168" s="25">
        <f t="shared" si="66"/>
        <v>-92252.172482855618</v>
      </c>
      <c r="T168" s="25">
        <f t="shared" si="66"/>
        <v>-616034.97042899951</v>
      </c>
      <c r="U168" s="25">
        <f t="shared" si="66"/>
        <v>-1210181.8949254751</v>
      </c>
      <c r="V168" s="25"/>
      <c r="W168" s="21"/>
    </row>
    <row r="169" spans="8:23" x14ac:dyDescent="0.25">
      <c r="H169" t="s">
        <v>128</v>
      </c>
      <c r="I169" s="25">
        <f t="shared" ref="I169:U169" si="67">I147-I125</f>
        <v>11548.348987219622</v>
      </c>
      <c r="J169" s="25">
        <f t="shared" si="67"/>
        <v>23507.289137378219</v>
      </c>
      <c r="K169" s="25">
        <f t="shared" si="67"/>
        <v>11148.523633799748</v>
      </c>
      <c r="L169" s="25">
        <f t="shared" si="67"/>
        <v>22897.034786411677</v>
      </c>
      <c r="M169" s="25">
        <f t="shared" si="67"/>
        <v>23445.922374927264</v>
      </c>
      <c r="N169" s="25">
        <f t="shared" si="67"/>
        <v>28409.998066462053</v>
      </c>
      <c r="O169" s="25">
        <f t="shared" si="67"/>
        <v>-6358.7990100747556</v>
      </c>
      <c r="P169" s="25">
        <f t="shared" si="67"/>
        <v>-58071.32853729272</v>
      </c>
      <c r="Q169" s="25">
        <f t="shared" si="67"/>
        <v>41085.56557670777</v>
      </c>
      <c r="R169" s="25">
        <f t="shared" si="67"/>
        <v>-25900.124465434696</v>
      </c>
      <c r="S169" s="25">
        <f t="shared" si="67"/>
        <v>-11594.347182875557</v>
      </c>
      <c r="T169" s="25">
        <f t="shared" si="67"/>
        <v>-22316.029589400452</v>
      </c>
      <c r="U169" s="25">
        <f t="shared" si="67"/>
        <v>37802.053777827881</v>
      </c>
      <c r="V169" s="25"/>
      <c r="W169" s="21"/>
    </row>
    <row r="170" spans="8:23" x14ac:dyDescent="0.25">
      <c r="H170" t="s">
        <v>86</v>
      </c>
      <c r="I170" s="25">
        <f t="shared" ref="I170:U170" si="68">I148-I126</f>
        <v>-396331.80989413708</v>
      </c>
      <c r="J170" s="25">
        <f t="shared" si="68"/>
        <v>850019.10076168925</v>
      </c>
      <c r="K170" s="25">
        <f t="shared" si="68"/>
        <v>27778.821305692196</v>
      </c>
      <c r="L170" s="25">
        <f t="shared" si="68"/>
        <v>1294830.0255058855</v>
      </c>
      <c r="M170" s="25">
        <f t="shared" si="68"/>
        <v>-481936.88898343965</v>
      </c>
      <c r="N170" s="25">
        <f t="shared" si="68"/>
        <v>1560973.1719851941</v>
      </c>
      <c r="O170" s="25">
        <f t="shared" si="68"/>
        <v>-1762459.1207956374</v>
      </c>
      <c r="P170" s="25">
        <f t="shared" si="68"/>
        <v>-696883.01536425948</v>
      </c>
      <c r="Q170" s="25">
        <f t="shared" si="68"/>
        <v>643035.578814812</v>
      </c>
      <c r="R170" s="25">
        <f t="shared" si="68"/>
        <v>-841053.81221579388</v>
      </c>
      <c r="S170" s="25">
        <f t="shared" si="68"/>
        <v>-218000.72048320249</v>
      </c>
      <c r="T170" s="25">
        <f t="shared" si="68"/>
        <v>-720190.68478304148</v>
      </c>
      <c r="U170" s="25">
        <f t="shared" si="68"/>
        <v>-740219.35414624214</v>
      </c>
      <c r="V170" s="25"/>
      <c r="W170" s="21"/>
    </row>
    <row r="171" spans="8:23" x14ac:dyDescent="0.25">
      <c r="H171" t="s">
        <v>129</v>
      </c>
      <c r="I171" s="25">
        <f t="shared" ref="I171:U171" si="69">I149-I127</f>
        <v>84708.959787467262</v>
      </c>
      <c r="J171" s="25">
        <f t="shared" si="69"/>
        <v>57438.869195385952</v>
      </c>
      <c r="K171" s="25">
        <f t="shared" si="69"/>
        <v>69258.440919298679</v>
      </c>
      <c r="L171" s="25">
        <f t="shared" si="69"/>
        <v>7703.2257140697911</v>
      </c>
      <c r="M171" s="25">
        <f t="shared" si="69"/>
        <v>54096.187713041785</v>
      </c>
      <c r="N171" s="25">
        <f t="shared" si="69"/>
        <v>64426.975862036226</v>
      </c>
      <c r="O171" s="25">
        <f t="shared" si="69"/>
        <v>1737.4107109471224</v>
      </c>
      <c r="P171" s="25">
        <f t="shared" si="69"/>
        <v>11283.119985855534</v>
      </c>
      <c r="Q171" s="25">
        <f t="shared" si="69"/>
        <v>40972.132730916957</v>
      </c>
      <c r="R171" s="25">
        <f t="shared" si="69"/>
        <v>28088.476625029929</v>
      </c>
      <c r="S171" s="25">
        <f t="shared" si="69"/>
        <v>40635.548462599167</v>
      </c>
      <c r="T171" s="25">
        <f t="shared" si="69"/>
        <v>95171.491423710366</v>
      </c>
      <c r="U171" s="25">
        <f t="shared" si="69"/>
        <v>555520.83913035877</v>
      </c>
      <c r="V171" s="25"/>
      <c r="W171" s="21"/>
    </row>
    <row r="172" spans="8:23" x14ac:dyDescent="0.25">
      <c r="H172" t="s">
        <v>130</v>
      </c>
      <c r="I172" s="25">
        <f t="shared" ref="I172:U172" si="70">I150-I128</f>
        <v>3483034.4642210454</v>
      </c>
      <c r="J172" s="25">
        <f t="shared" si="70"/>
        <v>3259797.289782308</v>
      </c>
      <c r="K172" s="25">
        <f t="shared" si="70"/>
        <v>614926.47684346884</v>
      </c>
      <c r="L172" s="25">
        <f t="shared" si="70"/>
        <v>2804052.3376226276</v>
      </c>
      <c r="M172" s="25">
        <f t="shared" si="70"/>
        <v>-2205732.9074226618</v>
      </c>
      <c r="N172" s="25">
        <f t="shared" si="70"/>
        <v>2288153.8410436958</v>
      </c>
      <c r="O172" s="25">
        <f t="shared" si="70"/>
        <v>-1084959.1388463452</v>
      </c>
      <c r="P172" s="25">
        <f t="shared" si="70"/>
        <v>3170029.6493697762</v>
      </c>
      <c r="Q172" s="25">
        <f t="shared" si="70"/>
        <v>4542906.3698338941</v>
      </c>
      <c r="R172" s="25">
        <f t="shared" si="70"/>
        <v>-816665.4990138486</v>
      </c>
      <c r="S172" s="25">
        <f t="shared" si="70"/>
        <v>2690960.0925773382</v>
      </c>
      <c r="T172" s="25">
        <f t="shared" si="70"/>
        <v>204384.0097373873</v>
      </c>
      <c r="U172" s="25">
        <f t="shared" si="70"/>
        <v>18950886.985748649</v>
      </c>
      <c r="V172" s="25"/>
    </row>
    <row r="173" spans="8:23" x14ac:dyDescent="0.25">
      <c r="H173" s="44" t="s">
        <v>155</v>
      </c>
      <c r="I173" s="25">
        <f t="shared" ref="I173:U173" si="71">I151-I129</f>
        <v>1562556.8764655907</v>
      </c>
      <c r="J173" s="25">
        <f t="shared" si="71"/>
        <v>258389.74163706973</v>
      </c>
      <c r="K173" s="25">
        <f t="shared" si="71"/>
        <v>6057626.218592477</v>
      </c>
      <c r="L173" s="25">
        <f t="shared" si="71"/>
        <v>-2713049.4470973006</v>
      </c>
      <c r="M173" s="25">
        <f t="shared" si="71"/>
        <v>931056.75711153913</v>
      </c>
      <c r="N173" s="25">
        <f t="shared" si="71"/>
        <v>1601393.0836905716</v>
      </c>
      <c r="O173" s="25">
        <f t="shared" si="71"/>
        <v>1623937.3427150156</v>
      </c>
      <c r="P173" s="25">
        <f t="shared" si="71"/>
        <v>457628.07526304852</v>
      </c>
      <c r="Q173" s="25">
        <f t="shared" si="71"/>
        <v>2091289.7089890325</v>
      </c>
      <c r="R173" s="25">
        <f t="shared" si="71"/>
        <v>1088295.7719307514</v>
      </c>
      <c r="S173" s="25">
        <f t="shared" si="71"/>
        <v>-137056.12207602803</v>
      </c>
      <c r="T173" s="25">
        <f t="shared" si="71"/>
        <v>2828156.8203903697</v>
      </c>
      <c r="U173" s="25">
        <f t="shared" si="71"/>
        <v>15650224.827612132</v>
      </c>
      <c r="V173" s="25"/>
    </row>
    <row r="174" spans="8:23" x14ac:dyDescent="0.25">
      <c r="H174" t="s">
        <v>131</v>
      </c>
      <c r="I174" s="25">
        <f t="shared" ref="I174:U174" si="72">I152-I130</f>
        <v>4451894.6674933359</v>
      </c>
      <c r="J174" s="25">
        <f t="shared" si="72"/>
        <v>3252345.0689802989</v>
      </c>
      <c r="K174" s="25">
        <f t="shared" si="72"/>
        <v>6971193.4620346799</v>
      </c>
      <c r="L174" s="25">
        <f t="shared" si="72"/>
        <v>453151.03304031491</v>
      </c>
      <c r="M174" s="25">
        <f t="shared" si="72"/>
        <v>-659313.86218010634</v>
      </c>
      <c r="N174" s="25">
        <f t="shared" si="72"/>
        <v>4723249.5877928138</v>
      </c>
      <c r="O174" s="25">
        <f t="shared" si="72"/>
        <v>1502573.1633976921</v>
      </c>
      <c r="P174" s="25">
        <f t="shared" si="72"/>
        <v>4468556.5180029944</v>
      </c>
      <c r="Q174" s="25">
        <f t="shared" si="72"/>
        <v>7637589.3797748089</v>
      </c>
      <c r="R174" s="25">
        <f t="shared" si="72"/>
        <v>747869.08543010056</v>
      </c>
      <c r="S174" s="25">
        <f t="shared" si="72"/>
        <v>2710958.1640147865</v>
      </c>
      <c r="T174" s="25">
        <f t="shared" si="72"/>
        <v>2461571.548433125</v>
      </c>
      <c r="U174" s="25">
        <f t="shared" si="72"/>
        <v>38721637.8162148</v>
      </c>
      <c r="V174" s="25"/>
    </row>
    <row r="175" spans="8:23" x14ac:dyDescent="0.25">
      <c r="H175" t="s">
        <v>132</v>
      </c>
      <c r="I175" s="25">
        <f t="shared" ref="I175:U175" si="73">I153-I131</f>
        <v>1012323.0043725222</v>
      </c>
      <c r="J175" s="25">
        <f t="shared" si="73"/>
        <v>1708206.2847193955</v>
      </c>
      <c r="K175" s="25">
        <f t="shared" si="73"/>
        <v>-103228.83666809928</v>
      </c>
      <c r="L175" s="25">
        <f t="shared" si="73"/>
        <v>1261798.6040085694</v>
      </c>
      <c r="M175" s="25">
        <f t="shared" si="73"/>
        <v>-206012.98211005609</v>
      </c>
      <c r="N175" s="25">
        <f t="shared" si="73"/>
        <v>-993160.16834280919</v>
      </c>
      <c r="O175" s="25">
        <f t="shared" si="73"/>
        <v>-2488179.1459619515</v>
      </c>
      <c r="P175" s="25">
        <f t="shared" si="73"/>
        <v>-1645729.9654083457</v>
      </c>
      <c r="Q175" s="25">
        <f t="shared" si="73"/>
        <v>-2003043.8244017279</v>
      </c>
      <c r="R175" s="25">
        <f t="shared" si="73"/>
        <v>-182316.63580091484</v>
      </c>
      <c r="S175" s="25">
        <f t="shared" si="73"/>
        <v>2076482.2847193955</v>
      </c>
      <c r="T175" s="25">
        <f t="shared" si="73"/>
        <v>1290912.1633319007</v>
      </c>
      <c r="U175" s="25">
        <f t="shared" si="73"/>
        <v>-271949.21754211932</v>
      </c>
      <c r="V175" s="25"/>
    </row>
    <row r="176" spans="8:23" x14ac:dyDescent="0.25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5">
      <c r="H177" s="39" t="s">
        <v>114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5">
      <c r="H178" t="s">
        <v>78</v>
      </c>
      <c r="I178" s="38">
        <f t="shared" ref="I178:U178" si="74">I156/I112</f>
        <v>-6.3811009722169049E-2</v>
      </c>
      <c r="J178" s="38">
        <f t="shared" si="74"/>
        <v>6.2237516290158376E-2</v>
      </c>
      <c r="K178" s="38">
        <f t="shared" si="74"/>
        <v>7.2536366248761391E-2</v>
      </c>
      <c r="L178" s="38">
        <f t="shared" si="74"/>
        <v>-2.8915486460027973E-4</v>
      </c>
      <c r="M178" s="38">
        <f t="shared" si="74"/>
        <v>2.4159207383906211E-2</v>
      </c>
      <c r="N178" s="38">
        <f t="shared" si="74"/>
        <v>5.4711306980507704E-2</v>
      </c>
      <c r="O178" s="38">
        <f t="shared" si="74"/>
        <v>-7.8363279794829918E-2</v>
      </c>
      <c r="P178" s="38">
        <f t="shared" si="74"/>
        <v>-1.0505901950329449E-2</v>
      </c>
      <c r="Q178" s="38">
        <f t="shared" si="74"/>
        <v>-0.17135625544727667</v>
      </c>
      <c r="R178" s="38">
        <f t="shared" si="74"/>
        <v>0.11207244521193219</v>
      </c>
      <c r="S178" s="38">
        <f t="shared" si="74"/>
        <v>-2.8756135552754178E-2</v>
      </c>
      <c r="T178" s="38">
        <f t="shared" si="74"/>
        <v>2.9378203995058895E-2</v>
      </c>
      <c r="U178" s="23">
        <f t="shared" si="74"/>
        <v>-3.3295390708374527E-5</v>
      </c>
    </row>
    <row r="179" spans="1:22" x14ac:dyDescent="0.25">
      <c r="H179" t="s">
        <v>79</v>
      </c>
      <c r="I179" s="38">
        <f t="shared" ref="I179:U179" si="75">I157/I113</f>
        <v>-8.8249341564998765E-2</v>
      </c>
      <c r="J179" s="38">
        <f t="shared" si="75"/>
        <v>2.2229856952372794E-2</v>
      </c>
      <c r="K179" s="38">
        <f t="shared" si="75"/>
        <v>5.2214040328860047E-2</v>
      </c>
      <c r="L179" s="38">
        <f t="shared" si="75"/>
        <v>-6.3344004099019982E-4</v>
      </c>
      <c r="M179" s="38">
        <f t="shared" si="75"/>
        <v>0.12907467189720384</v>
      </c>
      <c r="N179" s="38">
        <f t="shared" si="75"/>
        <v>0.10055133862617859</v>
      </c>
      <c r="O179" s="38">
        <f t="shared" si="75"/>
        <v>9.5378423029538785E-3</v>
      </c>
      <c r="P179" s="38">
        <f t="shared" si="75"/>
        <v>3.0457242485905801E-2</v>
      </c>
      <c r="Q179" s="38">
        <f t="shared" si="75"/>
        <v>-3.4033956990538038E-2</v>
      </c>
      <c r="R179" s="38">
        <f t="shared" si="75"/>
        <v>2.9368272872631E-2</v>
      </c>
      <c r="S179" s="38">
        <f t="shared" si="75"/>
        <v>3.1732986950441654E-2</v>
      </c>
      <c r="T179" s="38">
        <f t="shared" si="75"/>
        <v>5.0184557944880824E-2</v>
      </c>
      <c r="U179" s="23">
        <f t="shared" si="75"/>
        <v>2.2191018292696374E-2</v>
      </c>
    </row>
    <row r="180" spans="1:22" x14ac:dyDescent="0.25">
      <c r="H180" t="s">
        <v>81</v>
      </c>
      <c r="I180" s="38">
        <f t="shared" ref="I180:U180" si="76">I158/I114</f>
        <v>-2.2251101298895813E-2</v>
      </c>
      <c r="J180" s="38">
        <f t="shared" si="76"/>
        <v>2.3418971718796436E-2</v>
      </c>
      <c r="K180" s="38">
        <f t="shared" si="76"/>
        <v>-8.7680179461139783E-3</v>
      </c>
      <c r="L180" s="38">
        <f t="shared" si="76"/>
        <v>9.4269726548933286E-2</v>
      </c>
      <c r="M180" s="38">
        <f t="shared" si="76"/>
        <v>-3.2186609765186225E-2</v>
      </c>
      <c r="N180" s="38">
        <f t="shared" si="76"/>
        <v>3.118715514219721E-2</v>
      </c>
      <c r="O180" s="38">
        <f t="shared" si="76"/>
        <v>-6.1679964578927285E-2</v>
      </c>
      <c r="P180" s="38">
        <f t="shared" si="76"/>
        <v>-1.3193642887345789E-2</v>
      </c>
      <c r="Q180" s="38">
        <f t="shared" si="76"/>
        <v>-5.193821167821195E-2</v>
      </c>
      <c r="R180" s="38">
        <f t="shared" si="76"/>
        <v>-3.0854559541705424E-2</v>
      </c>
      <c r="S180" s="38">
        <f t="shared" si="76"/>
        <v>-4.2803705709072959E-4</v>
      </c>
      <c r="T180" s="38">
        <f t="shared" si="76"/>
        <v>-6.0614389984732621E-3</v>
      </c>
      <c r="U180" s="23">
        <f t="shared" si="76"/>
        <v>-7.9729719557699776E-3</v>
      </c>
    </row>
    <row r="181" spans="1:22" x14ac:dyDescent="0.25">
      <c r="H181" s="29" t="s">
        <v>123</v>
      </c>
      <c r="I181" s="38">
        <f t="shared" ref="I181:U181" si="77">I159/I115</f>
        <v>1.4774917521893581E-2</v>
      </c>
      <c r="J181" s="38">
        <f t="shared" si="77"/>
        <v>-0.11660434774535383</v>
      </c>
      <c r="K181" s="38">
        <f t="shared" si="77"/>
        <v>1.3482799365864953E-2</v>
      </c>
      <c r="L181" s="38">
        <f t="shared" si="77"/>
        <v>-6.7792554159732607E-2</v>
      </c>
      <c r="M181" s="38">
        <f t="shared" si="77"/>
        <v>-0.11216883069548285</v>
      </c>
      <c r="N181" s="38">
        <f t="shared" si="77"/>
        <v>-1.2659532144986567E-2</v>
      </c>
      <c r="O181" s="38">
        <f t="shared" si="77"/>
        <v>-3.0288021332751585E-2</v>
      </c>
      <c r="P181" s="38">
        <f t="shared" si="77"/>
        <v>1.7154638821097527E-2</v>
      </c>
      <c r="Q181" s="38">
        <f t="shared" si="77"/>
        <v>-6.8842133592478233E-2</v>
      </c>
      <c r="R181" s="38">
        <f t="shared" si="77"/>
        <v>-5.1261453497212561E-2</v>
      </c>
      <c r="S181" s="38">
        <f t="shared" si="77"/>
        <v>-6.4442347325272126E-2</v>
      </c>
      <c r="T181" s="38">
        <f t="shared" si="77"/>
        <v>4.6576076364058826E-2</v>
      </c>
      <c r="U181" s="40">
        <f t="shared" si="77"/>
        <v>-3.581875974699119E-2</v>
      </c>
    </row>
    <row r="182" spans="1:22" x14ac:dyDescent="0.25">
      <c r="H182" t="s">
        <v>82</v>
      </c>
      <c r="I182" s="38">
        <f t="shared" ref="I182:U182" si="78">I160/I116</f>
        <v>-3.4850419921001984E-2</v>
      </c>
      <c r="J182" s="38">
        <f t="shared" si="78"/>
        <v>1.6552483815361646E-2</v>
      </c>
      <c r="K182" s="38">
        <f t="shared" si="78"/>
        <v>-8.1217515813129491E-3</v>
      </c>
      <c r="L182" s="38">
        <f t="shared" si="78"/>
        <v>7.9298066922354721E-2</v>
      </c>
      <c r="M182" s="38">
        <f t="shared" si="78"/>
        <v>-2.4643687814085033E-2</v>
      </c>
      <c r="N182" s="38">
        <f t="shared" si="78"/>
        <v>3.0765453653234524E-2</v>
      </c>
      <c r="O182" s="38">
        <f t="shared" si="78"/>
        <v>-5.885748632074457E-2</v>
      </c>
      <c r="P182" s="38">
        <f t="shared" si="78"/>
        <v>-1.3141480217542195E-2</v>
      </c>
      <c r="Q182" s="38">
        <f t="shared" si="78"/>
        <v>-5.4122926331371814E-2</v>
      </c>
      <c r="R182" s="38">
        <f t="shared" si="78"/>
        <v>-2.9319214026038667E-2</v>
      </c>
      <c r="S182" s="38">
        <f t="shared" si="78"/>
        <v>-2.4013121525528385E-3</v>
      </c>
      <c r="T182" s="38">
        <f t="shared" si="78"/>
        <v>-1.4475899419667919E-3</v>
      </c>
      <c r="U182" s="40">
        <f t="shared" si="78"/>
        <v>-9.5296206684446719E-3</v>
      </c>
    </row>
    <row r="183" spans="1:22" s="49" customFormat="1" x14ac:dyDescent="0.25">
      <c r="A183" s="29"/>
      <c r="B183" s="29"/>
      <c r="C183" s="29"/>
      <c r="D183" s="29"/>
      <c r="E183" s="29"/>
      <c r="F183" s="29"/>
      <c r="G183" s="29"/>
      <c r="H183" s="29" t="s">
        <v>83</v>
      </c>
      <c r="I183" s="38">
        <f t="shared" ref="I183:U183" si="79">I161/I117</f>
        <v>9.4148567318153423E-2</v>
      </c>
      <c r="J183" s="38">
        <f t="shared" si="79"/>
        <v>0.10146999678510704</v>
      </c>
      <c r="K183" s="38">
        <f t="shared" si="79"/>
        <v>0.10393324852502747</v>
      </c>
      <c r="L183" s="38">
        <f t="shared" si="79"/>
        <v>0.11168849146788531</v>
      </c>
      <c r="M183" s="38">
        <f t="shared" si="79"/>
        <v>0.16717013353560048</v>
      </c>
      <c r="N183" s="38">
        <f t="shared" si="79"/>
        <v>-0.33086803081514049</v>
      </c>
      <c r="O183" s="38">
        <f t="shared" si="79"/>
        <v>0.21128391624564999</v>
      </c>
      <c r="P183" s="38">
        <f t="shared" si="79"/>
        <v>-1.6879748771388454E-6</v>
      </c>
      <c r="Q183" s="38">
        <f t="shared" si="79"/>
        <v>-3.2235858020232384E-2</v>
      </c>
      <c r="R183" s="38">
        <f t="shared" si="79"/>
        <v>-2.5213300876543317E-3</v>
      </c>
      <c r="S183" s="38">
        <f t="shared" si="79"/>
        <v>2.8028459318460399E-2</v>
      </c>
      <c r="T183" s="38">
        <f t="shared" si="79"/>
        <v>2.3779742343256336E-2</v>
      </c>
      <c r="U183" s="40">
        <f t="shared" si="79"/>
        <v>1.6184606955458317E-2</v>
      </c>
      <c r="V183"/>
    </row>
    <row r="184" spans="1:22" x14ac:dyDescent="0.25">
      <c r="A184" s="29"/>
      <c r="B184" s="29"/>
      <c r="C184" s="29"/>
      <c r="D184" s="29"/>
      <c r="E184" s="29"/>
      <c r="F184" s="29"/>
      <c r="G184" s="29"/>
      <c r="H184" s="50" t="s">
        <v>125</v>
      </c>
      <c r="I184" s="38">
        <f t="shared" ref="I184:U185" si="80">I162/I118</f>
        <v>7.6639009947419012E-2</v>
      </c>
      <c r="J184" s="38">
        <f t="shared" si="80"/>
        <v>0.10418414419239519</v>
      </c>
      <c r="K184" s="38">
        <f t="shared" si="80"/>
        <v>2.1367735111300946E-2</v>
      </c>
      <c r="L184" s="38">
        <f t="shared" si="80"/>
        <v>2.4334842484261824E-2</v>
      </c>
      <c r="M184" s="38">
        <f t="shared" si="80"/>
        <v>-5.57544194273627E-2</v>
      </c>
      <c r="N184" s="38">
        <f t="shared" si="80"/>
        <v>-1.6327967981508467E-2</v>
      </c>
      <c r="O184" s="38">
        <f t="shared" si="80"/>
        <v>-6.9294076587654851E-2</v>
      </c>
      <c r="P184" s="38">
        <f t="shared" si="80"/>
        <v>3.517329074294899E-2</v>
      </c>
      <c r="Q184" s="38">
        <f t="shared" si="80"/>
        <v>-4.8248586301692948E-3</v>
      </c>
      <c r="R184" s="38">
        <f t="shared" si="80"/>
        <v>-8.6306399853598295E-2</v>
      </c>
      <c r="S184" s="38">
        <f t="shared" si="80"/>
        <v>1.4328493067180203E-3</v>
      </c>
      <c r="T184" s="38">
        <f t="shared" si="80"/>
        <v>-5.1366928466062362E-2</v>
      </c>
      <c r="U184" s="40">
        <f t="shared" si="80"/>
        <v>-4.1335627043468486E-3</v>
      </c>
    </row>
    <row r="185" spans="1:22" x14ac:dyDescent="0.25">
      <c r="A185" s="29"/>
      <c r="B185" s="29"/>
      <c r="C185" s="29"/>
      <c r="D185" s="29"/>
      <c r="E185" s="29"/>
      <c r="F185" s="29"/>
      <c r="G185" s="29"/>
      <c r="H185" s="50" t="s">
        <v>221</v>
      </c>
      <c r="I185" s="38">
        <f t="shared" si="80"/>
        <v>-2.3792482101663275E-3</v>
      </c>
      <c r="J185" s="38">
        <f t="shared" si="80"/>
        <v>0.22212827084780318</v>
      </c>
      <c r="K185" s="38">
        <f t="shared" si="80"/>
        <v>0.15420456352156606</v>
      </c>
      <c r="L185" s="38">
        <f t="shared" si="80"/>
        <v>-0.10375068644730726</v>
      </c>
      <c r="M185" s="38">
        <f t="shared" si="80"/>
        <v>-4.6100226940817578E-2</v>
      </c>
      <c r="N185" s="38">
        <f t="shared" si="80"/>
        <v>5.0675001515260623E-2</v>
      </c>
      <c r="O185" s="38">
        <f t="shared" si="80"/>
        <v>-7.9450551962971988E-2</v>
      </c>
      <c r="P185" s="38">
        <f t="shared" si="80"/>
        <v>3.5143205609535696E-2</v>
      </c>
      <c r="Q185" s="38">
        <f t="shared" si="80"/>
        <v>6.6158260319381226E-2</v>
      </c>
      <c r="R185" s="38">
        <f t="shared" si="80"/>
        <v>-4.3778263077093593E-2</v>
      </c>
      <c r="S185" s="38">
        <f t="shared" si="80"/>
        <v>0.24896560952550728</v>
      </c>
      <c r="T185" s="38">
        <f t="shared" si="80"/>
        <v>-0.27502738455177056</v>
      </c>
      <c r="U185" s="40">
        <f t="shared" si="80"/>
        <v>-3.3686482156868578E-3</v>
      </c>
    </row>
    <row r="186" spans="1:22" x14ac:dyDescent="0.25">
      <c r="A186" s="29"/>
      <c r="B186" s="29"/>
      <c r="C186" s="29"/>
      <c r="D186" s="29"/>
      <c r="E186" s="29"/>
      <c r="F186" s="29"/>
      <c r="G186" s="29"/>
      <c r="H186" s="50" t="s">
        <v>126</v>
      </c>
      <c r="I186" s="38">
        <f t="shared" ref="I186:U186" si="81">I164/I120</f>
        <v>7.0701431684316432E-2</v>
      </c>
      <c r="J186" s="38">
        <f t="shared" si="81"/>
        <v>0.10925465751680336</v>
      </c>
      <c r="K186" s="38">
        <f t="shared" si="81"/>
        <v>3.380814724383896E-2</v>
      </c>
      <c r="L186" s="38">
        <f t="shared" si="81"/>
        <v>1.3083191864423121E-2</v>
      </c>
      <c r="M186" s="38">
        <f t="shared" si="81"/>
        <v>-4.8953965538373452E-2</v>
      </c>
      <c r="N186" s="38">
        <f t="shared" si="81"/>
        <v>-2.0247741663664557E-2</v>
      </c>
      <c r="O186" s="38">
        <f t="shared" si="81"/>
        <v>-6.1422811251386669E-2</v>
      </c>
      <c r="P186" s="38">
        <f t="shared" si="81"/>
        <v>3.6662092122459938E-2</v>
      </c>
      <c r="Q186" s="38">
        <f t="shared" si="81"/>
        <v>2.0782311739691111E-3</v>
      </c>
      <c r="R186" s="38">
        <f t="shared" si="81"/>
        <v>-8.0597679672699971E-2</v>
      </c>
      <c r="S186" s="38">
        <f t="shared" si="81"/>
        <v>1.6493935020960238E-2</v>
      </c>
      <c r="T186" s="38">
        <f t="shared" si="81"/>
        <v>-7.3669493273928646E-2</v>
      </c>
      <c r="U186" s="40">
        <f t="shared" si="81"/>
        <v>-2.8349768121866581E-3</v>
      </c>
    </row>
    <row r="187" spans="1:22" x14ac:dyDescent="0.25">
      <c r="A187" s="29"/>
      <c r="B187" s="29"/>
      <c r="C187" s="29"/>
      <c r="D187" s="29"/>
      <c r="E187" s="29"/>
      <c r="F187" s="29"/>
      <c r="G187" s="29"/>
      <c r="H187" s="53" t="s">
        <v>127</v>
      </c>
      <c r="I187" s="48">
        <f t="shared" ref="I187:U187" si="82">I165/I121</f>
        <v>2.0202592362909</v>
      </c>
      <c r="J187" s="48">
        <f t="shared" si="82"/>
        <v>1.7275853551432838</v>
      </c>
      <c r="K187" s="48">
        <f t="shared" si="82"/>
        <v>1.5648584427021093</v>
      </c>
      <c r="L187" s="48">
        <f t="shared" si="82"/>
        <v>0.73995523614457803</v>
      </c>
      <c r="M187" s="48">
        <f t="shared" si="82"/>
        <v>-0.18313324435666581</v>
      </c>
      <c r="N187" s="48">
        <f t="shared" si="82"/>
        <v>-0.41567376383046301</v>
      </c>
      <c r="O187" s="48">
        <f t="shared" si="82"/>
        <v>-0.40579041725560527</v>
      </c>
      <c r="P187" s="48">
        <f t="shared" si="82"/>
        <v>-0.43591812690728099</v>
      </c>
      <c r="Q187" s="48">
        <f t="shared" si="82"/>
        <v>-0.43408512360570023</v>
      </c>
      <c r="R187" s="48">
        <f t="shared" si="82"/>
        <v>-2.859910523720606E-2</v>
      </c>
      <c r="S187" s="48">
        <f t="shared" si="82"/>
        <v>11.887556292655686</v>
      </c>
      <c r="T187" s="48">
        <f t="shared" si="82"/>
        <v>1.7271918457220972</v>
      </c>
      <c r="U187" s="40">
        <f t="shared" si="82"/>
        <v>7.2189825253314594E-3</v>
      </c>
    </row>
    <row r="188" spans="1:22" s="49" customFormat="1" x14ac:dyDescent="0.25">
      <c r="A188" s="29"/>
      <c r="B188" s="29"/>
      <c r="C188" s="29"/>
      <c r="D188" s="29"/>
      <c r="E188" s="29"/>
      <c r="F188" s="29"/>
      <c r="G188" s="29"/>
      <c r="H188" t="s">
        <v>80</v>
      </c>
      <c r="I188" s="38">
        <f t="shared" ref="I188:U188" si="83">I166/I122</f>
        <v>-4.0479557166955449E-2</v>
      </c>
      <c r="J188" s="38">
        <f t="shared" si="83"/>
        <v>7.8071131672408881E-2</v>
      </c>
      <c r="K188" s="38">
        <f t="shared" si="83"/>
        <v>4.4017826941532001E-2</v>
      </c>
      <c r="L188" s="38">
        <f t="shared" si="83"/>
        <v>-3.3762843819979745E-2</v>
      </c>
      <c r="M188" s="38">
        <f t="shared" si="83"/>
        <v>3.6702454831388578E-2</v>
      </c>
      <c r="N188" s="38">
        <f t="shared" si="83"/>
        <v>6.125749267900174E-2</v>
      </c>
      <c r="O188" s="38">
        <f t="shared" si="83"/>
        <v>-0.10520552651867326</v>
      </c>
      <c r="P188" s="38">
        <f t="shared" si="83"/>
        <v>-6.4507048645583112E-2</v>
      </c>
      <c r="Q188" s="38">
        <f t="shared" si="83"/>
        <v>-2.5282024737608582E-4</v>
      </c>
      <c r="R188" s="38">
        <f t="shared" si="83"/>
        <v>5.8847387079915811E-2</v>
      </c>
      <c r="S188" s="38">
        <f t="shared" si="83"/>
        <v>-3.4016577021255066E-2</v>
      </c>
      <c r="T188" s="38">
        <f t="shared" si="83"/>
        <v>-2.9172796506593088E-2</v>
      </c>
      <c r="U188" s="40">
        <f t="shared" si="83"/>
        <v>-5.6625190215591134E-3</v>
      </c>
      <c r="V188" s="29"/>
    </row>
    <row r="189" spans="1:22" x14ac:dyDescent="0.25">
      <c r="A189" s="29"/>
      <c r="B189" s="29"/>
      <c r="C189" s="29"/>
      <c r="D189" s="29"/>
      <c r="E189" s="29"/>
      <c r="F189" s="29"/>
      <c r="G189" s="29"/>
      <c r="H189" s="29" t="s">
        <v>84</v>
      </c>
      <c r="I189" s="38">
        <f t="shared" ref="I189:U189" si="84">I167/I123</f>
        <v>-3.489038784962701E-2</v>
      </c>
      <c r="J189" s="38">
        <f t="shared" si="84"/>
        <v>2.6112092422770364E-2</v>
      </c>
      <c r="K189" s="38">
        <f t="shared" si="84"/>
        <v>0.10103355840731811</v>
      </c>
      <c r="L189" s="38">
        <f t="shared" si="84"/>
        <v>-9.3837213132256202E-3</v>
      </c>
      <c r="M189" s="38">
        <f t="shared" si="84"/>
        <v>7.3009413517951885E-2</v>
      </c>
      <c r="N189" s="38">
        <f t="shared" si="84"/>
        <v>0.15785655789508335</v>
      </c>
      <c r="O189" s="38">
        <f t="shared" si="84"/>
        <v>-4.2288326750628942E-2</v>
      </c>
      <c r="P189" s="38">
        <f t="shared" si="84"/>
        <v>-2.603226716158541E-2</v>
      </c>
      <c r="Q189" s="38">
        <f t="shared" si="84"/>
        <v>-6.6011099655944525E-2</v>
      </c>
      <c r="R189" s="38">
        <f t="shared" si="84"/>
        <v>1.3176311170997839E-2</v>
      </c>
      <c r="S189" s="38">
        <f t="shared" si="84"/>
        <v>-1.6622067582331475E-2</v>
      </c>
      <c r="T189" s="38">
        <f t="shared" si="84"/>
        <v>-5.5645174079413544E-2</v>
      </c>
      <c r="U189" s="40">
        <f t="shared" si="84"/>
        <v>3.4332645836602635E-3</v>
      </c>
    </row>
    <row r="190" spans="1:22" x14ac:dyDescent="0.25">
      <c r="A190" s="29"/>
      <c r="B190" s="29"/>
      <c r="C190" s="29"/>
      <c r="D190" s="29"/>
      <c r="E190" s="29"/>
      <c r="F190" s="29"/>
      <c r="G190" s="29"/>
      <c r="H190" s="29" t="s">
        <v>85</v>
      </c>
      <c r="I190" s="38">
        <f t="shared" ref="I190:U190" si="85">I168/I124</f>
        <v>-1.3527615902112466E-2</v>
      </c>
      <c r="J190" s="38">
        <f t="shared" si="85"/>
        <v>2.3101404766292025E-2</v>
      </c>
      <c r="K190" s="38">
        <f t="shared" si="85"/>
        <v>-1.0756179382974509E-2</v>
      </c>
      <c r="L190" s="38">
        <f t="shared" si="85"/>
        <v>5.2266592687982484E-2</v>
      </c>
      <c r="M190" s="38">
        <f t="shared" si="85"/>
        <v>-2.770830459768929E-2</v>
      </c>
      <c r="N190" s="38">
        <f t="shared" si="85"/>
        <v>5.3409915795065308E-2</v>
      </c>
      <c r="O190" s="38">
        <f t="shared" si="85"/>
        <v>-5.5589932541721128E-2</v>
      </c>
      <c r="P190" s="38">
        <f t="shared" si="85"/>
        <v>-1.6482339403506855E-2</v>
      </c>
      <c r="Q190" s="38">
        <f t="shared" si="85"/>
        <v>2.5902768904279921E-2</v>
      </c>
      <c r="R190" s="38">
        <f t="shared" si="85"/>
        <v>-3.0575789913097371E-2</v>
      </c>
      <c r="S190" s="38">
        <f t="shared" si="85"/>
        <v>-3.5158716613527992E-3</v>
      </c>
      <c r="T190" s="38">
        <f t="shared" si="85"/>
        <v>-1.807298019665864E-2</v>
      </c>
      <c r="U190" s="40">
        <f t="shared" si="85"/>
        <v>-3.6662577593823244E-3</v>
      </c>
    </row>
    <row r="191" spans="1:22" x14ac:dyDescent="0.25">
      <c r="A191" s="29"/>
      <c r="B191" s="29"/>
      <c r="C191" s="29"/>
      <c r="D191" s="29"/>
      <c r="E191" s="29"/>
      <c r="F191" s="29"/>
      <c r="G191" s="29"/>
      <c r="H191" s="29" t="s">
        <v>128</v>
      </c>
      <c r="I191" s="48">
        <f>I169/I125</f>
        <v>2.4715250285110565E-2</v>
      </c>
      <c r="J191" s="48">
        <f t="shared" ref="J191:U191" si="86">J169/J125</f>
        <v>5.757681460718634E-2</v>
      </c>
      <c r="K191" s="48">
        <f t="shared" si="86"/>
        <v>2.7164555267818892E-2</v>
      </c>
      <c r="L191" s="48">
        <f t="shared" si="86"/>
        <v>6.5403468222114028E-2</v>
      </c>
      <c r="M191" s="48">
        <f t="shared" si="86"/>
        <v>6.8427077830520183E-2</v>
      </c>
      <c r="N191" s="48">
        <f t="shared" si="86"/>
        <v>8.04166552966077E-2</v>
      </c>
      <c r="O191" s="48">
        <f t="shared" si="86"/>
        <v>-1.6421373019119938E-2</v>
      </c>
      <c r="P191" s="48">
        <f t="shared" si="86"/>
        <v>-0.12958676566529739</v>
      </c>
      <c r="Q191" s="48">
        <f t="shared" si="86"/>
        <v>0.12984872705660602</v>
      </c>
      <c r="R191" s="48">
        <f t="shared" si="86"/>
        <v>-6.2951472827539795E-2</v>
      </c>
      <c r="S191" s="48">
        <f t="shared" si="86"/>
        <v>-2.8612828209408726E-2</v>
      </c>
      <c r="T191" s="48">
        <f t="shared" si="86"/>
        <v>-4.5599311780284292E-2</v>
      </c>
      <c r="U191" s="40">
        <f t="shared" si="86"/>
        <v>7.8922663494818586E-3</v>
      </c>
    </row>
    <row r="192" spans="1:22" x14ac:dyDescent="0.25">
      <c r="A192" s="29"/>
      <c r="B192" s="29"/>
      <c r="C192" s="29"/>
      <c r="D192" s="29"/>
      <c r="E192" s="29"/>
      <c r="F192" s="29"/>
      <c r="G192" s="29"/>
      <c r="H192" t="s">
        <v>86</v>
      </c>
      <c r="I192" s="38">
        <f t="shared" ref="I192:U192" si="87">I170/I126</f>
        <v>-1.1310155033261032E-2</v>
      </c>
      <c r="J192" s="38">
        <f t="shared" si="87"/>
        <v>2.7273434348709758E-2</v>
      </c>
      <c r="K192" s="38">
        <f t="shared" si="87"/>
        <v>8.8701844216706321E-4</v>
      </c>
      <c r="L192" s="38">
        <f t="shared" si="87"/>
        <v>5.0418272543922726E-2</v>
      </c>
      <c r="M192" s="38">
        <f t="shared" si="87"/>
        <v>-1.7897631193946141E-2</v>
      </c>
      <c r="N192" s="38">
        <f t="shared" si="87"/>
        <v>5.7392002718434705E-2</v>
      </c>
      <c r="O192" s="38">
        <f t="shared" si="87"/>
        <v>-5.668770483176154E-2</v>
      </c>
      <c r="P192" s="38">
        <f t="shared" si="87"/>
        <v>-2.2036960997209896E-2</v>
      </c>
      <c r="Q192" s="38">
        <f t="shared" si="87"/>
        <v>2.6101131980187455E-2</v>
      </c>
      <c r="R192" s="38">
        <f t="shared" si="87"/>
        <v>-2.9338688012323061E-2</v>
      </c>
      <c r="S192" s="38">
        <f t="shared" si="87"/>
        <v>-7.5690959999231457E-3</v>
      </c>
      <c r="T192" s="38">
        <f t="shared" si="87"/>
        <v>-1.897235834372387E-2</v>
      </c>
      <c r="U192" s="40">
        <f t="shared" si="87"/>
        <v>-2.05552421711808E-3</v>
      </c>
      <c r="V192" s="29"/>
    </row>
    <row r="193" spans="1:22" s="49" customFormat="1" x14ac:dyDescent="0.25">
      <c r="A193" s="29"/>
      <c r="B193" s="29"/>
      <c r="C193" s="29"/>
      <c r="D193" s="29"/>
      <c r="E193" s="29"/>
      <c r="F193" s="29"/>
      <c r="G193" s="29"/>
      <c r="H193" s="29" t="s">
        <v>129</v>
      </c>
      <c r="I193" s="38">
        <f t="shared" ref="I193:U193" si="88">I171/I127</f>
        <v>0.11707878525636058</v>
      </c>
      <c r="J193" s="38">
        <f t="shared" si="88"/>
        <v>8.5339767413928236E-2</v>
      </c>
      <c r="K193" s="38">
        <f t="shared" si="88"/>
        <v>0.10774543272494844</v>
      </c>
      <c r="L193" s="38">
        <f t="shared" si="88"/>
        <v>1.3701760586527367E-2</v>
      </c>
      <c r="M193" s="38">
        <f t="shared" si="88"/>
        <v>0.10769546853426647</v>
      </c>
      <c r="N193" s="38">
        <f t="shared" si="88"/>
        <v>0.12188874148088856</v>
      </c>
      <c r="O193" s="38">
        <f t="shared" si="88"/>
        <v>2.9271267379554085E-3</v>
      </c>
      <c r="P193" s="38">
        <f t="shared" si="88"/>
        <v>1.8566618923261974E-2</v>
      </c>
      <c r="Q193" s="38">
        <f t="shared" si="88"/>
        <v>8.2934671306577057E-2</v>
      </c>
      <c r="R193" s="38">
        <f t="shared" si="88"/>
        <v>4.9592988144055106E-2</v>
      </c>
      <c r="S193" s="38">
        <f t="shared" si="88"/>
        <v>7.1331357572851736E-2</v>
      </c>
      <c r="T193" s="38">
        <f t="shared" si="88"/>
        <v>0.12255523259466154</v>
      </c>
      <c r="U193" s="40">
        <f t="shared" si="88"/>
        <v>7.6725455422781974E-2</v>
      </c>
      <c r="V193"/>
    </row>
    <row r="194" spans="1:22" x14ac:dyDescent="0.25">
      <c r="H194" s="29" t="s">
        <v>130</v>
      </c>
      <c r="I194" s="38">
        <f t="shared" ref="I194:U194" si="89">I172/I128</f>
        <v>7.2321493957935246E-2</v>
      </c>
      <c r="J194" s="38">
        <f t="shared" si="89"/>
        <v>6.8931498083337955E-2</v>
      </c>
      <c r="K194" s="38">
        <f t="shared" si="89"/>
        <v>1.2482933927979127E-2</v>
      </c>
      <c r="L194" s="38">
        <f t="shared" si="89"/>
        <v>6.3024451876135423E-2</v>
      </c>
      <c r="M194" s="38">
        <f t="shared" si="89"/>
        <v>-4.468026653613956E-2</v>
      </c>
      <c r="N194" s="38">
        <f t="shared" si="89"/>
        <v>4.8846329426865197E-2</v>
      </c>
      <c r="O194" s="38">
        <f t="shared" si="89"/>
        <v>-2.1222309004668403E-2</v>
      </c>
      <c r="P194" s="38">
        <f t="shared" si="89"/>
        <v>6.6114599960351975E-2</v>
      </c>
      <c r="Q194" s="38">
        <f t="shared" si="89"/>
        <v>0.10548949994052931</v>
      </c>
      <c r="R194" s="38">
        <f t="shared" si="89"/>
        <v>-1.6942667590876991E-2</v>
      </c>
      <c r="S194" s="38">
        <f t="shared" si="89"/>
        <v>6.0511323376348465E-2</v>
      </c>
      <c r="T194" s="38">
        <f t="shared" si="89"/>
        <v>3.9455587994560587E-3</v>
      </c>
      <c r="U194" s="40">
        <f t="shared" si="89"/>
        <v>3.3129543415927942E-2</v>
      </c>
    </row>
    <row r="195" spans="1:22" x14ac:dyDescent="0.25">
      <c r="H195" s="53" t="s">
        <v>155</v>
      </c>
      <c r="I195" s="38">
        <f t="shared" ref="I195:U195" si="90">I173/I129</f>
        <v>0.21205875930471019</v>
      </c>
      <c r="J195" s="38">
        <f t="shared" si="90"/>
        <v>3.0933350544931008E-2</v>
      </c>
      <c r="K195" s="38">
        <f t="shared" si="90"/>
        <v>3.6489921694184244</v>
      </c>
      <c r="L195" s="38">
        <f t="shared" si="90"/>
        <v>-0.25894752844169405</v>
      </c>
      <c r="M195" s="38">
        <f t="shared" si="90"/>
        <v>0.14107929493011306</v>
      </c>
      <c r="N195" s="38">
        <f t="shared" si="90"/>
        <v>0.28568720945518705</v>
      </c>
      <c r="O195" s="38">
        <f t="shared" si="90"/>
        <v>0.30309552780878407</v>
      </c>
      <c r="P195" s="38">
        <f t="shared" si="90"/>
        <v>6.7766031289970552E-2</v>
      </c>
      <c r="Q195" s="38">
        <f t="shared" si="90"/>
        <v>0.41784486036884588</v>
      </c>
      <c r="R195" s="38">
        <f t="shared" si="90"/>
        <v>0.17015612458590462</v>
      </c>
      <c r="S195" s="38">
        <f t="shared" si="90"/>
        <v>-1.7135534469895259E-2</v>
      </c>
      <c r="T195" s="38">
        <f t="shared" si="90"/>
        <v>0.48008607465847447</v>
      </c>
      <c r="U195" s="40">
        <f t="shared" si="90"/>
        <v>0.2020299943958089</v>
      </c>
    </row>
    <row r="196" spans="1:22" x14ac:dyDescent="0.25">
      <c r="H196" s="29" t="s">
        <v>131</v>
      </c>
      <c r="I196" s="38">
        <f t="shared" ref="I196:T196" si="91">I174/I130</f>
        <v>7.8912779294493765E-2</v>
      </c>
      <c r="J196" s="38">
        <f t="shared" si="91"/>
        <v>5.7614859857073604E-2</v>
      </c>
      <c r="K196" s="38">
        <f t="shared" si="91"/>
        <v>0.13489544793875238</v>
      </c>
      <c r="L196" s="38">
        <f t="shared" si="91"/>
        <v>8.1454279401133277E-3</v>
      </c>
      <c r="M196" s="38">
        <f t="shared" si="91"/>
        <v>-1.1659176082291263E-2</v>
      </c>
      <c r="N196" s="38">
        <f t="shared" si="91"/>
        <v>8.9036901570086729E-2</v>
      </c>
      <c r="O196" s="38">
        <f t="shared" si="91"/>
        <v>2.6292206247856015E-2</v>
      </c>
      <c r="P196" s="38">
        <f t="shared" si="91"/>
        <v>8.0690469063880221E-2</v>
      </c>
      <c r="Q196" s="38">
        <f t="shared" si="91"/>
        <v>0.1570484381224635</v>
      </c>
      <c r="R196" s="38">
        <f t="shared" si="91"/>
        <v>1.3538593191869864E-2</v>
      </c>
      <c r="S196" s="38">
        <f t="shared" si="91"/>
        <v>5.102535756631877E-2</v>
      </c>
      <c r="T196" s="38">
        <f t="shared" si="91"/>
        <v>4.2002722878681849E-2</v>
      </c>
      <c r="U196" s="40">
        <f>U174/U130</f>
        <v>5.8855715473918796E-2</v>
      </c>
    </row>
    <row r="197" spans="1:22" x14ac:dyDescent="0.25">
      <c r="H197" s="52" t="s">
        <v>132</v>
      </c>
      <c r="I197" s="48">
        <f t="shared" ref="I197:U197" si="92">I175/I131</f>
        <v>0.2839606958779432</v>
      </c>
      <c r="J197" s="48">
        <f t="shared" si="92"/>
        <v>0.59402957086525376</v>
      </c>
      <c r="K197" s="48">
        <f t="shared" si="92"/>
        <v>-2.2147020860248487E-2</v>
      </c>
      <c r="L197" s="48">
        <f t="shared" si="92"/>
        <v>0.37700483223104148</v>
      </c>
      <c r="M197" s="48">
        <f t="shared" si="92"/>
        <v>-4.2642320562705741E-2</v>
      </c>
      <c r="N197" s="48">
        <f t="shared" si="92"/>
        <v>-0.14782893493000679</v>
      </c>
      <c r="O197" s="48">
        <f t="shared" si="92"/>
        <v>-0.28501642574836644</v>
      </c>
      <c r="P197" s="48">
        <f t="shared" si="92"/>
        <v>-0.19456817049526146</v>
      </c>
      <c r="Q197" s="48">
        <f t="shared" si="92"/>
        <v>-0.30007167172693505</v>
      </c>
      <c r="R197" s="48">
        <f t="shared" si="92"/>
        <v>-3.8330787809969562E-2</v>
      </c>
      <c r="S197" s="48">
        <f t="shared" si="92"/>
        <v>0.82815845928085619</v>
      </c>
      <c r="T197" s="48">
        <f t="shared" si="92"/>
        <v>0.39514533930384205</v>
      </c>
      <c r="U197" s="48">
        <f t="shared" si="92"/>
        <v>-4.5030427632180431E-3</v>
      </c>
    </row>
    <row r="198" spans="1:22" x14ac:dyDescent="0.25">
      <c r="V198" s="49"/>
    </row>
  </sheetData>
  <conditionalFormatting sqref="I178:T197">
    <cfRule type="cellIs" dxfId="14" priority="1" operator="lessThan">
      <formula>-0.5</formula>
    </cfRule>
    <cfRule type="cellIs" dxfId="13" priority="8" operator="between">
      <formula>-0.1</formula>
      <formula>0.1</formula>
    </cfRule>
  </conditionalFormatting>
  <conditionalFormatting sqref="U178:U197">
    <cfRule type="cellIs" dxfId="12" priority="6" operator="lessThan">
      <formula>-0.05</formula>
    </cfRule>
    <cfRule type="cellIs" dxfId="11" priority="7" operator="greaterThan">
      <formula>0.05</formula>
    </cfRule>
  </conditionalFormatting>
  <conditionalFormatting sqref="I178:U197">
    <cfRule type="cellIs" dxfId="10" priority="2" operator="greaterThan">
      <formula>0.5</formula>
    </cfRule>
    <cfRule type="cellIs" dxfId="9" priority="4" operator="lessThan">
      <formula>-0.1</formula>
    </cfRule>
    <cfRule type="cellIs" dxfId="8" priority="5" operator="greaterThan">
      <formula>0.1</formula>
    </cfRule>
  </conditionalFormatting>
  <conditionalFormatting sqref="I187:T187">
    <cfRule type="cellIs" dxfId="7" priority="3" operator="greaterThan">
      <formula>0.5</formula>
    </cfRule>
  </conditionalFormatting>
  <printOptions horizontalCentered="1" verticalCentered="1"/>
  <pageMargins left="0.5" right="0.5" top="0.5" bottom="0.5" header="0.5" footer="0.3"/>
  <pageSetup scale="64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8"/>
  <sheetViews>
    <sheetView view="pageBreakPreview" zoomScale="60" zoomScaleNormal="100" workbookViewId="0">
      <pane ySplit="780" topLeftCell="A152" activePane="bottomLeft"/>
      <selection activeCell="I2" sqref="I2:T3"/>
      <selection pane="bottomLeft" activeCell="S200" sqref="S200"/>
    </sheetView>
  </sheetViews>
  <sheetFormatPr defaultRowHeight="13.2" x14ac:dyDescent="0.25"/>
  <cols>
    <col min="1" max="1" width="9.77734375" customWidth="1"/>
    <col min="2" max="2" width="15.21875" customWidth="1"/>
    <col min="3" max="3" width="14.44140625" customWidth="1"/>
    <col min="4" max="4" width="12.88671875" customWidth="1"/>
    <col min="5" max="5" width="15.109375" customWidth="1"/>
    <col min="6" max="6" width="13.88671875" customWidth="1"/>
    <col min="7" max="7" width="15.77734375" customWidth="1"/>
    <col min="8" max="8" width="7.88671875" customWidth="1"/>
    <col min="9" max="9" width="13.33203125" customWidth="1"/>
    <col min="10" max="10" width="14.33203125" customWidth="1"/>
    <col min="11" max="11" width="13.44140625" customWidth="1"/>
    <col min="12" max="12" width="12.77734375" customWidth="1"/>
    <col min="13" max="14" width="13" customWidth="1"/>
    <col min="15" max="15" width="13.44140625" customWidth="1"/>
    <col min="16" max="16" width="13.6640625" customWidth="1"/>
    <col min="17" max="17" width="13.109375" customWidth="1"/>
    <col min="18" max="18" width="13.88671875" customWidth="1"/>
    <col min="19" max="19" width="13.77734375" customWidth="1"/>
    <col min="20" max="20" width="13.6640625" customWidth="1"/>
    <col min="21" max="21" width="15.44140625" customWidth="1"/>
    <col min="22" max="22" width="14.109375" customWidth="1"/>
    <col min="23" max="23" width="13.44140625" customWidth="1"/>
  </cols>
  <sheetData>
    <row r="1" spans="1:22" x14ac:dyDescent="0.25">
      <c r="H1" s="41" t="s">
        <v>186</v>
      </c>
      <c r="I1" s="18" t="s">
        <v>89</v>
      </c>
      <c r="J1" s="18" t="s">
        <v>90</v>
      </c>
      <c r="K1" s="18" t="s">
        <v>91</v>
      </c>
      <c r="L1" s="18" t="s">
        <v>92</v>
      </c>
      <c r="M1" s="18" t="s">
        <v>93</v>
      </c>
      <c r="N1" s="18" t="s">
        <v>94</v>
      </c>
      <c r="O1" s="18" t="s">
        <v>95</v>
      </c>
      <c r="P1" s="18" t="s">
        <v>96</v>
      </c>
      <c r="Q1" s="18" t="s">
        <v>97</v>
      </c>
      <c r="R1" s="18" t="s">
        <v>98</v>
      </c>
      <c r="S1" s="18" t="s">
        <v>99</v>
      </c>
      <c r="T1" s="18" t="s">
        <v>100</v>
      </c>
      <c r="U1" s="18" t="s">
        <v>101</v>
      </c>
      <c r="V1" s="19"/>
    </row>
    <row r="2" spans="1:22" x14ac:dyDescent="0.25">
      <c r="B2" s="18" t="s">
        <v>103</v>
      </c>
      <c r="C2" s="18" t="s">
        <v>104</v>
      </c>
      <c r="D2" s="18" t="s">
        <v>120</v>
      </c>
      <c r="E2" s="18" t="s">
        <v>117</v>
      </c>
      <c r="F2" s="18" t="s">
        <v>119</v>
      </c>
      <c r="H2" s="13" t="s">
        <v>102</v>
      </c>
      <c r="I2" s="56">
        <f>'Empirical Test'!I2</f>
        <v>1048</v>
      </c>
      <c r="J2" s="56">
        <f>'Empirical Test'!J2</f>
        <v>753</v>
      </c>
      <c r="K2" s="56">
        <f>'Empirical Test'!K2</f>
        <v>683</v>
      </c>
      <c r="L2" s="56">
        <f>'Empirical Test'!L2</f>
        <v>308</v>
      </c>
      <c r="M2" s="56">
        <f>'Empirical Test'!M2</f>
        <v>198</v>
      </c>
      <c r="N2" s="56">
        <f>'Empirical Test'!N2</f>
        <v>110</v>
      </c>
      <c r="O2" s="56">
        <f>'Empirical Test'!O2</f>
        <v>20</v>
      </c>
      <c r="P2" s="56">
        <f>'Empirical Test'!P2</f>
        <v>10</v>
      </c>
      <c r="Q2" s="56">
        <f>'Empirical Test'!Q2</f>
        <v>158</v>
      </c>
      <c r="R2" s="56">
        <f>'Empirical Test'!R2</f>
        <v>508</v>
      </c>
      <c r="S2" s="56">
        <f>'Empirical Test'!S2</f>
        <v>637</v>
      </c>
      <c r="T2" s="56">
        <f>'Empirical Test'!T2</f>
        <v>1289</v>
      </c>
      <c r="U2">
        <f>SUM(I2:T2)</f>
        <v>5722</v>
      </c>
    </row>
    <row r="3" spans="1:22" x14ac:dyDescent="0.25">
      <c r="B3" s="18" t="s">
        <v>105</v>
      </c>
      <c r="C3" s="18" t="s">
        <v>106</v>
      </c>
      <c r="D3" s="18" t="s">
        <v>107</v>
      </c>
      <c r="E3" s="18" t="s">
        <v>118</v>
      </c>
      <c r="F3" s="18" t="s">
        <v>107</v>
      </c>
      <c r="H3" s="13" t="s">
        <v>115</v>
      </c>
      <c r="I3" s="56">
        <f>'Empirical Test'!I3</f>
        <v>0</v>
      </c>
      <c r="J3" s="56">
        <f>'Empirical Test'!J3</f>
        <v>0</v>
      </c>
      <c r="K3" s="56">
        <f>'Empirical Test'!K3</f>
        <v>0</v>
      </c>
      <c r="L3" s="56">
        <f>'Empirical Test'!L3</f>
        <v>6</v>
      </c>
      <c r="M3" s="56">
        <f>'Empirical Test'!M3</f>
        <v>6</v>
      </c>
      <c r="N3" s="56">
        <f>'Empirical Test'!N3</f>
        <v>114</v>
      </c>
      <c r="O3" s="56">
        <f>'Empirical Test'!O3</f>
        <v>152</v>
      </c>
      <c r="P3" s="56">
        <f>'Empirical Test'!P3</f>
        <v>209</v>
      </c>
      <c r="Q3" s="56">
        <f>'Empirical Test'!Q3</f>
        <v>7</v>
      </c>
      <c r="R3" s="56">
        <f>'Empirical Test'!R3</f>
        <v>0</v>
      </c>
      <c r="S3" s="56">
        <f>'Empirical Test'!S3</f>
        <v>0</v>
      </c>
      <c r="T3" s="56">
        <f>'Empirical Test'!T3</f>
        <v>0</v>
      </c>
      <c r="U3">
        <f>SUM(I3:T3)</f>
        <v>494</v>
      </c>
    </row>
    <row r="4" spans="1:22" x14ac:dyDescent="0.25">
      <c r="A4" t="s">
        <v>108</v>
      </c>
      <c r="B4" t="s">
        <v>74</v>
      </c>
      <c r="C4" t="s">
        <v>75</v>
      </c>
      <c r="D4" t="s">
        <v>76</v>
      </c>
      <c r="E4" t="s">
        <v>116</v>
      </c>
      <c r="F4" t="s">
        <v>77</v>
      </c>
    </row>
    <row r="5" spans="1:22" x14ac:dyDescent="0.25">
      <c r="A5" t="s">
        <v>78</v>
      </c>
      <c r="B5" s="16">
        <f>'Summarize Electric'!$B$38</f>
        <v>598.82177307365964</v>
      </c>
      <c r="C5" s="24">
        <f>'Summarize Electric'!$B$40</f>
        <v>0.60939987427233899</v>
      </c>
      <c r="D5" s="24">
        <f>'Summarize Electric'!$B$41</f>
        <v>0.454459321154629</v>
      </c>
      <c r="E5" s="24"/>
      <c r="F5" s="24"/>
      <c r="H5" s="17"/>
      <c r="I5" s="17">
        <f>$C5</f>
        <v>0.60939987427233899</v>
      </c>
      <c r="J5" s="17">
        <f>$C5</f>
        <v>0.60939987427233899</v>
      </c>
      <c r="K5" s="17">
        <f>AVERAGE(J5,L5)</f>
        <v>0.53192959771348403</v>
      </c>
      <c r="L5" s="17">
        <f>$D5</f>
        <v>0.454459321154629</v>
      </c>
      <c r="M5" s="17">
        <f>$D5</f>
        <v>0.454459321154629</v>
      </c>
      <c r="N5" s="17">
        <f>AVERAGE(M5,O5)</f>
        <v>0.2272296605773145</v>
      </c>
      <c r="O5">
        <v>0</v>
      </c>
      <c r="P5">
        <v>0</v>
      </c>
      <c r="Q5" s="17">
        <f>AVERAGE(P5,R5)</f>
        <v>0.2272296605773145</v>
      </c>
      <c r="R5" s="17">
        <f>$D5</f>
        <v>0.454459321154629</v>
      </c>
      <c r="S5" s="17">
        <f>AVERAGE(R5,T5)</f>
        <v>0.53192959771348403</v>
      </c>
      <c r="T5" s="17">
        <f>$C5</f>
        <v>0.60939987427233899</v>
      </c>
    </row>
    <row r="6" spans="1:22" x14ac:dyDescent="0.25">
      <c r="B6" s="16"/>
      <c r="C6" s="24"/>
      <c r="D6" s="24"/>
      <c r="E6" s="24">
        <f>'Summarize Electric'!$B$42</f>
        <v>1.2377794716485899</v>
      </c>
      <c r="F6" s="24">
        <f>'Summarize Electric'!$B$43</f>
        <v>1.5218026916149199</v>
      </c>
      <c r="H6" s="17"/>
      <c r="I6" s="17">
        <v>0</v>
      </c>
      <c r="J6" s="17">
        <v>0</v>
      </c>
      <c r="K6" s="17">
        <f t="shared" ref="K6:K44" si="0">AVERAGE(J6,L6)</f>
        <v>0.76090134580745994</v>
      </c>
      <c r="L6" s="17">
        <f>$F6</f>
        <v>1.5218026916149199</v>
      </c>
      <c r="M6" s="17">
        <f>$F6</f>
        <v>1.5218026916149199</v>
      </c>
      <c r="N6" s="17">
        <f t="shared" ref="N6:N44" si="1">AVERAGE(M6,O6)</f>
        <v>1.3797910816317549</v>
      </c>
      <c r="O6" s="17">
        <f>$E6</f>
        <v>1.2377794716485899</v>
      </c>
      <c r="P6" s="17">
        <f>$E6</f>
        <v>1.2377794716485899</v>
      </c>
      <c r="Q6" s="17">
        <f t="shared" ref="Q6:Q44" si="2">AVERAGE(P6,R6)</f>
        <v>1.3797910816317549</v>
      </c>
      <c r="R6" s="17">
        <f>$F6</f>
        <v>1.5218026916149199</v>
      </c>
      <c r="S6" s="17">
        <f t="shared" ref="S6:S44" si="3">AVERAGE(R6,T6)</f>
        <v>0.76090134580745994</v>
      </c>
      <c r="T6" s="17">
        <v>0</v>
      </c>
    </row>
    <row r="7" spans="1:22" x14ac:dyDescent="0.25">
      <c r="A7" t="s">
        <v>79</v>
      </c>
      <c r="B7" s="16">
        <f>'Summarize Electric'!C38</f>
        <v>395.08959352168375</v>
      </c>
      <c r="C7" s="24">
        <f>'Summarize Electric'!$C$40</f>
        <v>0.29014607468634201</v>
      </c>
      <c r="D7" s="24">
        <f>'Summarize Electric'!$C$41</f>
        <v>0.203275888271368</v>
      </c>
      <c r="E7" s="24"/>
      <c r="F7" s="24"/>
      <c r="H7" s="17"/>
      <c r="I7" s="17">
        <f>$C7</f>
        <v>0.29014607468634201</v>
      </c>
      <c r="J7" s="17">
        <f>$C7</f>
        <v>0.29014607468634201</v>
      </c>
      <c r="K7" s="17">
        <f t="shared" si="0"/>
        <v>0.24671098147885501</v>
      </c>
      <c r="L7" s="17">
        <f>$D7</f>
        <v>0.203275888271368</v>
      </c>
      <c r="M7" s="17">
        <f>$D7</f>
        <v>0.203275888271368</v>
      </c>
      <c r="N7" s="17">
        <f t="shared" si="1"/>
        <v>0.101637944135684</v>
      </c>
      <c r="O7">
        <v>0</v>
      </c>
      <c r="P7">
        <v>0</v>
      </c>
      <c r="Q7" s="17">
        <f t="shared" si="2"/>
        <v>0.101637944135684</v>
      </c>
      <c r="R7" s="17">
        <f>$D7</f>
        <v>0.203275888271368</v>
      </c>
      <c r="S7" s="17">
        <f t="shared" si="3"/>
        <v>0.24671098147885501</v>
      </c>
      <c r="T7" s="17">
        <f t="shared" ref="T7:T43" si="4">$C7</f>
        <v>0.29014607468634201</v>
      </c>
    </row>
    <row r="8" spans="1:22" x14ac:dyDescent="0.25">
      <c r="B8" s="16"/>
      <c r="C8" s="24"/>
      <c r="D8" s="24"/>
      <c r="E8" s="24">
        <f>'Summarize Electric'!$C$42</f>
        <v>0.26056361222465302</v>
      </c>
      <c r="F8" s="24">
        <f>'Summarize Electric'!$C$43</f>
        <v>0</v>
      </c>
      <c r="H8" s="17"/>
      <c r="I8" s="17">
        <v>0</v>
      </c>
      <c r="J8" s="17">
        <v>0</v>
      </c>
      <c r="K8" s="17">
        <f t="shared" si="0"/>
        <v>0</v>
      </c>
      <c r="L8" s="17">
        <f>$F8</f>
        <v>0</v>
      </c>
      <c r="M8" s="17">
        <f>$F8</f>
        <v>0</v>
      </c>
      <c r="N8" s="17">
        <f t="shared" si="1"/>
        <v>0.13028180611232651</v>
      </c>
      <c r="O8" s="17">
        <f>$E8</f>
        <v>0.26056361222465302</v>
      </c>
      <c r="P8" s="17">
        <f>$E8</f>
        <v>0.26056361222465302</v>
      </c>
      <c r="Q8" s="17">
        <f t="shared" si="2"/>
        <v>0.13028180611232651</v>
      </c>
      <c r="R8" s="17">
        <f>$F8</f>
        <v>0</v>
      </c>
      <c r="S8" s="17">
        <f t="shared" si="3"/>
        <v>0</v>
      </c>
      <c r="T8" s="17">
        <v>0</v>
      </c>
    </row>
    <row r="9" spans="1:22" x14ac:dyDescent="0.25">
      <c r="A9" t="s">
        <v>81</v>
      </c>
      <c r="B9" s="16">
        <f>'Summarize Electric'!D38</f>
        <v>1809.6993867629767</v>
      </c>
      <c r="C9" s="24">
        <f>'Summarize Electric'!$D$40</f>
        <v>0.48313945935022701</v>
      </c>
      <c r="D9" s="24">
        <f>'Summarize Electric'!$D$41</f>
        <v>0.27978442745418702</v>
      </c>
      <c r="E9" s="24"/>
      <c r="F9" s="24"/>
      <c r="H9" s="17"/>
      <c r="I9" s="17">
        <f>$C9</f>
        <v>0.48313945935022701</v>
      </c>
      <c r="J9" s="17">
        <f>$C9</f>
        <v>0.48313945935022701</v>
      </c>
      <c r="K9" s="17">
        <f t="shared" si="0"/>
        <v>0.38146194340220702</v>
      </c>
      <c r="L9" s="17">
        <f>$D9</f>
        <v>0.27978442745418702</v>
      </c>
      <c r="M9" s="17">
        <f>$D9</f>
        <v>0.27978442745418702</v>
      </c>
      <c r="N9" s="17">
        <f t="shared" si="1"/>
        <v>0.13989221372709351</v>
      </c>
      <c r="O9">
        <v>0</v>
      </c>
      <c r="P9">
        <v>0</v>
      </c>
      <c r="Q9" s="17">
        <f t="shared" si="2"/>
        <v>0.13989221372709351</v>
      </c>
      <c r="R9" s="17">
        <f>$D9</f>
        <v>0.27978442745418702</v>
      </c>
      <c r="S9" s="17">
        <f t="shared" si="3"/>
        <v>0.38146194340220702</v>
      </c>
      <c r="T9" s="17">
        <f t="shared" si="4"/>
        <v>0.48313945935022701</v>
      </c>
    </row>
    <row r="10" spans="1:22" x14ac:dyDescent="0.25">
      <c r="B10" s="16"/>
      <c r="C10" s="24"/>
      <c r="D10" s="24"/>
      <c r="E10" s="24">
        <f>'Summarize Electric'!$D$42</f>
        <v>1.5910218065792801</v>
      </c>
      <c r="F10" s="24">
        <f>'Summarize Electric'!$D$43</f>
        <v>3.6468347756658099</v>
      </c>
      <c r="H10" s="17"/>
      <c r="I10" s="17">
        <v>0</v>
      </c>
      <c r="J10" s="17">
        <v>0</v>
      </c>
      <c r="K10" s="17">
        <f t="shared" si="0"/>
        <v>1.823417387832905</v>
      </c>
      <c r="L10" s="17">
        <f>$F10</f>
        <v>3.6468347756658099</v>
      </c>
      <c r="M10" s="17">
        <f>$F10</f>
        <v>3.6468347756658099</v>
      </c>
      <c r="N10" s="17">
        <f t="shared" si="1"/>
        <v>2.6189282911225451</v>
      </c>
      <c r="O10" s="17">
        <f>$E10</f>
        <v>1.5910218065792801</v>
      </c>
      <c r="P10" s="17">
        <f>$E10</f>
        <v>1.5910218065792801</v>
      </c>
      <c r="Q10" s="17">
        <f t="shared" si="2"/>
        <v>2.6189282911225451</v>
      </c>
      <c r="R10" s="17">
        <f>$F10</f>
        <v>3.6468347756658099</v>
      </c>
      <c r="S10" s="17">
        <f t="shared" si="3"/>
        <v>1.823417387832905</v>
      </c>
      <c r="T10" s="17">
        <v>0</v>
      </c>
    </row>
    <row r="11" spans="1:22" x14ac:dyDescent="0.25">
      <c r="A11" t="s">
        <v>123</v>
      </c>
      <c r="B11" s="16">
        <f>'Summarize Electric'!E38</f>
        <v>3349.2706601615091</v>
      </c>
      <c r="C11" s="24">
        <f>'Summarize Electric'!$E$40</f>
        <v>1.564293387433688</v>
      </c>
      <c r="D11" s="24">
        <f>'Summarize Electric'!$E$41</f>
        <v>0.94834252315652401</v>
      </c>
      <c r="E11" s="24"/>
      <c r="F11" s="24"/>
      <c r="H11" s="17"/>
      <c r="I11" s="17">
        <f>$C11</f>
        <v>1.564293387433688</v>
      </c>
      <c r="J11" s="17">
        <f>$C11</f>
        <v>1.564293387433688</v>
      </c>
      <c r="K11" s="17">
        <f t="shared" si="0"/>
        <v>1.256317955295106</v>
      </c>
      <c r="L11" s="17">
        <f>$D11</f>
        <v>0.94834252315652401</v>
      </c>
      <c r="M11" s="17">
        <f>$D11</f>
        <v>0.94834252315652401</v>
      </c>
      <c r="N11" s="17">
        <f t="shared" si="1"/>
        <v>0.474171261578262</v>
      </c>
      <c r="O11">
        <v>0</v>
      </c>
      <c r="P11">
        <v>0</v>
      </c>
      <c r="Q11" s="17">
        <f t="shared" si="2"/>
        <v>0.474171261578262</v>
      </c>
      <c r="R11" s="17">
        <f>$D11</f>
        <v>0.94834252315652401</v>
      </c>
      <c r="S11" s="17">
        <f t="shared" si="3"/>
        <v>1.256317955295106</v>
      </c>
      <c r="T11" s="17">
        <f t="shared" si="4"/>
        <v>1.564293387433688</v>
      </c>
    </row>
    <row r="12" spans="1:22" x14ac:dyDescent="0.25">
      <c r="B12" s="16"/>
      <c r="C12" s="24"/>
      <c r="D12" s="24"/>
      <c r="E12" s="24">
        <f>'Summarize Electric'!$E$42</f>
        <v>0.925093048159915</v>
      </c>
      <c r="F12" s="24">
        <f>'Summarize Electric'!$E$43</f>
        <v>0</v>
      </c>
      <c r="H12" s="17"/>
      <c r="I12" s="17">
        <v>0</v>
      </c>
      <c r="J12" s="17">
        <v>0</v>
      </c>
      <c r="K12" s="17">
        <f t="shared" si="0"/>
        <v>0</v>
      </c>
      <c r="L12" s="17">
        <f>$F12</f>
        <v>0</v>
      </c>
      <c r="M12" s="17">
        <f>$F12</f>
        <v>0</v>
      </c>
      <c r="N12" s="17">
        <f t="shared" si="1"/>
        <v>0.4625465240799575</v>
      </c>
      <c r="O12" s="17">
        <f>$E12</f>
        <v>0.925093048159915</v>
      </c>
      <c r="P12" s="17">
        <f>$E12</f>
        <v>0.925093048159915</v>
      </c>
      <c r="Q12" s="17">
        <f t="shared" si="2"/>
        <v>0.4625465240799575</v>
      </c>
      <c r="R12" s="17">
        <f>$F12</f>
        <v>0</v>
      </c>
      <c r="S12" s="17">
        <f t="shared" si="3"/>
        <v>0</v>
      </c>
      <c r="T12" s="17">
        <v>0</v>
      </c>
    </row>
    <row r="13" spans="1:22" x14ac:dyDescent="0.25">
      <c r="A13" t="s">
        <v>82</v>
      </c>
      <c r="B13" s="16">
        <f>'Summarize Electric'!F38</f>
        <v>1401.7256148137617</v>
      </c>
      <c r="C13" s="24">
        <f>'Summarize Electric'!$F$40</f>
        <v>0.432812576637159</v>
      </c>
      <c r="D13" s="24">
        <f>'Summarize Electric'!$F$41</f>
        <v>0.25857376290470002</v>
      </c>
      <c r="E13" s="24"/>
      <c r="F13" s="24"/>
      <c r="H13" s="17"/>
      <c r="I13" s="17">
        <f>$C13</f>
        <v>0.432812576637159</v>
      </c>
      <c r="J13" s="17">
        <f>$C13</f>
        <v>0.432812576637159</v>
      </c>
      <c r="K13" s="17">
        <f t="shared" si="0"/>
        <v>0.34569316977092951</v>
      </c>
      <c r="L13" s="17">
        <f>$D13</f>
        <v>0.25857376290470002</v>
      </c>
      <c r="M13" s="17">
        <f>$D13</f>
        <v>0.25857376290470002</v>
      </c>
      <c r="N13" s="17">
        <f t="shared" si="1"/>
        <v>0.12928688145235001</v>
      </c>
      <c r="O13">
        <v>0</v>
      </c>
      <c r="P13">
        <v>0</v>
      </c>
      <c r="Q13" s="17">
        <f t="shared" si="2"/>
        <v>0.12928688145235001</v>
      </c>
      <c r="R13" s="17">
        <f>$D13</f>
        <v>0.25857376290470002</v>
      </c>
      <c r="S13" s="17">
        <f t="shared" si="3"/>
        <v>0.34569316977092951</v>
      </c>
      <c r="T13" s="17">
        <f t="shared" si="4"/>
        <v>0.432812576637159</v>
      </c>
    </row>
    <row r="14" spans="1:22" x14ac:dyDescent="0.25">
      <c r="B14" s="16"/>
      <c r="C14" s="24"/>
      <c r="D14" s="24"/>
      <c r="E14" s="24">
        <f>'Summarize Electric'!$F$42</f>
        <v>1.20835837002248</v>
      </c>
      <c r="F14" s="24">
        <f>'Summarize Electric'!$F$43</f>
        <v>2.82498289311919</v>
      </c>
      <c r="H14" s="17"/>
      <c r="I14" s="17">
        <v>0</v>
      </c>
      <c r="J14" s="17">
        <v>0</v>
      </c>
      <c r="K14" s="17">
        <f t="shared" si="0"/>
        <v>1.412491446559595</v>
      </c>
      <c r="L14" s="17">
        <f>$F14</f>
        <v>2.82498289311919</v>
      </c>
      <c r="M14" s="17">
        <f>$F14</f>
        <v>2.82498289311919</v>
      </c>
      <c r="N14" s="17">
        <f t="shared" si="1"/>
        <v>2.0166706315708351</v>
      </c>
      <c r="O14" s="17">
        <f>$E14</f>
        <v>1.20835837002248</v>
      </c>
      <c r="P14" s="17">
        <f>$E14</f>
        <v>1.20835837002248</v>
      </c>
      <c r="Q14" s="17">
        <f t="shared" si="2"/>
        <v>2.0166706315708351</v>
      </c>
      <c r="R14" s="17">
        <f>$F14</f>
        <v>2.82498289311919</v>
      </c>
      <c r="S14" s="17">
        <f t="shared" si="3"/>
        <v>1.412491446559595</v>
      </c>
      <c r="T14" s="17">
        <v>0</v>
      </c>
    </row>
    <row r="15" spans="1:22" x14ac:dyDescent="0.25">
      <c r="A15" t="s">
        <v>83</v>
      </c>
      <c r="B15" s="16">
        <f>'Summarize Electric'!$G$38</f>
        <v>45460.383426713161</v>
      </c>
      <c r="C15" s="24">
        <f>'Summarize Electric'!$G$40</f>
        <v>20.376922287404799</v>
      </c>
      <c r="D15" s="24">
        <f>'Summarize Electric'!$G$41</f>
        <v>14.7625083431222</v>
      </c>
      <c r="E15" s="24"/>
      <c r="F15" s="24"/>
      <c r="H15" s="17"/>
      <c r="I15" s="17">
        <f>$C15</f>
        <v>20.376922287404799</v>
      </c>
      <c r="J15" s="17">
        <f>$C15</f>
        <v>20.376922287404799</v>
      </c>
      <c r="K15" s="17">
        <f t="shared" si="0"/>
        <v>17.569715315263501</v>
      </c>
      <c r="L15" s="17">
        <f>$D15</f>
        <v>14.7625083431222</v>
      </c>
      <c r="M15" s="17">
        <f>$D15</f>
        <v>14.7625083431222</v>
      </c>
      <c r="N15" s="17">
        <f t="shared" si="1"/>
        <v>7.3812541715610998</v>
      </c>
      <c r="O15">
        <v>0</v>
      </c>
      <c r="P15">
        <v>0</v>
      </c>
      <c r="Q15" s="17">
        <f t="shared" si="2"/>
        <v>7.3812541715610998</v>
      </c>
      <c r="R15" s="17">
        <f>$D15</f>
        <v>14.7625083431222</v>
      </c>
      <c r="S15" s="17">
        <f t="shared" si="3"/>
        <v>17.569715315263501</v>
      </c>
      <c r="T15" s="17">
        <f t="shared" si="4"/>
        <v>20.376922287404799</v>
      </c>
    </row>
    <row r="16" spans="1:22" x14ac:dyDescent="0.25">
      <c r="B16" s="16"/>
      <c r="C16" s="24"/>
      <c r="D16" s="24"/>
      <c r="E16" s="24">
        <f>'Summarize Electric'!$G$42</f>
        <v>38.4342599072003</v>
      </c>
      <c r="F16" s="24">
        <f>'Summarize Electric'!$G$43</f>
        <v>0</v>
      </c>
      <c r="H16" s="17"/>
      <c r="I16" s="17">
        <v>0</v>
      </c>
      <c r="J16" s="17">
        <v>0</v>
      </c>
      <c r="K16" s="17">
        <f t="shared" si="0"/>
        <v>0</v>
      </c>
      <c r="L16" s="17">
        <f>$F16</f>
        <v>0</v>
      </c>
      <c r="M16" s="17">
        <f>$F16</f>
        <v>0</v>
      </c>
      <c r="N16" s="17">
        <f t="shared" si="1"/>
        <v>19.21712995360015</v>
      </c>
      <c r="O16" s="17">
        <f>$E16</f>
        <v>38.4342599072003</v>
      </c>
      <c r="P16" s="17">
        <f>$E16</f>
        <v>38.4342599072003</v>
      </c>
      <c r="Q16" s="17">
        <f t="shared" si="2"/>
        <v>19.21712995360015</v>
      </c>
      <c r="R16" s="17">
        <f>$F16</f>
        <v>0</v>
      </c>
      <c r="S16" s="17">
        <f t="shared" si="3"/>
        <v>0</v>
      </c>
      <c r="T16" s="17">
        <v>0</v>
      </c>
    </row>
    <row r="17" spans="1:20" x14ac:dyDescent="0.25">
      <c r="A17" s="44" t="s">
        <v>125</v>
      </c>
      <c r="B17" s="16">
        <f>'Summarize Electric'!$H$38</f>
        <v>57481.625178337359</v>
      </c>
      <c r="C17" s="24">
        <f>'Summarize Electric'!$H$40</f>
        <v>3.1984442973928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3.1984442973928</v>
      </c>
      <c r="J17" s="17">
        <f>$C17</f>
        <v>3.1984442973928</v>
      </c>
      <c r="K17" s="17">
        <f t="shared" si="0"/>
        <v>1.5992221486964</v>
      </c>
      <c r="L17" s="17">
        <f>$D17</f>
        <v>0</v>
      </c>
      <c r="M17" s="17">
        <f>$D17</f>
        <v>0</v>
      </c>
      <c r="N17" s="17">
        <f t="shared" si="1"/>
        <v>0</v>
      </c>
      <c r="O17">
        <v>0</v>
      </c>
      <c r="P17">
        <v>0</v>
      </c>
      <c r="Q17" s="17">
        <f t="shared" si="2"/>
        <v>0</v>
      </c>
      <c r="R17" s="17">
        <f>$D17</f>
        <v>0</v>
      </c>
      <c r="S17" s="17">
        <f t="shared" si="3"/>
        <v>1.5992221486964</v>
      </c>
      <c r="T17" s="17">
        <f t="shared" si="4"/>
        <v>3.1984442973928</v>
      </c>
    </row>
    <row r="18" spans="1:20" x14ac:dyDescent="0.25">
      <c r="B18" s="16"/>
      <c r="C18" s="24"/>
      <c r="D18" s="24"/>
      <c r="E18" s="24">
        <f>'Summarize Electric'!$H$42</f>
        <v>23.615911401981801</v>
      </c>
      <c r="F18" s="24">
        <f>'Summarize Electric'!$H$43</f>
        <v>80.574713661021292</v>
      </c>
      <c r="H18" s="17"/>
      <c r="I18" s="17">
        <v>0</v>
      </c>
      <c r="J18" s="17">
        <v>0</v>
      </c>
      <c r="K18" s="17">
        <f t="shared" si="0"/>
        <v>40.287356830510646</v>
      </c>
      <c r="L18" s="17">
        <f>$F18</f>
        <v>80.574713661021292</v>
      </c>
      <c r="M18" s="17">
        <f>$F18</f>
        <v>80.574713661021292</v>
      </c>
      <c r="N18" s="17">
        <f t="shared" si="1"/>
        <v>52.095312531501548</v>
      </c>
      <c r="O18" s="17">
        <f>$E18</f>
        <v>23.615911401981801</v>
      </c>
      <c r="P18" s="17">
        <f>$E18</f>
        <v>23.615911401981801</v>
      </c>
      <c r="Q18" s="17">
        <f t="shared" si="2"/>
        <v>52.095312531501548</v>
      </c>
      <c r="R18" s="17">
        <f>$F18</f>
        <v>80.574713661021292</v>
      </c>
      <c r="S18" s="17">
        <f t="shared" si="3"/>
        <v>40.287356830510646</v>
      </c>
      <c r="T18" s="17">
        <v>0</v>
      </c>
    </row>
    <row r="19" spans="1:20" x14ac:dyDescent="0.25">
      <c r="A19" s="44" t="s">
        <v>221</v>
      </c>
      <c r="B19" s="16">
        <f>'Summarize Electric'!$I$38</f>
        <v>106168.79743413843</v>
      </c>
      <c r="C19" s="24">
        <f>'Summarize Electric'!$I$40</f>
        <v>5.6607389461156599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5.6607389461156599</v>
      </c>
      <c r="J19" s="17">
        <f>$C19</f>
        <v>5.6607389461156599</v>
      </c>
      <c r="K19" s="17">
        <f t="shared" ref="K19:K20" si="5">AVERAGE(J19,L19)</f>
        <v>2.8303694730578299</v>
      </c>
      <c r="L19" s="17">
        <f>$D19</f>
        <v>0</v>
      </c>
      <c r="M19" s="17">
        <f>$D19</f>
        <v>0</v>
      </c>
      <c r="N19" s="17">
        <f t="shared" ref="N19:N20" si="6">AVERAGE(M19,O19)</f>
        <v>0</v>
      </c>
      <c r="O19">
        <v>0</v>
      </c>
      <c r="P19">
        <v>0</v>
      </c>
      <c r="Q19" s="17">
        <f t="shared" ref="Q19:Q20" si="7">AVERAGE(P19,R19)</f>
        <v>0</v>
      </c>
      <c r="R19" s="17">
        <f>$D19</f>
        <v>0</v>
      </c>
      <c r="S19" s="17">
        <f t="shared" ref="S19:S20" si="8">AVERAGE(R19,T19)</f>
        <v>2.8303694730578299</v>
      </c>
      <c r="T19" s="17">
        <f t="shared" si="4"/>
        <v>5.6607389461156599</v>
      </c>
    </row>
    <row r="20" spans="1:20" x14ac:dyDescent="0.25">
      <c r="B20" s="16"/>
      <c r="C20" s="24"/>
      <c r="D20" s="24"/>
      <c r="E20" s="24">
        <f>'Summarize Electric'!$I$42</f>
        <v>0</v>
      </c>
      <c r="F20" s="24">
        <f>'Summarize Electric'!$I$43</f>
        <v>0</v>
      </c>
      <c r="H20" s="17"/>
      <c r="I20" s="17">
        <v>0</v>
      </c>
      <c r="J20" s="17">
        <v>0</v>
      </c>
      <c r="K20" s="17">
        <f t="shared" si="5"/>
        <v>0</v>
      </c>
      <c r="L20" s="17">
        <f>$F20</f>
        <v>0</v>
      </c>
      <c r="M20" s="17">
        <f>$F20</f>
        <v>0</v>
      </c>
      <c r="N20" s="17">
        <f t="shared" si="6"/>
        <v>0</v>
      </c>
      <c r="O20" s="17">
        <f>$E20</f>
        <v>0</v>
      </c>
      <c r="P20" s="17">
        <f>$E20</f>
        <v>0</v>
      </c>
      <c r="Q20" s="17">
        <f t="shared" si="7"/>
        <v>0</v>
      </c>
      <c r="R20" s="17">
        <f>$F20</f>
        <v>0</v>
      </c>
      <c r="S20" s="17">
        <f t="shared" si="8"/>
        <v>0</v>
      </c>
      <c r="T20" s="17">
        <v>0</v>
      </c>
    </row>
    <row r="21" spans="1:20" x14ac:dyDescent="0.25">
      <c r="A21" s="44" t="s">
        <v>126</v>
      </c>
      <c r="B21" s="16">
        <f>'Summarize Electric'!$J$38</f>
        <v>59404.361881765675</v>
      </c>
      <c r="C21" s="24">
        <f>'Summarize Electric'!$J$40</f>
        <v>3.53379337684953</v>
      </c>
      <c r="D21" s="24">
        <f>'Summarize Electric'!$J$41</f>
        <v>0</v>
      </c>
      <c r="E21" s="24"/>
      <c r="F21" s="24"/>
      <c r="H21" s="17"/>
      <c r="I21" s="17">
        <f>$C21</f>
        <v>3.53379337684953</v>
      </c>
      <c r="J21" s="17">
        <f>$C21</f>
        <v>3.53379337684953</v>
      </c>
      <c r="K21" s="17">
        <f t="shared" si="0"/>
        <v>1.766896688424765</v>
      </c>
      <c r="L21" s="17">
        <f>$D21</f>
        <v>0</v>
      </c>
      <c r="M21" s="17">
        <f>$D21</f>
        <v>0</v>
      </c>
      <c r="N21" s="17">
        <f t="shared" si="1"/>
        <v>0</v>
      </c>
      <c r="O21">
        <v>0</v>
      </c>
      <c r="P21">
        <v>0</v>
      </c>
      <c r="Q21" s="17">
        <f t="shared" si="2"/>
        <v>0</v>
      </c>
      <c r="R21" s="17">
        <f>$D21</f>
        <v>0</v>
      </c>
      <c r="S21" s="17">
        <f t="shared" si="3"/>
        <v>1.766896688424765</v>
      </c>
      <c r="T21" s="17">
        <f t="shared" si="4"/>
        <v>3.53379337684953</v>
      </c>
    </row>
    <row r="22" spans="1:20" x14ac:dyDescent="0.25">
      <c r="B22" s="16"/>
      <c r="C22" s="24"/>
      <c r="D22" s="24"/>
      <c r="E22" s="24">
        <f>'Summarize Electric'!$J$42</f>
        <v>22.9774290588031</v>
      </c>
      <c r="F22" s="24">
        <f>'Summarize Electric'!$J$43</f>
        <v>75.275328055303106</v>
      </c>
      <c r="H22" s="17"/>
      <c r="I22" s="17">
        <v>0</v>
      </c>
      <c r="J22" s="17">
        <v>0</v>
      </c>
      <c r="K22" s="17">
        <f t="shared" si="0"/>
        <v>37.637664027651553</v>
      </c>
      <c r="L22" s="17">
        <f>$F22</f>
        <v>75.275328055303106</v>
      </c>
      <c r="M22" s="17">
        <f>$F22</f>
        <v>75.275328055303106</v>
      </c>
      <c r="N22" s="17">
        <f t="shared" si="1"/>
        <v>49.126378557053101</v>
      </c>
      <c r="O22" s="17">
        <f>$E22</f>
        <v>22.9774290588031</v>
      </c>
      <c r="P22" s="17">
        <f>$E22</f>
        <v>22.9774290588031</v>
      </c>
      <c r="Q22" s="17">
        <f t="shared" si="2"/>
        <v>49.126378557053101</v>
      </c>
      <c r="R22" s="17">
        <f>$F22</f>
        <v>75.275328055303106</v>
      </c>
      <c r="S22" s="17">
        <f t="shared" si="3"/>
        <v>37.637664027651553</v>
      </c>
      <c r="T22" s="17">
        <v>0</v>
      </c>
    </row>
    <row r="23" spans="1:20" x14ac:dyDescent="0.25">
      <c r="A23" s="44" t="s">
        <v>127</v>
      </c>
      <c r="B23" s="16">
        <f>'Summarize Electric'!$K$38</f>
        <v>4306.1742485927598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 t="shared" si="0"/>
        <v>0</v>
      </c>
      <c r="L23" s="17">
        <f>$D23</f>
        <v>0</v>
      </c>
      <c r="M23" s="17">
        <f>$D23</f>
        <v>0</v>
      </c>
      <c r="N23" s="17">
        <f t="shared" si="1"/>
        <v>0</v>
      </c>
      <c r="O23">
        <v>0</v>
      </c>
      <c r="P23">
        <v>0</v>
      </c>
      <c r="Q23" s="17">
        <f t="shared" si="2"/>
        <v>0</v>
      </c>
      <c r="R23" s="17">
        <f>$D23</f>
        <v>0</v>
      </c>
      <c r="S23" s="17">
        <f t="shared" si="3"/>
        <v>0</v>
      </c>
      <c r="T23" s="17">
        <f t="shared" si="4"/>
        <v>0</v>
      </c>
    </row>
    <row r="24" spans="1:20" x14ac:dyDescent="0.25">
      <c r="B24" s="16"/>
      <c r="C24" s="24"/>
      <c r="D24" s="24"/>
      <c r="E24" s="24">
        <f>'Summarize Electric'!$K$42</f>
        <v>7.2932557720544997</v>
      </c>
      <c r="F24" s="24">
        <f>'Summarize Electric'!$K$43</f>
        <v>7.2932557720544997</v>
      </c>
      <c r="H24" s="17"/>
      <c r="I24" s="17">
        <v>0</v>
      </c>
      <c r="J24" s="17">
        <v>0</v>
      </c>
      <c r="K24" s="17">
        <f t="shared" si="0"/>
        <v>3.6466278860272499</v>
      </c>
      <c r="L24" s="17">
        <f>$F24</f>
        <v>7.2932557720544997</v>
      </c>
      <c r="M24" s="17">
        <f>$F24</f>
        <v>7.2932557720544997</v>
      </c>
      <c r="N24" s="17">
        <f t="shared" si="1"/>
        <v>7.2932557720544997</v>
      </c>
      <c r="O24" s="17">
        <f>$E24</f>
        <v>7.2932557720544997</v>
      </c>
      <c r="P24" s="17">
        <f>$E24</f>
        <v>7.2932557720544997</v>
      </c>
      <c r="Q24" s="17">
        <f t="shared" si="2"/>
        <v>7.2932557720544997</v>
      </c>
      <c r="R24" s="17">
        <f>$F24</f>
        <v>7.2932557720544997</v>
      </c>
      <c r="S24" s="17">
        <f t="shared" si="3"/>
        <v>3.6466278860272499</v>
      </c>
      <c r="T24" s="17">
        <v>0</v>
      </c>
    </row>
    <row r="25" spans="1:20" x14ac:dyDescent="0.25">
      <c r="A25" t="s">
        <v>80</v>
      </c>
      <c r="B25" s="16">
        <f>'Summarize Electric'!L38</f>
        <v>583.09069045422848</v>
      </c>
      <c r="C25" s="24">
        <f>'Summarize Electric'!$L$40</f>
        <v>0.59023947933191101</v>
      </c>
      <c r="D25" s="24">
        <f>'Summarize Electric'!$L$41</f>
        <v>0.45771626838613</v>
      </c>
      <c r="E25" s="24"/>
      <c r="F25" s="24"/>
      <c r="H25" s="17"/>
      <c r="I25" s="17">
        <f>$C25</f>
        <v>0.59023947933191101</v>
      </c>
      <c r="J25" s="17">
        <f>$C25</f>
        <v>0.59023947933191101</v>
      </c>
      <c r="K25" s="17">
        <f t="shared" si="0"/>
        <v>0.5239778738590205</v>
      </c>
      <c r="L25" s="17">
        <f>$D25</f>
        <v>0.45771626838613</v>
      </c>
      <c r="M25" s="17">
        <f>$D25</f>
        <v>0.45771626838613</v>
      </c>
      <c r="N25" s="17">
        <f t="shared" si="1"/>
        <v>0.228858134193065</v>
      </c>
      <c r="O25">
        <v>0</v>
      </c>
      <c r="P25">
        <v>0</v>
      </c>
      <c r="Q25" s="17">
        <f t="shared" si="2"/>
        <v>0.228858134193065</v>
      </c>
      <c r="R25" s="17">
        <f>$D25</f>
        <v>0.45771626838613</v>
      </c>
      <c r="S25" s="17">
        <f t="shared" si="3"/>
        <v>0.5239778738590205</v>
      </c>
      <c r="T25" s="17">
        <f t="shared" si="4"/>
        <v>0.59023947933191101</v>
      </c>
    </row>
    <row r="26" spans="1:20" x14ac:dyDescent="0.25">
      <c r="B26" s="16"/>
      <c r="C26" s="24"/>
      <c r="D26" s="24"/>
      <c r="E26" s="24">
        <f>'Summarize Electric'!$L$42</f>
        <v>0.97864462096687599</v>
      </c>
      <c r="F26" s="24">
        <f>'Summarize Electric'!$L$43</f>
        <v>0</v>
      </c>
      <c r="H26" s="17"/>
      <c r="I26" s="17">
        <v>0</v>
      </c>
      <c r="J26" s="17">
        <v>0</v>
      </c>
      <c r="K26" s="17">
        <f t="shared" si="0"/>
        <v>0</v>
      </c>
      <c r="L26" s="17">
        <f>$F26</f>
        <v>0</v>
      </c>
      <c r="M26" s="17">
        <f>$F26</f>
        <v>0</v>
      </c>
      <c r="N26" s="17">
        <f t="shared" si="1"/>
        <v>0.48932231048343799</v>
      </c>
      <c r="O26" s="17">
        <f>$E26</f>
        <v>0.97864462096687599</v>
      </c>
      <c r="P26" s="17">
        <f>$E26</f>
        <v>0.97864462096687599</v>
      </c>
      <c r="Q26" s="17">
        <f t="shared" si="2"/>
        <v>0.48932231048343799</v>
      </c>
      <c r="R26" s="17">
        <f>$F26</f>
        <v>0</v>
      </c>
      <c r="S26" s="17">
        <f t="shared" si="3"/>
        <v>0</v>
      </c>
      <c r="T26" s="17">
        <v>0</v>
      </c>
    </row>
    <row r="27" spans="1:20" x14ac:dyDescent="0.25">
      <c r="A27" t="s">
        <v>84</v>
      </c>
      <c r="B27" s="16">
        <f>'Summarize Electric'!M38</f>
        <v>278.86127996894822</v>
      </c>
      <c r="C27" s="24">
        <f>'Summarize Electric'!$M$40</f>
        <v>0.24674439380076399</v>
      </c>
      <c r="D27" s="24">
        <f>'Summarize Electric'!$M$41</f>
        <v>0.179811940717752</v>
      </c>
      <c r="E27" s="24"/>
      <c r="F27" s="24"/>
      <c r="H27" s="17"/>
      <c r="I27" s="17">
        <f>$C27</f>
        <v>0.24674439380076399</v>
      </c>
      <c r="J27" s="17">
        <f>$C27</f>
        <v>0.24674439380076399</v>
      </c>
      <c r="K27" s="17">
        <f t="shared" si="0"/>
        <v>0.21327816725925799</v>
      </c>
      <c r="L27" s="17">
        <f>$D27</f>
        <v>0.179811940717752</v>
      </c>
      <c r="M27" s="17">
        <f>$D27</f>
        <v>0.179811940717752</v>
      </c>
      <c r="N27" s="17">
        <f t="shared" si="1"/>
        <v>8.9905970358876E-2</v>
      </c>
      <c r="O27">
        <v>0</v>
      </c>
      <c r="P27">
        <v>0</v>
      </c>
      <c r="Q27" s="17">
        <f t="shared" si="2"/>
        <v>8.9905970358876E-2</v>
      </c>
      <c r="R27" s="17">
        <f>$D27</f>
        <v>0.179811940717752</v>
      </c>
      <c r="S27" s="17">
        <f t="shared" si="3"/>
        <v>0.21327816725925799</v>
      </c>
      <c r="T27" s="17">
        <f t="shared" si="4"/>
        <v>0.24674439380076399</v>
      </c>
    </row>
    <row r="28" spans="1:20" x14ac:dyDescent="0.25">
      <c r="B28" s="16"/>
      <c r="C28" s="24"/>
      <c r="D28" s="24"/>
      <c r="E28" s="24">
        <f>'Summarize Electric'!$M$42</f>
        <v>0.26526354860071599</v>
      </c>
      <c r="F28" s="24">
        <f>'Summarize Electric'!$M$43</f>
        <v>0</v>
      </c>
      <c r="H28" s="17"/>
      <c r="I28" s="17">
        <v>0</v>
      </c>
      <c r="J28" s="17">
        <v>0</v>
      </c>
      <c r="K28" s="17">
        <f t="shared" si="0"/>
        <v>0</v>
      </c>
      <c r="L28" s="17">
        <f>$F28</f>
        <v>0</v>
      </c>
      <c r="M28" s="17">
        <f>$F28</f>
        <v>0</v>
      </c>
      <c r="N28" s="17">
        <f t="shared" si="1"/>
        <v>0.132631774300358</v>
      </c>
      <c r="O28" s="17">
        <f>$E28</f>
        <v>0.26526354860071599</v>
      </c>
      <c r="P28" s="17">
        <f>$E28</f>
        <v>0.26526354860071599</v>
      </c>
      <c r="Q28" s="17">
        <f t="shared" si="2"/>
        <v>0.132631774300358</v>
      </c>
      <c r="R28" s="17">
        <f>$F28</f>
        <v>0</v>
      </c>
      <c r="S28" s="17">
        <f t="shared" si="3"/>
        <v>0</v>
      </c>
      <c r="T28" s="17">
        <v>0</v>
      </c>
    </row>
    <row r="29" spans="1:20" x14ac:dyDescent="0.25">
      <c r="A29" t="s">
        <v>85</v>
      </c>
      <c r="B29" s="16">
        <f>'Summarize Electric'!$N$38</f>
        <v>1472.0555448785094</v>
      </c>
      <c r="C29" s="24">
        <f>'Summarize Electric'!$N$40</f>
        <v>0.50587689640962097</v>
      </c>
      <c r="D29" s="24">
        <f>'Summarize Electric'!$N$41</f>
        <v>0.30200011062868398</v>
      </c>
      <c r="E29" s="24"/>
      <c r="F29" s="24"/>
      <c r="H29" s="17"/>
      <c r="I29" s="17">
        <f>$C29</f>
        <v>0.50587689640962097</v>
      </c>
      <c r="J29" s="17">
        <f>$C29</f>
        <v>0.50587689640962097</v>
      </c>
      <c r="K29" s="17">
        <f t="shared" si="0"/>
        <v>0.4039385035191525</v>
      </c>
      <c r="L29" s="17">
        <f>$D29</f>
        <v>0.30200011062868398</v>
      </c>
      <c r="M29" s="17">
        <f>$D29</f>
        <v>0.30200011062868398</v>
      </c>
      <c r="N29" s="17">
        <f t="shared" si="1"/>
        <v>0.15100005531434199</v>
      </c>
      <c r="O29">
        <v>0</v>
      </c>
      <c r="P29">
        <v>0</v>
      </c>
      <c r="Q29" s="17">
        <f t="shared" si="2"/>
        <v>0.15100005531434199</v>
      </c>
      <c r="R29" s="17">
        <f>$D29</f>
        <v>0.30200011062868398</v>
      </c>
      <c r="S29" s="17">
        <f t="shared" si="3"/>
        <v>0.4039385035191525</v>
      </c>
      <c r="T29" s="17">
        <f t="shared" si="4"/>
        <v>0.50587689640962097</v>
      </c>
    </row>
    <row r="30" spans="1:20" x14ac:dyDescent="0.25">
      <c r="B30" s="16"/>
      <c r="C30" s="24"/>
      <c r="D30" s="24"/>
      <c r="E30" s="24">
        <f>'Summarize Electric'!$N$42</f>
        <v>1.72920159084138</v>
      </c>
      <c r="F30" s="24">
        <f>'Summarize Electric'!$N$43</f>
        <v>3.1573880489369599</v>
      </c>
      <c r="H30" s="17"/>
      <c r="I30" s="17">
        <v>0</v>
      </c>
      <c r="J30" s="17">
        <v>0</v>
      </c>
      <c r="K30" s="17">
        <f t="shared" si="0"/>
        <v>1.57869402446848</v>
      </c>
      <c r="L30" s="17">
        <f>$F30</f>
        <v>3.1573880489369599</v>
      </c>
      <c r="M30" s="17">
        <f>$F30</f>
        <v>3.1573880489369599</v>
      </c>
      <c r="N30" s="17">
        <f t="shared" si="1"/>
        <v>2.4432948198891697</v>
      </c>
      <c r="O30" s="17">
        <f>$E30</f>
        <v>1.72920159084138</v>
      </c>
      <c r="P30" s="17">
        <f>$E30</f>
        <v>1.72920159084138</v>
      </c>
      <c r="Q30" s="17">
        <f t="shared" si="2"/>
        <v>2.4432948198891697</v>
      </c>
      <c r="R30" s="17">
        <f>$F30</f>
        <v>3.1573880489369599</v>
      </c>
      <c r="S30" s="17">
        <f t="shared" si="3"/>
        <v>1.57869402446848</v>
      </c>
      <c r="T30" s="17">
        <v>0</v>
      </c>
    </row>
    <row r="31" spans="1:20" x14ac:dyDescent="0.25">
      <c r="A31" t="s">
        <v>128</v>
      </c>
      <c r="B31" s="16">
        <f>'Summarize Electric'!$O$38</f>
        <v>2699.7596949179783</v>
      </c>
      <c r="C31" s="24">
        <f>'Summarize Electric'!$O$40</f>
        <v>0.75874290120533106</v>
      </c>
      <c r="D31" s="24">
        <f>'Summarize Electric'!$O$41</f>
        <v>0.47877254763945098</v>
      </c>
      <c r="E31" s="24"/>
      <c r="F31" s="24"/>
      <c r="H31" s="17"/>
      <c r="I31" s="17">
        <f>$C31</f>
        <v>0.75874290120533106</v>
      </c>
      <c r="J31" s="17">
        <f>$C31</f>
        <v>0.75874290120533106</v>
      </c>
      <c r="K31" s="17">
        <f t="shared" si="0"/>
        <v>0.61875772442239096</v>
      </c>
      <c r="L31" s="17">
        <f>$D31</f>
        <v>0.47877254763945098</v>
      </c>
      <c r="M31" s="17">
        <f>$D31</f>
        <v>0.47877254763945098</v>
      </c>
      <c r="N31" s="17">
        <f t="shared" si="1"/>
        <v>0.23938627381972549</v>
      </c>
      <c r="O31">
        <v>0</v>
      </c>
      <c r="P31">
        <v>0</v>
      </c>
      <c r="Q31" s="17">
        <f t="shared" si="2"/>
        <v>0.23938627381972549</v>
      </c>
      <c r="R31" s="17">
        <f>$D31</f>
        <v>0.47877254763945098</v>
      </c>
      <c r="S31" s="17">
        <f t="shared" si="3"/>
        <v>0.61875772442239096</v>
      </c>
      <c r="T31" s="17">
        <f t="shared" si="4"/>
        <v>0.75874290120533106</v>
      </c>
    </row>
    <row r="32" spans="1:20" x14ac:dyDescent="0.25">
      <c r="B32" s="16"/>
      <c r="C32" s="24"/>
      <c r="D32" s="24"/>
      <c r="E32" s="24">
        <f>'Summarize Electric'!$O$42</f>
        <v>1.22108857958294</v>
      </c>
      <c r="F32" s="24">
        <f>'Summarize Electric'!$O$43</f>
        <v>0</v>
      </c>
      <c r="H32" s="17"/>
      <c r="I32" s="17">
        <v>0</v>
      </c>
      <c r="J32" s="17">
        <v>0</v>
      </c>
      <c r="K32" s="17">
        <f t="shared" si="0"/>
        <v>0</v>
      </c>
      <c r="L32" s="17">
        <f>$F32</f>
        <v>0</v>
      </c>
      <c r="M32" s="17">
        <f>$F32</f>
        <v>0</v>
      </c>
      <c r="N32" s="17">
        <f t="shared" si="1"/>
        <v>0.61054428979147002</v>
      </c>
      <c r="O32" s="17">
        <f>$E32</f>
        <v>1.22108857958294</v>
      </c>
      <c r="P32" s="17">
        <f>$E32</f>
        <v>1.22108857958294</v>
      </c>
      <c r="Q32" s="17">
        <f t="shared" si="2"/>
        <v>0.61054428979147002</v>
      </c>
      <c r="R32" s="17">
        <f>$F32</f>
        <v>0</v>
      </c>
      <c r="S32" s="17">
        <f t="shared" si="3"/>
        <v>0</v>
      </c>
      <c r="T32" s="17">
        <v>0</v>
      </c>
    </row>
    <row r="33" spans="1:22" x14ac:dyDescent="0.25">
      <c r="A33" t="s">
        <v>86</v>
      </c>
      <c r="B33" s="16">
        <f>'Summarize Electric'!$P$38</f>
        <v>1191.2914904154013</v>
      </c>
      <c r="C33" s="24">
        <f>'Summarize Electric'!$P$40</f>
        <v>0.44534260211173199</v>
      </c>
      <c r="D33" s="24">
        <f>'Summarize Electric'!$P$41</f>
        <v>0.259702615008851</v>
      </c>
      <c r="E33" s="24"/>
      <c r="F33" s="24"/>
      <c r="H33" s="17"/>
      <c r="I33" s="17">
        <f>$C33</f>
        <v>0.44534260211173199</v>
      </c>
      <c r="J33" s="17">
        <f>$C33</f>
        <v>0.44534260211173199</v>
      </c>
      <c r="K33" s="17">
        <f t="shared" si="0"/>
        <v>0.35252260856029149</v>
      </c>
      <c r="L33" s="17">
        <f>$D33</f>
        <v>0.259702615008851</v>
      </c>
      <c r="M33" s="17">
        <f>$D33</f>
        <v>0.259702615008851</v>
      </c>
      <c r="N33" s="17">
        <f t="shared" si="1"/>
        <v>0.1298513075044255</v>
      </c>
      <c r="O33">
        <v>0</v>
      </c>
      <c r="P33">
        <v>0</v>
      </c>
      <c r="Q33" s="17">
        <f t="shared" si="2"/>
        <v>0.1298513075044255</v>
      </c>
      <c r="R33" s="17">
        <f>$D33</f>
        <v>0.259702615008851</v>
      </c>
      <c r="S33" s="17">
        <f t="shared" si="3"/>
        <v>0.35252260856029149</v>
      </c>
      <c r="T33" s="17">
        <f t="shared" si="4"/>
        <v>0.44534260211173199</v>
      </c>
    </row>
    <row r="34" spans="1:22" x14ac:dyDescent="0.25">
      <c r="B34" s="16"/>
      <c r="C34" s="24"/>
      <c r="D34" s="24"/>
      <c r="E34" s="24">
        <f>'Summarize Electric'!$P$42</f>
        <v>1.3183309597602799</v>
      </c>
      <c r="F34" s="24">
        <f>'Summarize Electric'!$P$43</f>
        <v>2.9359994076594798</v>
      </c>
      <c r="H34" s="17"/>
      <c r="I34" s="17">
        <v>0</v>
      </c>
      <c r="J34" s="17">
        <v>0</v>
      </c>
      <c r="K34" s="17">
        <f t="shared" si="0"/>
        <v>1.4679997038297399</v>
      </c>
      <c r="L34" s="17">
        <f>$F34</f>
        <v>2.9359994076594798</v>
      </c>
      <c r="M34" s="17">
        <f>$F34</f>
        <v>2.9359994076594798</v>
      </c>
      <c r="N34" s="17">
        <f t="shared" si="1"/>
        <v>2.1271651837098799</v>
      </c>
      <c r="O34" s="17">
        <f>$E34</f>
        <v>1.3183309597602799</v>
      </c>
      <c r="P34" s="17">
        <f>$E34</f>
        <v>1.3183309597602799</v>
      </c>
      <c r="Q34" s="17">
        <f t="shared" si="2"/>
        <v>2.1271651837098799</v>
      </c>
      <c r="R34" s="17">
        <f>$F34</f>
        <v>2.9359994076594798</v>
      </c>
      <c r="S34" s="17">
        <f t="shared" si="3"/>
        <v>1.4679997038297399</v>
      </c>
      <c r="T34" s="17">
        <v>0</v>
      </c>
    </row>
    <row r="35" spans="1:22" x14ac:dyDescent="0.25">
      <c r="A35" t="s">
        <v>129</v>
      </c>
      <c r="B35" s="16">
        <f>'Summarize Electric'!$Q$38</f>
        <v>29560.584406177295</v>
      </c>
      <c r="C35" s="24">
        <f>'Summarize Electric'!$Q$40</f>
        <v>14.638435139751699</v>
      </c>
      <c r="D35" s="24">
        <f>'Summarize Electric'!$Q$41</f>
        <v>6.8217363641555799</v>
      </c>
      <c r="E35" s="24"/>
      <c r="F35" s="24"/>
      <c r="H35" s="17"/>
      <c r="I35" s="17">
        <f>$C35</f>
        <v>14.638435139751699</v>
      </c>
      <c r="J35" s="17">
        <f>$C35</f>
        <v>14.638435139751699</v>
      </c>
      <c r="K35" s="17">
        <f t="shared" si="0"/>
        <v>10.73008575195364</v>
      </c>
      <c r="L35" s="17">
        <f>$D35</f>
        <v>6.8217363641555799</v>
      </c>
      <c r="M35" s="17">
        <f>$D35</f>
        <v>6.8217363641555799</v>
      </c>
      <c r="N35" s="17">
        <f t="shared" si="1"/>
        <v>3.41086818207779</v>
      </c>
      <c r="O35">
        <v>0</v>
      </c>
      <c r="P35">
        <v>0</v>
      </c>
      <c r="Q35" s="17">
        <f t="shared" si="2"/>
        <v>3.41086818207779</v>
      </c>
      <c r="R35" s="17">
        <f>$D35</f>
        <v>6.8217363641555799</v>
      </c>
      <c r="S35" s="17">
        <f t="shared" si="3"/>
        <v>10.73008575195364</v>
      </c>
      <c r="T35" s="17">
        <f t="shared" si="4"/>
        <v>14.638435139751699</v>
      </c>
    </row>
    <row r="36" spans="1:22" x14ac:dyDescent="0.25">
      <c r="B36" s="16"/>
      <c r="C36" s="24"/>
      <c r="D36" s="24"/>
      <c r="E36" s="24">
        <f>'Summarize Electric'!$Q$42</f>
        <v>23.100106505758699</v>
      </c>
      <c r="F36" s="24">
        <f>'Summarize Electric'!$Q$43</f>
        <v>0</v>
      </c>
      <c r="H36" s="17"/>
      <c r="I36" s="17">
        <v>0</v>
      </c>
      <c r="J36" s="17">
        <v>0</v>
      </c>
      <c r="K36" s="17">
        <f t="shared" si="0"/>
        <v>0</v>
      </c>
      <c r="L36" s="17">
        <f>$F36</f>
        <v>0</v>
      </c>
      <c r="M36" s="17">
        <f>$F36</f>
        <v>0</v>
      </c>
      <c r="N36" s="17">
        <f t="shared" si="1"/>
        <v>11.55005325287935</v>
      </c>
      <c r="O36" s="17">
        <f>$E36</f>
        <v>23.100106505758699</v>
      </c>
      <c r="P36" s="17">
        <f>$E36</f>
        <v>23.100106505758699</v>
      </c>
      <c r="Q36" s="17">
        <f t="shared" si="2"/>
        <v>11.55005325287935</v>
      </c>
      <c r="R36" s="17">
        <f>$F36</f>
        <v>0</v>
      </c>
      <c r="S36" s="17">
        <f t="shared" si="3"/>
        <v>0</v>
      </c>
      <c r="T36" s="17">
        <v>0</v>
      </c>
    </row>
    <row r="37" spans="1:22" x14ac:dyDescent="0.25">
      <c r="A37" t="s">
        <v>130</v>
      </c>
      <c r="B37" s="16">
        <f>'Summarize Electric'!$R$38</f>
        <v>44745.081681762182</v>
      </c>
      <c r="C37" s="24">
        <f>'Summarize Electric'!$R$40</f>
        <v>3.9691956615416299</v>
      </c>
      <c r="D37" s="24">
        <f>'Summarize Electric'!$R$41</f>
        <v>0</v>
      </c>
      <c r="E37" s="24"/>
      <c r="F37" s="24"/>
      <c r="H37" s="17"/>
      <c r="I37" s="17">
        <f>$C37</f>
        <v>3.9691956615416299</v>
      </c>
      <c r="J37" s="17">
        <f>$C37</f>
        <v>3.9691956615416299</v>
      </c>
      <c r="K37" s="17">
        <f t="shared" si="0"/>
        <v>1.984597830770815</v>
      </c>
      <c r="L37" s="17">
        <f>$D37</f>
        <v>0</v>
      </c>
      <c r="M37" s="17">
        <f>$D37</f>
        <v>0</v>
      </c>
      <c r="N37" s="17">
        <f t="shared" si="1"/>
        <v>0</v>
      </c>
      <c r="O37">
        <v>0</v>
      </c>
      <c r="P37">
        <v>0</v>
      </c>
      <c r="Q37" s="17">
        <f t="shared" si="2"/>
        <v>0</v>
      </c>
      <c r="R37" s="17">
        <f>$D37</f>
        <v>0</v>
      </c>
      <c r="S37" s="17">
        <f t="shared" si="3"/>
        <v>1.984597830770815</v>
      </c>
      <c r="T37" s="17">
        <f t="shared" si="4"/>
        <v>3.9691956615416299</v>
      </c>
    </row>
    <row r="38" spans="1:22" x14ac:dyDescent="0.25">
      <c r="B38" s="16"/>
      <c r="C38" s="24"/>
      <c r="D38" s="24"/>
      <c r="E38" s="24">
        <f>'Summarize Electric'!$R$42</f>
        <v>17.959432541298298</v>
      </c>
      <c r="F38" s="24">
        <f>'Summarize Electric'!$R$43</f>
        <v>0</v>
      </c>
      <c r="H38" s="17"/>
      <c r="I38" s="17">
        <v>0</v>
      </c>
      <c r="J38" s="17">
        <v>0</v>
      </c>
      <c r="K38" s="17">
        <f t="shared" si="0"/>
        <v>0</v>
      </c>
      <c r="L38" s="17">
        <f>$F38</f>
        <v>0</v>
      </c>
      <c r="M38" s="17">
        <f>$F38</f>
        <v>0</v>
      </c>
      <c r="N38" s="17">
        <f t="shared" si="1"/>
        <v>8.9797162706491491</v>
      </c>
      <c r="O38" s="17">
        <f>$E38</f>
        <v>17.959432541298298</v>
      </c>
      <c r="P38" s="17">
        <f>$E38</f>
        <v>17.959432541298298</v>
      </c>
      <c r="Q38" s="17">
        <f t="shared" si="2"/>
        <v>8.9797162706491491</v>
      </c>
      <c r="R38" s="17">
        <f>$F38</f>
        <v>0</v>
      </c>
      <c r="S38" s="17">
        <f t="shared" si="3"/>
        <v>0</v>
      </c>
      <c r="T38" s="17">
        <v>0</v>
      </c>
    </row>
    <row r="39" spans="1:22" x14ac:dyDescent="0.25">
      <c r="A39" s="44" t="s">
        <v>155</v>
      </c>
      <c r="B39" s="16">
        <f>'Summarize Electric'!$S$38</f>
        <v>114455.36627401665</v>
      </c>
      <c r="C39" s="24">
        <f>'Summarize Electric'!$S$40</f>
        <v>23.943261494044101</v>
      </c>
      <c r="D39" s="24">
        <f>'Summarize Electric'!$S$41</f>
        <v>16.212225029551298</v>
      </c>
      <c r="E39" s="24"/>
      <c r="F39" s="24"/>
      <c r="H39" s="17"/>
      <c r="I39" s="17">
        <f>$C39</f>
        <v>23.943261494044101</v>
      </c>
      <c r="J39" s="17">
        <f>$C39</f>
        <v>23.943261494044101</v>
      </c>
      <c r="K39" s="17">
        <f t="shared" si="0"/>
        <v>20.0777432617977</v>
      </c>
      <c r="L39" s="17">
        <f>$D39</f>
        <v>16.212225029551298</v>
      </c>
      <c r="M39" s="17">
        <f>$D39</f>
        <v>16.212225029551298</v>
      </c>
      <c r="N39" s="17">
        <f t="shared" si="1"/>
        <v>8.1061125147756492</v>
      </c>
      <c r="O39">
        <v>0</v>
      </c>
      <c r="P39">
        <v>0</v>
      </c>
      <c r="Q39" s="17">
        <f t="shared" si="2"/>
        <v>8.1061125147756492</v>
      </c>
      <c r="R39" s="17">
        <f>$D39</f>
        <v>16.212225029551298</v>
      </c>
      <c r="S39" s="17">
        <f t="shared" si="3"/>
        <v>20.0777432617977</v>
      </c>
      <c r="T39" s="17">
        <f t="shared" si="4"/>
        <v>23.943261494044101</v>
      </c>
    </row>
    <row r="40" spans="1:22" x14ac:dyDescent="0.25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>
        <v>0</v>
      </c>
      <c r="J40" s="17">
        <v>0</v>
      </c>
      <c r="K40" s="17">
        <f t="shared" si="0"/>
        <v>0</v>
      </c>
      <c r="L40" s="17">
        <f>$F40</f>
        <v>0</v>
      </c>
      <c r="M40" s="17">
        <f>$F40</f>
        <v>0</v>
      </c>
      <c r="N40" s="17">
        <f t="shared" si="1"/>
        <v>0</v>
      </c>
      <c r="O40" s="17">
        <f>$E40</f>
        <v>0</v>
      </c>
      <c r="P40" s="17">
        <f>$E40</f>
        <v>0</v>
      </c>
      <c r="Q40" s="17">
        <f t="shared" si="2"/>
        <v>0</v>
      </c>
      <c r="R40" s="17">
        <f>$F40</f>
        <v>0</v>
      </c>
      <c r="S40" s="17">
        <f t="shared" si="3"/>
        <v>0</v>
      </c>
      <c r="T40" s="17">
        <v>0</v>
      </c>
    </row>
    <row r="41" spans="1:22" x14ac:dyDescent="0.25">
      <c r="A41" t="s">
        <v>131</v>
      </c>
      <c r="B41" s="16">
        <f>'Summarize Electric'!$T$38</f>
        <v>49025.973805105168</v>
      </c>
      <c r="C41" s="24">
        <f>'Summarize Electric'!$T$40</f>
        <v>4.0771643945796496</v>
      </c>
      <c r="D41" s="24">
        <f>'Summarize Electric'!$T$41</f>
        <v>0</v>
      </c>
      <c r="E41" s="24"/>
      <c r="F41" s="24"/>
      <c r="H41" s="17"/>
      <c r="I41" s="17">
        <f>$C41</f>
        <v>4.0771643945796496</v>
      </c>
      <c r="J41" s="17">
        <f>$C41</f>
        <v>4.0771643945796496</v>
      </c>
      <c r="K41" s="17">
        <f t="shared" si="0"/>
        <v>2.0385821972898248</v>
      </c>
      <c r="L41" s="17">
        <f>$D41</f>
        <v>0</v>
      </c>
      <c r="M41" s="17">
        <f>$D41</f>
        <v>0</v>
      </c>
      <c r="N41" s="17">
        <f t="shared" si="1"/>
        <v>0</v>
      </c>
      <c r="O41">
        <v>0</v>
      </c>
      <c r="P41">
        <v>0</v>
      </c>
      <c r="Q41" s="17">
        <f t="shared" si="2"/>
        <v>0</v>
      </c>
      <c r="R41" s="17">
        <f>$D41</f>
        <v>0</v>
      </c>
      <c r="S41" s="17">
        <f t="shared" si="3"/>
        <v>2.0385821972898248</v>
      </c>
      <c r="T41" s="17">
        <f t="shared" si="4"/>
        <v>4.0771643945796496</v>
      </c>
    </row>
    <row r="42" spans="1:22" x14ac:dyDescent="0.25">
      <c r="B42" s="16"/>
      <c r="C42" s="24"/>
      <c r="D42" s="24"/>
      <c r="E42" s="24">
        <f>'Summarize Electric'!$T$42</f>
        <v>16.832360939413</v>
      </c>
      <c r="F42" s="24">
        <f>'Summarize Electric'!$T$43</f>
        <v>0</v>
      </c>
      <c r="H42" s="17"/>
      <c r="I42" s="17">
        <v>0</v>
      </c>
      <c r="J42" s="17">
        <v>0</v>
      </c>
      <c r="K42" s="17">
        <f t="shared" si="0"/>
        <v>0</v>
      </c>
      <c r="L42" s="17">
        <f>$F42</f>
        <v>0</v>
      </c>
      <c r="M42" s="17">
        <f>$F42</f>
        <v>0</v>
      </c>
      <c r="N42" s="17">
        <f t="shared" si="1"/>
        <v>8.4161804697065001</v>
      </c>
      <c r="O42" s="17">
        <f>$E42</f>
        <v>16.832360939413</v>
      </c>
      <c r="P42" s="17">
        <f>$E42</f>
        <v>16.832360939413</v>
      </c>
      <c r="Q42" s="17">
        <f t="shared" si="2"/>
        <v>8.4161804697065001</v>
      </c>
      <c r="R42" s="17">
        <f>$F42</f>
        <v>0</v>
      </c>
      <c r="S42" s="17">
        <f t="shared" si="3"/>
        <v>0</v>
      </c>
      <c r="T42" s="17">
        <v>0</v>
      </c>
    </row>
    <row r="43" spans="1:22" x14ac:dyDescent="0.25">
      <c r="A43" t="s">
        <v>132</v>
      </c>
      <c r="B43" s="16">
        <f>'Summarize Electric'!$U$38</f>
        <v>3248.6401734368501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 t="shared" si="0"/>
        <v>0</v>
      </c>
      <c r="L43" s="17">
        <f>$D43</f>
        <v>0</v>
      </c>
      <c r="M43" s="17">
        <f>$D43</f>
        <v>0</v>
      </c>
      <c r="N43" s="17">
        <f t="shared" si="1"/>
        <v>0</v>
      </c>
      <c r="O43">
        <v>0</v>
      </c>
      <c r="P43">
        <v>0</v>
      </c>
      <c r="Q43" s="17">
        <f t="shared" si="2"/>
        <v>0</v>
      </c>
      <c r="R43" s="17">
        <f>$D43</f>
        <v>0</v>
      </c>
      <c r="S43" s="17">
        <f t="shared" si="3"/>
        <v>0</v>
      </c>
      <c r="T43" s="17">
        <f t="shared" si="4"/>
        <v>0</v>
      </c>
    </row>
    <row r="44" spans="1:22" x14ac:dyDescent="0.25">
      <c r="B44" s="16"/>
      <c r="C44" s="24"/>
      <c r="D44" s="24"/>
      <c r="E44" s="24">
        <f>'Summarize Electric'!$U$42</f>
        <v>7.6071004730064997</v>
      </c>
      <c r="F44" s="24">
        <f>'Summarize Electric'!$U$43</f>
        <v>7.6071004730064997</v>
      </c>
      <c r="H44" s="17"/>
      <c r="I44" s="17">
        <v>0</v>
      </c>
      <c r="J44" s="17">
        <v>0</v>
      </c>
      <c r="K44" s="17">
        <f t="shared" si="0"/>
        <v>3.8035502365032499</v>
      </c>
      <c r="L44" s="17">
        <f>$F44</f>
        <v>7.6071004730064997</v>
      </c>
      <c r="M44" s="17">
        <f>$F44</f>
        <v>7.6071004730064997</v>
      </c>
      <c r="N44" s="17">
        <f t="shared" si="1"/>
        <v>7.6071004730064997</v>
      </c>
      <c r="O44" s="17">
        <f>$E44</f>
        <v>7.6071004730064997</v>
      </c>
      <c r="P44" s="17">
        <f>$E44</f>
        <v>7.6071004730064997</v>
      </c>
      <c r="Q44" s="17">
        <f t="shared" si="2"/>
        <v>7.6071004730064997</v>
      </c>
      <c r="R44" s="17">
        <f>$F44</f>
        <v>7.6071004730064997</v>
      </c>
      <c r="S44" s="17">
        <f t="shared" si="3"/>
        <v>3.8035502365032499</v>
      </c>
      <c r="T44" s="17">
        <v>0</v>
      </c>
    </row>
    <row r="45" spans="1:22" x14ac:dyDescent="0.25">
      <c r="H45" s="39" t="s">
        <v>109</v>
      </c>
      <c r="V45" s="37"/>
    </row>
    <row r="46" spans="1:22" x14ac:dyDescent="0.25">
      <c r="H46" t="s">
        <v>78</v>
      </c>
      <c r="I46" s="46">
        <f>'Empirical Test'!I46</f>
        <v>208217</v>
      </c>
      <c r="J46" s="46">
        <f>'Empirical Test'!J46</f>
        <v>210418</v>
      </c>
      <c r="K46" s="46">
        <f>'Empirical Test'!K46</f>
        <v>209750</v>
      </c>
      <c r="L46" s="46">
        <f>'Empirical Test'!L46</f>
        <v>209405</v>
      </c>
      <c r="M46" s="46">
        <f>'Empirical Test'!M46</f>
        <v>209004</v>
      </c>
      <c r="N46" s="46">
        <f>'Empirical Test'!N46</f>
        <v>208965</v>
      </c>
      <c r="O46" s="46">
        <f>'Empirical Test'!O46</f>
        <v>209204</v>
      </c>
      <c r="P46" s="46">
        <f>'Empirical Test'!P46</f>
        <v>209512</v>
      </c>
      <c r="Q46" s="46">
        <f>'Empirical Test'!Q46</f>
        <v>210314</v>
      </c>
      <c r="R46" s="46">
        <f>'Empirical Test'!R46</f>
        <v>210674</v>
      </c>
      <c r="S46" s="46">
        <f>'Empirical Test'!S46</f>
        <v>211346</v>
      </c>
      <c r="T46" s="46">
        <f>'Empirical Test'!T46</f>
        <v>211562</v>
      </c>
      <c r="V46" s="20"/>
    </row>
    <row r="47" spans="1:22" x14ac:dyDescent="0.25">
      <c r="H47" t="s">
        <v>79</v>
      </c>
      <c r="I47" s="46">
        <f>'Empirical Test'!I47</f>
        <v>8876</v>
      </c>
      <c r="J47" s="46">
        <f>'Empirical Test'!J47</f>
        <v>8988</v>
      </c>
      <c r="K47" s="46">
        <f>'Empirical Test'!K47</f>
        <v>8952</v>
      </c>
      <c r="L47" s="46">
        <f>'Empirical Test'!L47</f>
        <v>9007</v>
      </c>
      <c r="M47" s="46">
        <f>'Empirical Test'!M47</f>
        <v>9026</v>
      </c>
      <c r="N47" s="46">
        <f>'Empirical Test'!N47</f>
        <v>8965</v>
      </c>
      <c r="O47" s="46">
        <f>'Empirical Test'!O47</f>
        <v>9035</v>
      </c>
      <c r="P47" s="46">
        <f>'Empirical Test'!P47</f>
        <v>9027</v>
      </c>
      <c r="Q47" s="46">
        <f>'Empirical Test'!Q47</f>
        <v>9061</v>
      </c>
      <c r="R47" s="46">
        <f>'Empirical Test'!R47</f>
        <v>9113</v>
      </c>
      <c r="S47" s="46">
        <f>'Empirical Test'!S47</f>
        <v>9096</v>
      </c>
      <c r="T47" s="46">
        <f>'Empirical Test'!T47</f>
        <v>9118</v>
      </c>
      <c r="V47" s="20"/>
    </row>
    <row r="48" spans="1:22" x14ac:dyDescent="0.25">
      <c r="H48" t="s">
        <v>81</v>
      </c>
      <c r="I48" s="46">
        <f>'Empirical Test'!I48</f>
        <v>21893</v>
      </c>
      <c r="J48" s="46">
        <f>'Empirical Test'!J48</f>
        <v>22065</v>
      </c>
      <c r="K48" s="46">
        <f>'Empirical Test'!K48</f>
        <v>22098</v>
      </c>
      <c r="L48" s="46">
        <f>'Empirical Test'!L48</f>
        <v>22002</v>
      </c>
      <c r="M48" s="46">
        <f>'Empirical Test'!M48</f>
        <v>22098</v>
      </c>
      <c r="N48" s="46">
        <f>'Empirical Test'!N48</f>
        <v>22097</v>
      </c>
      <c r="O48" s="46">
        <f>'Empirical Test'!O48</f>
        <v>22043</v>
      </c>
      <c r="P48" s="46">
        <f>'Empirical Test'!P48</f>
        <v>22142</v>
      </c>
      <c r="Q48" s="46">
        <f>'Empirical Test'!Q48</f>
        <v>22064</v>
      </c>
      <c r="R48" s="46">
        <f>'Empirical Test'!R48</f>
        <v>22192</v>
      </c>
      <c r="S48" s="46">
        <f>'Empirical Test'!S48</f>
        <v>22187</v>
      </c>
      <c r="T48" s="46">
        <f>'Empirical Test'!T48</f>
        <v>22157</v>
      </c>
      <c r="V48" s="20"/>
    </row>
    <row r="49" spans="8:22" x14ac:dyDescent="0.25">
      <c r="H49" t="s">
        <v>123</v>
      </c>
      <c r="I49" s="46">
        <f>'Empirical Test'!I49</f>
        <v>122</v>
      </c>
      <c r="J49" s="46">
        <f>'Empirical Test'!J49</f>
        <v>129</v>
      </c>
      <c r="K49" s="46">
        <f>'Empirical Test'!K49</f>
        <v>126</v>
      </c>
      <c r="L49" s="46">
        <f>'Empirical Test'!L49</f>
        <v>124</v>
      </c>
      <c r="M49" s="46">
        <f>'Empirical Test'!M49</f>
        <v>127</v>
      </c>
      <c r="N49" s="46">
        <f>'Empirical Test'!N49</f>
        <v>126</v>
      </c>
      <c r="O49" s="46">
        <f>'Empirical Test'!O49</f>
        <v>125</v>
      </c>
      <c r="P49" s="46">
        <f>'Empirical Test'!P49</f>
        <v>121</v>
      </c>
      <c r="Q49" s="46">
        <f>'Empirical Test'!Q49</f>
        <v>127</v>
      </c>
      <c r="R49" s="46">
        <f>'Empirical Test'!R49</f>
        <v>127</v>
      </c>
      <c r="S49" s="46">
        <f>'Empirical Test'!S49</f>
        <v>124</v>
      </c>
      <c r="T49" s="46">
        <f>'Empirical Test'!T49</f>
        <v>125</v>
      </c>
      <c r="V49" s="20"/>
    </row>
    <row r="50" spans="8:22" x14ac:dyDescent="0.25">
      <c r="H50" t="s">
        <v>82</v>
      </c>
      <c r="I50" s="46">
        <f>'Empirical Test'!I50</f>
        <v>30942</v>
      </c>
      <c r="J50" s="46">
        <f>'Empirical Test'!J50</f>
        <v>31232</v>
      </c>
      <c r="K50" s="46">
        <f>'Empirical Test'!K50</f>
        <v>31227</v>
      </c>
      <c r="L50" s="46">
        <f>'Empirical Test'!L50</f>
        <v>31188</v>
      </c>
      <c r="M50" s="46">
        <f>'Empirical Test'!M50</f>
        <v>31303</v>
      </c>
      <c r="N50" s="46">
        <f>'Empirical Test'!N50</f>
        <v>31240</v>
      </c>
      <c r="O50" s="46">
        <f>'Empirical Test'!O50</f>
        <v>31256</v>
      </c>
      <c r="P50" s="46">
        <f>'Empirical Test'!P50</f>
        <v>31343</v>
      </c>
      <c r="Q50" s="46">
        <f>'Empirical Test'!Q50</f>
        <v>31305</v>
      </c>
      <c r="R50" s="46">
        <f>'Empirical Test'!R50</f>
        <v>31485</v>
      </c>
      <c r="S50" s="46">
        <f>'Empirical Test'!S50</f>
        <v>31460</v>
      </c>
      <c r="T50" s="46">
        <f>'Empirical Test'!T50</f>
        <v>31455</v>
      </c>
      <c r="V50" s="20"/>
    </row>
    <row r="51" spans="8:22" x14ac:dyDescent="0.25">
      <c r="H51" t="s">
        <v>83</v>
      </c>
      <c r="I51" s="46">
        <f>'Empirical Test'!I51</f>
        <v>45</v>
      </c>
      <c r="J51" s="46">
        <f>'Empirical Test'!J51</f>
        <v>50</v>
      </c>
      <c r="K51" s="46">
        <f>'Empirical Test'!K51</f>
        <v>47</v>
      </c>
      <c r="L51" s="46">
        <f>'Empirical Test'!L51</f>
        <v>51</v>
      </c>
      <c r="M51" s="46">
        <f>'Empirical Test'!M51</f>
        <v>48</v>
      </c>
      <c r="N51" s="46">
        <f>'Empirical Test'!N51</f>
        <v>54</v>
      </c>
      <c r="O51" s="46">
        <f>'Empirical Test'!O51</f>
        <v>48</v>
      </c>
      <c r="P51" s="46">
        <f>'Empirical Test'!P51</f>
        <v>47</v>
      </c>
      <c r="Q51" s="46">
        <f>'Empirical Test'!Q51</f>
        <v>49</v>
      </c>
      <c r="R51" s="46">
        <f>'Empirical Test'!R51</f>
        <v>48</v>
      </c>
      <c r="S51" s="46">
        <f>'Empirical Test'!S51</f>
        <v>48</v>
      </c>
      <c r="T51" s="46">
        <f>'Empirical Test'!T51</f>
        <v>45</v>
      </c>
      <c r="V51" s="20"/>
    </row>
    <row r="52" spans="8:22" x14ac:dyDescent="0.25">
      <c r="H52" s="44" t="s">
        <v>125</v>
      </c>
      <c r="I52" s="46">
        <f>'Empirical Test'!I52</f>
        <v>1808</v>
      </c>
      <c r="J52" s="46">
        <f>'Empirical Test'!J52</f>
        <v>1783</v>
      </c>
      <c r="K52" s="46">
        <f>'Empirical Test'!K52</f>
        <v>1756</v>
      </c>
      <c r="L52" s="46">
        <f>'Empirical Test'!L52</f>
        <v>1759</v>
      </c>
      <c r="M52" s="46">
        <f>'Empirical Test'!M52</f>
        <v>1756</v>
      </c>
      <c r="N52" s="46">
        <f>'Empirical Test'!N52</f>
        <v>1752</v>
      </c>
      <c r="O52" s="46">
        <f>'Empirical Test'!O52</f>
        <v>1755</v>
      </c>
      <c r="P52" s="46">
        <f>'Empirical Test'!P52</f>
        <v>1744</v>
      </c>
      <c r="Q52" s="46">
        <f>'Empirical Test'!Q52</f>
        <v>1755</v>
      </c>
      <c r="R52" s="46">
        <f>'Empirical Test'!R52</f>
        <v>1749</v>
      </c>
      <c r="S52" s="46">
        <f>'Empirical Test'!S52</f>
        <v>1745</v>
      </c>
      <c r="T52" s="46">
        <f>'Empirical Test'!T52</f>
        <v>1754</v>
      </c>
      <c r="V52" s="20"/>
    </row>
    <row r="53" spans="8:22" x14ac:dyDescent="0.25">
      <c r="H53" s="44" t="s">
        <v>221</v>
      </c>
      <c r="I53" s="46">
        <f>'Empirical Test'!I53</f>
        <v>86</v>
      </c>
      <c r="J53" s="46">
        <f>'Empirical Test'!J53</f>
        <v>83</v>
      </c>
      <c r="K53" s="46">
        <f>'Empirical Test'!K53</f>
        <v>80</v>
      </c>
      <c r="L53" s="46">
        <f>'Empirical Test'!L53</f>
        <v>88</v>
      </c>
      <c r="M53" s="46">
        <f>'Empirical Test'!M53</f>
        <v>81</v>
      </c>
      <c r="N53" s="46">
        <f>'Empirical Test'!N53</f>
        <v>83</v>
      </c>
      <c r="O53" s="46">
        <f>'Empirical Test'!O53</f>
        <v>80</v>
      </c>
      <c r="P53" s="46">
        <f>'Empirical Test'!P53</f>
        <v>84</v>
      </c>
      <c r="Q53" s="46">
        <f>'Empirical Test'!Q53</f>
        <v>83</v>
      </c>
      <c r="R53" s="46">
        <f>'Empirical Test'!R53</f>
        <v>80</v>
      </c>
      <c r="S53" s="46">
        <f>'Empirical Test'!S53</f>
        <v>84</v>
      </c>
      <c r="T53" s="46">
        <f>'Empirical Test'!T53</f>
        <v>84</v>
      </c>
      <c r="V53" s="20"/>
    </row>
    <row r="54" spans="8:22" x14ac:dyDescent="0.25">
      <c r="H54" s="44" t="s">
        <v>126</v>
      </c>
      <c r="I54" s="46">
        <f>'Empirical Test'!I54</f>
        <v>1951</v>
      </c>
      <c r="J54" s="46">
        <f>'Empirical Test'!J54</f>
        <v>1928</v>
      </c>
      <c r="K54" s="46">
        <f>'Empirical Test'!K54</f>
        <v>1895</v>
      </c>
      <c r="L54" s="46">
        <f>'Empirical Test'!L54</f>
        <v>1910</v>
      </c>
      <c r="M54" s="46">
        <f>'Empirical Test'!M54</f>
        <v>1897</v>
      </c>
      <c r="N54" s="46">
        <f>'Empirical Test'!N54</f>
        <v>1901</v>
      </c>
      <c r="O54" s="46">
        <f>'Empirical Test'!O54</f>
        <v>1895</v>
      </c>
      <c r="P54" s="46">
        <f>'Empirical Test'!P54</f>
        <v>1887</v>
      </c>
      <c r="Q54" s="46">
        <f>'Empirical Test'!Q54</f>
        <v>1899</v>
      </c>
      <c r="R54" s="46">
        <f>'Empirical Test'!R54</f>
        <v>1889</v>
      </c>
      <c r="S54" s="46">
        <f>'Empirical Test'!S54</f>
        <v>1889</v>
      </c>
      <c r="T54" s="46">
        <f>'Empirical Test'!T54</f>
        <v>1895</v>
      </c>
      <c r="V54" s="20"/>
    </row>
    <row r="55" spans="8:22" x14ac:dyDescent="0.25">
      <c r="H55" s="44" t="s">
        <v>127</v>
      </c>
      <c r="I55" s="46">
        <f>'Empirical Test'!I55</f>
        <v>2438</v>
      </c>
      <c r="J55" s="46">
        <f>'Empirical Test'!J55</f>
        <v>2412</v>
      </c>
      <c r="K55" s="46">
        <f>'Empirical Test'!K55</f>
        <v>2449</v>
      </c>
      <c r="L55" s="46">
        <f>'Empirical Test'!L55</f>
        <v>2399</v>
      </c>
      <c r="M55" s="46">
        <f>'Empirical Test'!M55</f>
        <v>2458</v>
      </c>
      <c r="N55" s="46">
        <f>'Empirical Test'!N55</f>
        <v>2441</v>
      </c>
      <c r="O55" s="46">
        <f>'Empirical Test'!O55</f>
        <v>2368</v>
      </c>
      <c r="P55" s="46">
        <f>'Empirical Test'!P55</f>
        <v>2464</v>
      </c>
      <c r="Q55" s="46">
        <f>'Empirical Test'!Q55</f>
        <v>2465</v>
      </c>
      <c r="R55" s="46">
        <f>'Empirical Test'!R55</f>
        <v>2454</v>
      </c>
      <c r="S55" s="46">
        <f>'Empirical Test'!S55</f>
        <v>2413</v>
      </c>
      <c r="T55" s="46">
        <f>'Empirical Test'!T55</f>
        <v>2432</v>
      </c>
      <c r="V55" s="20"/>
    </row>
    <row r="56" spans="8:22" x14ac:dyDescent="0.25">
      <c r="H56" t="s">
        <v>80</v>
      </c>
      <c r="I56" s="46">
        <f>'Empirical Test'!I56</f>
        <v>104670</v>
      </c>
      <c r="J56" s="46">
        <f>'Empirical Test'!J56</f>
        <v>104648</v>
      </c>
      <c r="K56" s="46">
        <f>'Empirical Test'!K56</f>
        <v>104774</v>
      </c>
      <c r="L56" s="46">
        <f>'Empirical Test'!L56</f>
        <v>104662</v>
      </c>
      <c r="M56" s="46">
        <f>'Empirical Test'!M56</f>
        <v>104433</v>
      </c>
      <c r="N56" s="46">
        <f>'Empirical Test'!N56</f>
        <v>104351</v>
      </c>
      <c r="O56" s="46">
        <f>'Empirical Test'!O56</f>
        <v>104487</v>
      </c>
      <c r="P56" s="46">
        <f>'Empirical Test'!P56</f>
        <v>104613</v>
      </c>
      <c r="Q56" s="46">
        <f>'Empirical Test'!Q56</f>
        <v>105108</v>
      </c>
      <c r="R56" s="46">
        <f>'Empirical Test'!R56</f>
        <v>105147</v>
      </c>
      <c r="S56" s="46">
        <f>'Empirical Test'!S56</f>
        <v>105535</v>
      </c>
      <c r="T56" s="46">
        <f>'Empirical Test'!T56</f>
        <v>105688</v>
      </c>
      <c r="V56" s="20"/>
    </row>
    <row r="57" spans="8:22" x14ac:dyDescent="0.25">
      <c r="H57" t="s">
        <v>84</v>
      </c>
      <c r="I57" s="46">
        <f>'Empirical Test'!I57</f>
        <v>5171</v>
      </c>
      <c r="J57" s="46">
        <f>'Empirical Test'!J57</f>
        <v>5174</v>
      </c>
      <c r="K57" s="46">
        <f>'Empirical Test'!K57</f>
        <v>5169</v>
      </c>
      <c r="L57" s="46">
        <f>'Empirical Test'!L57</f>
        <v>5150</v>
      </c>
      <c r="M57" s="46">
        <f>'Empirical Test'!M57</f>
        <v>5136</v>
      </c>
      <c r="N57" s="46">
        <f>'Empirical Test'!N57</f>
        <v>5159</v>
      </c>
      <c r="O57" s="46">
        <f>'Empirical Test'!O57</f>
        <v>5164</v>
      </c>
      <c r="P57" s="46">
        <f>'Empirical Test'!P57</f>
        <v>5182</v>
      </c>
      <c r="Q57" s="46">
        <f>'Empirical Test'!Q57</f>
        <v>5205</v>
      </c>
      <c r="R57" s="46">
        <f>'Empirical Test'!R57</f>
        <v>5181</v>
      </c>
      <c r="S57" s="46">
        <f>'Empirical Test'!S57</f>
        <v>5199</v>
      </c>
      <c r="T57" s="46">
        <f>'Empirical Test'!T57</f>
        <v>5182</v>
      </c>
      <c r="V57" s="20"/>
    </row>
    <row r="58" spans="8:22" x14ac:dyDescent="0.25">
      <c r="H58" t="s">
        <v>85</v>
      </c>
      <c r="I58" s="46">
        <f>'Empirical Test'!I58</f>
        <v>15560</v>
      </c>
      <c r="J58" s="46">
        <f>'Empirical Test'!J58</f>
        <v>15637</v>
      </c>
      <c r="K58" s="46">
        <f>'Empirical Test'!K58</f>
        <v>15632</v>
      </c>
      <c r="L58" s="46">
        <f>'Empirical Test'!L58</f>
        <v>15620</v>
      </c>
      <c r="M58" s="46">
        <f>'Empirical Test'!M58</f>
        <v>15687</v>
      </c>
      <c r="N58" s="46">
        <f>'Empirical Test'!N58</f>
        <v>15670</v>
      </c>
      <c r="O58" s="46">
        <f>'Empirical Test'!O58</f>
        <v>15749</v>
      </c>
      <c r="P58" s="46">
        <f>'Empirical Test'!P58</f>
        <v>15741</v>
      </c>
      <c r="Q58" s="46">
        <f>'Empirical Test'!Q58</f>
        <v>15691</v>
      </c>
      <c r="R58" s="46">
        <f>'Empirical Test'!R58</f>
        <v>15688</v>
      </c>
      <c r="S58" s="46">
        <f>'Empirical Test'!S58</f>
        <v>15709</v>
      </c>
      <c r="T58" s="46">
        <f>'Empirical Test'!T58</f>
        <v>15757</v>
      </c>
      <c r="V58" s="20"/>
    </row>
    <row r="59" spans="8:22" x14ac:dyDescent="0.25">
      <c r="H59" t="s">
        <v>128</v>
      </c>
      <c r="I59" s="46">
        <f>'Empirical Test'!I59</f>
        <v>137</v>
      </c>
      <c r="J59" s="46">
        <f>'Empirical Test'!J59</f>
        <v>132</v>
      </c>
      <c r="K59" s="46">
        <f>'Empirical Test'!K59</f>
        <v>131</v>
      </c>
      <c r="L59" s="46">
        <f>'Empirical Test'!L59</f>
        <v>131</v>
      </c>
      <c r="M59" s="46">
        <f>'Empirical Test'!M59</f>
        <v>131</v>
      </c>
      <c r="N59" s="46">
        <f>'Empirical Test'!N59</f>
        <v>132</v>
      </c>
      <c r="O59" s="46">
        <f>'Empirical Test'!O59</f>
        <v>132</v>
      </c>
      <c r="P59" s="46">
        <f>'Empirical Test'!P59</f>
        <v>132</v>
      </c>
      <c r="Q59" s="46">
        <f>'Empirical Test'!Q59</f>
        <v>132</v>
      </c>
      <c r="R59" s="46">
        <f>'Empirical Test'!R59</f>
        <v>131</v>
      </c>
      <c r="S59" s="46">
        <f>'Empirical Test'!S59</f>
        <v>131</v>
      </c>
      <c r="T59" s="46">
        <f>'Empirical Test'!T59</f>
        <v>127</v>
      </c>
      <c r="V59" s="20"/>
    </row>
    <row r="60" spans="8:22" x14ac:dyDescent="0.25">
      <c r="H60" t="s">
        <v>86</v>
      </c>
      <c r="I60" s="46">
        <f>'Empirical Test'!I60</f>
        <v>20896</v>
      </c>
      <c r="J60" s="46">
        <f>'Empirical Test'!J60</f>
        <v>20972</v>
      </c>
      <c r="K60" s="46">
        <f>'Empirical Test'!K60</f>
        <v>20960</v>
      </c>
      <c r="L60" s="46">
        <f>'Empirical Test'!L60</f>
        <v>20930</v>
      </c>
      <c r="M60" s="46">
        <f>'Empirical Test'!M60</f>
        <v>20983</v>
      </c>
      <c r="N60" s="46">
        <f>'Empirical Test'!N60</f>
        <v>20990</v>
      </c>
      <c r="O60" s="46">
        <f>'Empirical Test'!O60</f>
        <v>21074</v>
      </c>
      <c r="P60" s="46">
        <f>'Empirical Test'!P60</f>
        <v>21084</v>
      </c>
      <c r="Q60" s="46">
        <f>'Empirical Test'!Q60</f>
        <v>21057</v>
      </c>
      <c r="R60" s="46">
        <f>'Empirical Test'!R60</f>
        <v>21029</v>
      </c>
      <c r="S60" s="46">
        <f>'Empirical Test'!S60</f>
        <v>21068</v>
      </c>
      <c r="T60" s="46">
        <f>'Empirical Test'!T60</f>
        <v>21095</v>
      </c>
      <c r="V60" s="20"/>
    </row>
    <row r="61" spans="8:22" x14ac:dyDescent="0.25">
      <c r="H61" t="s">
        <v>129</v>
      </c>
      <c r="I61" s="46">
        <f>'Empirical Test'!I61</f>
        <v>18</v>
      </c>
      <c r="J61" s="46">
        <f>'Empirical Test'!J61</f>
        <v>18</v>
      </c>
      <c r="K61" s="46">
        <f>'Empirical Test'!K61</f>
        <v>18</v>
      </c>
      <c r="L61" s="46">
        <f>'Empirical Test'!L61</f>
        <v>18</v>
      </c>
      <c r="M61" s="46">
        <f>'Empirical Test'!M61</f>
        <v>18</v>
      </c>
      <c r="N61" s="46">
        <f>'Empirical Test'!N61</f>
        <v>18</v>
      </c>
      <c r="O61" s="46">
        <f>'Empirical Test'!O61</f>
        <v>18</v>
      </c>
      <c r="P61" s="46">
        <f>'Empirical Test'!P61</f>
        <v>18</v>
      </c>
      <c r="Q61" s="46">
        <f>'Empirical Test'!Q61</f>
        <v>18</v>
      </c>
      <c r="R61" s="46">
        <f>'Empirical Test'!R61</f>
        <v>18</v>
      </c>
      <c r="S61" s="46">
        <f>'Empirical Test'!S61</f>
        <v>18</v>
      </c>
      <c r="T61" s="46">
        <f>'Empirical Test'!T61</f>
        <v>18</v>
      </c>
      <c r="V61" s="20"/>
    </row>
    <row r="62" spans="8:22" x14ac:dyDescent="0.25">
      <c r="H62" t="s">
        <v>130</v>
      </c>
      <c r="I62" s="46">
        <f>'Empirical Test'!I62</f>
        <v>1056</v>
      </c>
      <c r="J62" s="46">
        <f>'Empirical Test'!J62</f>
        <v>1059</v>
      </c>
      <c r="K62" s="46">
        <f>'Empirical Test'!K62</f>
        <v>1051</v>
      </c>
      <c r="L62" s="46">
        <f>'Empirical Test'!L62</f>
        <v>1057</v>
      </c>
      <c r="M62" s="46">
        <f>'Empirical Test'!M62</f>
        <v>1054</v>
      </c>
      <c r="N62" s="46">
        <f>'Empirical Test'!N62</f>
        <v>1050</v>
      </c>
      <c r="O62" s="46">
        <f>'Empirical Test'!O62</f>
        <v>1054</v>
      </c>
      <c r="P62" s="46">
        <f>'Empirical Test'!P62</f>
        <v>1054</v>
      </c>
      <c r="Q62" s="46">
        <f>'Empirical Test'!Q62</f>
        <v>1061</v>
      </c>
      <c r="R62" s="46">
        <f>'Empirical Test'!R62</f>
        <v>1059</v>
      </c>
      <c r="S62" s="46">
        <f>'Empirical Test'!S62</f>
        <v>1054</v>
      </c>
      <c r="T62" s="46">
        <f>'Empirical Test'!T62</f>
        <v>1043</v>
      </c>
      <c r="V62" s="20"/>
    </row>
    <row r="63" spans="8:22" x14ac:dyDescent="0.25">
      <c r="H63" s="44" t="s">
        <v>155</v>
      </c>
      <c r="I63" s="46">
        <f>'Empirical Test'!I63</f>
        <v>64</v>
      </c>
      <c r="J63" s="46">
        <f>'Empirical Test'!J63</f>
        <v>65</v>
      </c>
      <c r="K63" s="46">
        <f>'Empirical Test'!K63</f>
        <v>59</v>
      </c>
      <c r="L63" s="46">
        <f>'Empirical Test'!L63</f>
        <v>65</v>
      </c>
      <c r="M63" s="46">
        <f>'Empirical Test'!M63</f>
        <v>64</v>
      </c>
      <c r="N63" s="46">
        <f>'Empirical Test'!N63</f>
        <v>62</v>
      </c>
      <c r="O63" s="46">
        <f>'Empirical Test'!O63</f>
        <v>61</v>
      </c>
      <c r="P63" s="46">
        <f>'Empirical Test'!P63</f>
        <v>63</v>
      </c>
      <c r="Q63" s="46">
        <f>'Empirical Test'!Q63</f>
        <v>62</v>
      </c>
      <c r="R63" s="46">
        <f>'Empirical Test'!R63</f>
        <v>61</v>
      </c>
      <c r="S63" s="46">
        <f>'Empirical Test'!S63</f>
        <v>63</v>
      </c>
      <c r="T63" s="46">
        <f>'Empirical Test'!T63</f>
        <v>60</v>
      </c>
      <c r="V63" s="20"/>
    </row>
    <row r="64" spans="8:22" x14ac:dyDescent="0.25">
      <c r="H64" t="s">
        <v>131</v>
      </c>
      <c r="I64" s="46">
        <f>'Empirical Test'!I64</f>
        <v>1142</v>
      </c>
      <c r="J64" s="46">
        <f>'Empirical Test'!J64</f>
        <v>1146</v>
      </c>
      <c r="K64" s="46">
        <f>'Empirical Test'!K64</f>
        <v>1132</v>
      </c>
      <c r="L64" s="46">
        <f>'Empirical Test'!L64</f>
        <v>1144</v>
      </c>
      <c r="M64" s="46">
        <f>'Empirical Test'!M64</f>
        <v>1140</v>
      </c>
      <c r="N64" s="46">
        <f>'Empirical Test'!N64</f>
        <v>1134</v>
      </c>
      <c r="O64" s="46">
        <f>'Empirical Test'!O64</f>
        <v>1137</v>
      </c>
      <c r="P64" s="46">
        <f>'Empirical Test'!P64</f>
        <v>1139</v>
      </c>
      <c r="Q64" s="46">
        <f>'Empirical Test'!Q64</f>
        <v>1145</v>
      </c>
      <c r="R64" s="46">
        <f>'Empirical Test'!R64</f>
        <v>1142</v>
      </c>
      <c r="S64" s="46">
        <f>'Empirical Test'!S64</f>
        <v>1139</v>
      </c>
      <c r="T64" s="46">
        <f>'Empirical Test'!T64</f>
        <v>1125</v>
      </c>
      <c r="V64" s="20"/>
    </row>
    <row r="65" spans="8:20" x14ac:dyDescent="0.25">
      <c r="H65" t="s">
        <v>132</v>
      </c>
      <c r="I65" s="46">
        <f>'Empirical Test'!I65</f>
        <v>1409</v>
      </c>
      <c r="J65" s="46">
        <f>'Empirical Test'!J65</f>
        <v>1411</v>
      </c>
      <c r="K65" s="46">
        <f>'Empirical Test'!K65</f>
        <v>1403</v>
      </c>
      <c r="L65" s="46">
        <f>'Empirical Test'!L65</f>
        <v>1399</v>
      </c>
      <c r="M65" s="46">
        <f>'Empirical Test'!M65</f>
        <v>1404</v>
      </c>
      <c r="N65" s="46">
        <f>'Empirical Test'!N65</f>
        <v>1391</v>
      </c>
      <c r="O65" s="46">
        <f>'Empirical Test'!O65</f>
        <v>1417</v>
      </c>
      <c r="P65" s="46">
        <f>'Empirical Test'!P65</f>
        <v>1408</v>
      </c>
      <c r="Q65" s="46">
        <f>'Empirical Test'!Q65</f>
        <v>1415</v>
      </c>
      <c r="R65" s="46">
        <f>'Empirical Test'!R65</f>
        <v>1408</v>
      </c>
      <c r="S65" s="46">
        <f>'Empirical Test'!S65</f>
        <v>1411</v>
      </c>
      <c r="T65" s="46">
        <f>'Empirical Test'!T65</f>
        <v>1403</v>
      </c>
    </row>
    <row r="67" spans="8:20" x14ac:dyDescent="0.25">
      <c r="H67" s="39" t="s">
        <v>110</v>
      </c>
    </row>
    <row r="68" spans="8:20" x14ac:dyDescent="0.25">
      <c r="H68" t="s">
        <v>78</v>
      </c>
      <c r="I68" s="46">
        <f>'Empirical Test'!I68</f>
        <v>281027480</v>
      </c>
      <c r="J68" s="46">
        <f>'Empirical Test'!J68</f>
        <v>230506821</v>
      </c>
      <c r="K68" s="46">
        <f>'Empirical Test'!K68</f>
        <v>198363507</v>
      </c>
      <c r="L68" s="46">
        <f>'Empirical Test'!L68</f>
        <v>175201661</v>
      </c>
      <c r="M68" s="46">
        <f>'Empirical Test'!M68</f>
        <v>148495652</v>
      </c>
      <c r="N68" s="46">
        <f>'Empirical Test'!N68</f>
        <v>154090136.59999999</v>
      </c>
      <c r="O68" s="46">
        <f>'Empirical Test'!O68</f>
        <v>163425633</v>
      </c>
      <c r="P68" s="46">
        <f>'Empirical Test'!P68</f>
        <v>176921758</v>
      </c>
      <c r="Q68" s="46">
        <f>'Empirical Test'!Q68</f>
        <v>176555296</v>
      </c>
      <c r="R68" s="46">
        <f>'Empirical Test'!R68</f>
        <v>148062106</v>
      </c>
      <c r="S68" s="46">
        <f>'Empirical Test'!S68</f>
        <v>171637794</v>
      </c>
      <c r="T68" s="46">
        <f>'Empirical Test'!T68</f>
        <v>244773659</v>
      </c>
    </row>
    <row r="69" spans="8:20" x14ac:dyDescent="0.25">
      <c r="H69" t="s">
        <v>79</v>
      </c>
      <c r="I69" s="46">
        <f>'Empirical Test'!I69</f>
        <v>6912372</v>
      </c>
      <c r="J69" s="46">
        <f>'Empirical Test'!J69</f>
        <v>5839872</v>
      </c>
      <c r="K69" s="46">
        <f>'Empirical Test'!K69</f>
        <v>5020238</v>
      </c>
      <c r="L69" s="46">
        <f>'Empirical Test'!L69</f>
        <v>4539655</v>
      </c>
      <c r="M69" s="46">
        <f>'Empirical Test'!M69</f>
        <v>3731542</v>
      </c>
      <c r="N69" s="46">
        <f>'Empirical Test'!N69</f>
        <v>3680861</v>
      </c>
      <c r="O69" s="46">
        <f>'Empirical Test'!O69</f>
        <v>3679479</v>
      </c>
      <c r="P69" s="46">
        <f>'Empirical Test'!P69</f>
        <v>3884769</v>
      </c>
      <c r="Q69" s="46">
        <f>'Empirical Test'!Q69</f>
        <v>4098957</v>
      </c>
      <c r="R69" s="46">
        <f>'Empirical Test'!R69</f>
        <v>3898825</v>
      </c>
      <c r="S69" s="46">
        <f>'Empirical Test'!S69</f>
        <v>4241373</v>
      </c>
      <c r="T69" s="46">
        <f>'Empirical Test'!T69</f>
        <v>5847880</v>
      </c>
    </row>
    <row r="70" spans="8:20" x14ac:dyDescent="0.25">
      <c r="H70" t="s">
        <v>81</v>
      </c>
      <c r="I70" s="46">
        <f>'Empirical Test'!I70</f>
        <v>54345204</v>
      </c>
      <c r="J70" s="46">
        <f>'Empirical Test'!J70</f>
        <v>48849971</v>
      </c>
      <c r="K70" s="46">
        <f>'Empirical Test'!K70</f>
        <v>45609814</v>
      </c>
      <c r="L70" s="46">
        <f>'Empirical Test'!L70</f>
        <v>41943347</v>
      </c>
      <c r="M70" s="46">
        <f>'Empirical Test'!M70</f>
        <v>41166378</v>
      </c>
      <c r="N70" s="46">
        <f>'Empirical Test'!N70</f>
        <v>42666684</v>
      </c>
      <c r="O70" s="46">
        <f>'Empirical Test'!O70</f>
        <v>44495435</v>
      </c>
      <c r="P70" s="46">
        <f>'Empirical Test'!P70</f>
        <v>47318738</v>
      </c>
      <c r="Q70" s="46">
        <f>'Empirical Test'!Q70</f>
        <v>47989166</v>
      </c>
      <c r="R70" s="46">
        <f>'Empirical Test'!R70</f>
        <v>41429431</v>
      </c>
      <c r="S70" s="46">
        <f>'Empirical Test'!S70</f>
        <v>42130844</v>
      </c>
      <c r="T70" s="46">
        <f>'Empirical Test'!T70</f>
        <v>50665200</v>
      </c>
    </row>
    <row r="71" spans="8:20" x14ac:dyDescent="0.25">
      <c r="H71" t="s">
        <v>123</v>
      </c>
      <c r="I71" s="46">
        <f>'Empirical Test'!I71</f>
        <v>630407</v>
      </c>
      <c r="J71" s="46">
        <f>'Empirical Test'!J71</f>
        <v>640193</v>
      </c>
      <c r="K71" s="46">
        <f>'Empirical Test'!K71</f>
        <v>566443</v>
      </c>
      <c r="L71" s="46">
        <f>'Empirical Test'!L71</f>
        <v>517026</v>
      </c>
      <c r="M71" s="46">
        <f>'Empirical Test'!M71</f>
        <v>474688</v>
      </c>
      <c r="N71" s="46">
        <f>'Empirical Test'!N71</f>
        <v>472385</v>
      </c>
      <c r="O71" s="46">
        <f>'Empirical Test'!O71</f>
        <v>441631</v>
      </c>
      <c r="P71" s="46">
        <f>'Empirical Test'!P71</f>
        <v>448644</v>
      </c>
      <c r="Q71" s="46">
        <f>'Empirical Test'!Q71</f>
        <v>487531</v>
      </c>
      <c r="R71" s="46">
        <f>'Empirical Test'!R71</f>
        <v>447278</v>
      </c>
      <c r="S71" s="46">
        <f>'Empirical Test'!S71</f>
        <v>486536</v>
      </c>
      <c r="T71" s="46">
        <f>'Empirical Test'!T71</f>
        <v>606096</v>
      </c>
    </row>
    <row r="72" spans="8:20" x14ac:dyDescent="0.25">
      <c r="H72" t="s">
        <v>82</v>
      </c>
      <c r="I72" s="46">
        <f>'Empirical Test'!I72</f>
        <v>62103053</v>
      </c>
      <c r="J72" s="46">
        <f>'Empirical Test'!J72</f>
        <v>55492050</v>
      </c>
      <c r="K72" s="46">
        <f>'Empirical Test'!K72</f>
        <v>51335713</v>
      </c>
      <c r="L72" s="46">
        <f>'Empirical Test'!L72</f>
        <v>47127306</v>
      </c>
      <c r="M72" s="46">
        <f>'Empirical Test'!M72</f>
        <v>45475268</v>
      </c>
      <c r="N72" s="46">
        <f>'Empirical Test'!N72</f>
        <v>46917495</v>
      </c>
      <c r="O72" s="46">
        <f>'Empirical Test'!O72</f>
        <v>48733807</v>
      </c>
      <c r="P72" s="46">
        <f>'Empirical Test'!P72</f>
        <v>51765642</v>
      </c>
      <c r="Q72" s="46">
        <f>'Empirical Test'!Q72</f>
        <v>52690785</v>
      </c>
      <c r="R72" s="46">
        <f>'Empirical Test'!R72</f>
        <v>45883770</v>
      </c>
      <c r="S72" s="46">
        <f>'Empirical Test'!S72</f>
        <v>46983800</v>
      </c>
      <c r="T72" s="46">
        <f>'Empirical Test'!T72</f>
        <v>57305285</v>
      </c>
    </row>
    <row r="73" spans="8:20" x14ac:dyDescent="0.25">
      <c r="H73" t="s">
        <v>83</v>
      </c>
      <c r="I73" s="46">
        <f>'Empirical Test'!I73</f>
        <v>3122259</v>
      </c>
      <c r="J73" s="46">
        <f>'Empirical Test'!J73</f>
        <v>2859380</v>
      </c>
      <c r="K73" s="46">
        <f>'Empirical Test'!K73</f>
        <v>2500240</v>
      </c>
      <c r="L73" s="46">
        <f>'Empirical Test'!L73</f>
        <v>2416680</v>
      </c>
      <c r="M73" s="46">
        <f>'Empirical Test'!M73</f>
        <v>2058600</v>
      </c>
      <c r="N73" s="46">
        <f>'Empirical Test'!N73</f>
        <v>3384920</v>
      </c>
      <c r="O73" s="46">
        <f>'Empirical Test'!O73</f>
        <v>2443540</v>
      </c>
      <c r="P73" s="46">
        <f>'Empirical Test'!P73</f>
        <v>2512500</v>
      </c>
      <c r="Q73" s="46">
        <f>'Empirical Test'!Q73</f>
        <v>2594580</v>
      </c>
      <c r="R73" s="46">
        <f>'Empirical Test'!R73</f>
        <v>2327960</v>
      </c>
      <c r="S73" s="46">
        <f>'Empirical Test'!S73</f>
        <v>2408860</v>
      </c>
      <c r="T73" s="46">
        <f>'Empirical Test'!T73</f>
        <v>2944480</v>
      </c>
    </row>
    <row r="74" spans="8:20" x14ac:dyDescent="0.25">
      <c r="H74" s="44" t="s">
        <v>125</v>
      </c>
      <c r="I74" s="46">
        <f>'Empirical Test'!I74</f>
        <v>111412090</v>
      </c>
      <c r="J74" s="46">
        <f>'Empirical Test'!J74</f>
        <v>100552113</v>
      </c>
      <c r="K74" s="46">
        <f>'Empirical Test'!K74</f>
        <v>96698298</v>
      </c>
      <c r="L74" s="46">
        <f>'Empirical Test'!L74</f>
        <v>100458772</v>
      </c>
      <c r="M74" s="46">
        <f>'Empirical Test'!M74</f>
        <v>101499974</v>
      </c>
      <c r="N74" s="46">
        <f>'Empirical Test'!N74</f>
        <v>105426502</v>
      </c>
      <c r="O74" s="46">
        <f>'Empirical Test'!O74</f>
        <v>107527671</v>
      </c>
      <c r="P74" s="46">
        <f>'Empirical Test'!P74</f>
        <v>107625408</v>
      </c>
      <c r="Q74" s="46">
        <f>'Empirical Test'!Q74</f>
        <v>112656939</v>
      </c>
      <c r="R74" s="46">
        <f>'Empirical Test'!R74</f>
        <v>100330241</v>
      </c>
      <c r="S74" s="46">
        <f>'Empirical Test'!S74</f>
        <v>98104941</v>
      </c>
      <c r="T74" s="46">
        <f>'Empirical Test'!T74</f>
        <v>110452563</v>
      </c>
    </row>
    <row r="75" spans="8:20" x14ac:dyDescent="0.25">
      <c r="H75" s="44" t="s">
        <v>221</v>
      </c>
      <c r="I75" s="46">
        <f>'Empirical Test'!I75</f>
        <v>10228953</v>
      </c>
      <c r="J75" s="46">
        <f>'Empirical Test'!J75</f>
        <v>8324441</v>
      </c>
      <c r="K75" s="46">
        <f>'Empirical Test'!K75</f>
        <v>7455510</v>
      </c>
      <c r="L75" s="46">
        <f>'Empirical Test'!L75</f>
        <v>9514518</v>
      </c>
      <c r="M75" s="46">
        <f>'Empirical Test'!M75</f>
        <v>8478518</v>
      </c>
      <c r="N75" s="46">
        <f>'Empirical Test'!N75</f>
        <v>8854646</v>
      </c>
      <c r="O75" s="46">
        <f>'Empirical Test'!O75</f>
        <v>8746948</v>
      </c>
      <c r="P75" s="46">
        <f>'Empirical Test'!P75</f>
        <v>8792935</v>
      </c>
      <c r="Q75" s="46">
        <f>'Empirical Test'!Q75</f>
        <v>9178165</v>
      </c>
      <c r="R75" s="46">
        <f>'Empirical Test'!R75</f>
        <v>8123894</v>
      </c>
      <c r="S75" s="46">
        <f>'Empirical Test'!S75</f>
        <v>7380154</v>
      </c>
      <c r="T75" s="46">
        <f>'Empirical Test'!T75</f>
        <v>11074963</v>
      </c>
    </row>
    <row r="76" spans="8:20" x14ac:dyDescent="0.25">
      <c r="H76" s="44" t="s">
        <v>126</v>
      </c>
      <c r="I76" s="46">
        <f>'Empirical Test'!I76</f>
        <v>125186862</v>
      </c>
      <c r="J76" s="46">
        <f>'Empirical Test'!J76</f>
        <v>112643414</v>
      </c>
      <c r="K76" s="46">
        <f>'Empirical Test'!K76</f>
        <v>107231528</v>
      </c>
      <c r="L76" s="46">
        <f>'Empirical Test'!L76</f>
        <v>112981690</v>
      </c>
      <c r="M76" s="46">
        <f>'Empirical Test'!M76</f>
        <v>112626772</v>
      </c>
      <c r="N76" s="46">
        <f>'Empirical Test'!N76</f>
        <v>118295108</v>
      </c>
      <c r="O76" s="46">
        <f>'Empirical Test'!O76</f>
        <v>119288439</v>
      </c>
      <c r="P76" s="46">
        <f>'Empirical Test'!P76</f>
        <v>119517243</v>
      </c>
      <c r="Q76" s="46">
        <f>'Empirical Test'!Q76</f>
        <v>125067964</v>
      </c>
      <c r="R76" s="46">
        <f>'Empirical Test'!R76</f>
        <v>111371375</v>
      </c>
      <c r="S76" s="46">
        <f>'Empirical Test'!S76</f>
        <v>108423915</v>
      </c>
      <c r="T76" s="46">
        <f>'Empirical Test'!T76</f>
        <v>125109526</v>
      </c>
    </row>
    <row r="77" spans="8:20" x14ac:dyDescent="0.25">
      <c r="H77" s="44" t="s">
        <v>127</v>
      </c>
      <c r="I77" s="46">
        <f>'Empirical Test'!I77</f>
        <v>3962568.5</v>
      </c>
      <c r="J77" s="46">
        <f>'Empirical Test'!J77</f>
        <v>3835415</v>
      </c>
      <c r="K77" s="46">
        <f>'Empirical Test'!K77</f>
        <v>3817404</v>
      </c>
      <c r="L77" s="46">
        <f>'Empirical Test'!L77</f>
        <v>5668911</v>
      </c>
      <c r="M77" s="46">
        <f>'Empirical Test'!M77</f>
        <v>11827237</v>
      </c>
      <c r="N77" s="46">
        <f>'Empirical Test'!N77</f>
        <v>17473356.666670002</v>
      </c>
      <c r="O77" s="46">
        <f>'Empirical Test'!O77</f>
        <v>21240193</v>
      </c>
      <c r="P77" s="46">
        <f>'Empirical Test'!P77</f>
        <v>24373405</v>
      </c>
      <c r="Q77" s="46">
        <f>'Empirical Test'!Q77</f>
        <v>21721978</v>
      </c>
      <c r="R77" s="46">
        <f>'Empirical Test'!R77</f>
        <v>12100052</v>
      </c>
      <c r="S77" s="46">
        <f>'Empirical Test'!S77</f>
        <v>3753578</v>
      </c>
      <c r="T77" s="46">
        <f>'Empirical Test'!T77</f>
        <v>3803632</v>
      </c>
    </row>
    <row r="78" spans="8:20" x14ac:dyDescent="0.25">
      <c r="H78" t="s">
        <v>80</v>
      </c>
      <c r="I78" s="46">
        <f>'Empirical Test'!I78</f>
        <v>136997743</v>
      </c>
      <c r="J78" s="46">
        <f>'Empirical Test'!J78</f>
        <v>110799740</v>
      </c>
      <c r="K78" s="46">
        <f>'Empirical Test'!K78</f>
        <v>97587477</v>
      </c>
      <c r="L78" s="46">
        <f>'Empirical Test'!L78</f>
        <v>87076154</v>
      </c>
      <c r="M78" s="46">
        <f>'Empirical Test'!M78</f>
        <v>71968565</v>
      </c>
      <c r="N78" s="46">
        <f>'Empirical Test'!N78</f>
        <v>73024126</v>
      </c>
      <c r="O78" s="46">
        <f>'Empirical Test'!O78</f>
        <v>77939095</v>
      </c>
      <c r="P78" s="46">
        <f>'Empirical Test'!P78</f>
        <v>85283539.329999998</v>
      </c>
      <c r="Q78" s="46">
        <f>'Empirical Test'!Q78</f>
        <v>76930206.670000002</v>
      </c>
      <c r="R78" s="46">
        <f>'Empirical Test'!R78</f>
        <v>72038619</v>
      </c>
      <c r="S78" s="46">
        <f>'Empirical Test'!S78</f>
        <v>84382587</v>
      </c>
      <c r="T78" s="46">
        <f>'Empirical Test'!T78</f>
        <v>124302913</v>
      </c>
    </row>
    <row r="79" spans="8:20" x14ac:dyDescent="0.25">
      <c r="H79" t="s">
        <v>84</v>
      </c>
      <c r="I79" s="46">
        <f>'Empirical Test'!I79</f>
        <v>2985263</v>
      </c>
      <c r="J79" s="46">
        <f>'Empirical Test'!J79</f>
        <v>2522799</v>
      </c>
      <c r="K79" s="46">
        <f>'Empirical Test'!K79</f>
        <v>2140751</v>
      </c>
      <c r="L79" s="46">
        <f>'Empirical Test'!L79</f>
        <v>1920439</v>
      </c>
      <c r="M79" s="46">
        <f>'Empirical Test'!M79</f>
        <v>1577267</v>
      </c>
      <c r="N79" s="46">
        <f>'Empirical Test'!N79</f>
        <v>1518980</v>
      </c>
      <c r="O79" s="46">
        <f>'Empirical Test'!O79</f>
        <v>1592765</v>
      </c>
      <c r="P79" s="46">
        <f>'Empirical Test'!P79</f>
        <v>1721794</v>
      </c>
      <c r="Q79" s="46">
        <f>'Empirical Test'!Q79</f>
        <v>1764195</v>
      </c>
      <c r="R79" s="46">
        <f>'Empirical Test'!R79</f>
        <v>1673192</v>
      </c>
      <c r="S79" s="46">
        <f>'Empirical Test'!S79</f>
        <v>1876202</v>
      </c>
      <c r="T79" s="46">
        <f>'Empirical Test'!T79</f>
        <v>2772798</v>
      </c>
    </row>
    <row r="80" spans="8:20" x14ac:dyDescent="0.25">
      <c r="H80" t="s">
        <v>85</v>
      </c>
      <c r="I80" s="46">
        <f>'Empirical Test'!I80</f>
        <v>33600697</v>
      </c>
      <c r="J80" s="46">
        <f>'Empirical Test'!J80</f>
        <v>29777117</v>
      </c>
      <c r="K80" s="46">
        <f>'Empirical Test'!K80</f>
        <v>27581100</v>
      </c>
      <c r="L80" s="46">
        <f>'Empirical Test'!L80</f>
        <v>25477254</v>
      </c>
      <c r="M80" s="46">
        <f>'Empirical Test'!M80</f>
        <v>24298895</v>
      </c>
      <c r="N80" s="46">
        <f>'Empirical Test'!N80</f>
        <v>25018997</v>
      </c>
      <c r="O80" s="46">
        <f>'Empirical Test'!O80</f>
        <v>26489474</v>
      </c>
      <c r="P80" s="46">
        <f>'Empirical Test'!P80</f>
        <v>28619952</v>
      </c>
      <c r="Q80" s="46">
        <f>'Empirical Test'!Q80</f>
        <v>27069459</v>
      </c>
      <c r="R80" s="46">
        <f>'Empirical Test'!R80</f>
        <v>24033484</v>
      </c>
      <c r="S80" s="46">
        <f>'Empirical Test'!S80</f>
        <v>24819075</v>
      </c>
      <c r="T80" s="46">
        <f>'Empirical Test'!T80</f>
        <v>31153397</v>
      </c>
    </row>
    <row r="81" spans="7:23" x14ac:dyDescent="0.25">
      <c r="H81" t="s">
        <v>128</v>
      </c>
      <c r="I81" s="46">
        <f>'Empirical Test'!I81</f>
        <v>491097</v>
      </c>
      <c r="J81" s="46">
        <f>'Empirical Test'!J81</f>
        <v>438248</v>
      </c>
      <c r="K81" s="46">
        <f>'Empirical Test'!K81</f>
        <v>401659</v>
      </c>
      <c r="L81" s="46">
        <f>'Empirical Test'!L81</f>
        <v>372952</v>
      </c>
      <c r="M81" s="46">
        <f>'Empirical Test'!M81</f>
        <v>340370</v>
      </c>
      <c r="N81" s="46">
        <f>'Empirical Test'!N81</f>
        <v>346404</v>
      </c>
      <c r="O81" s="46">
        <f>'Empirical Test'!O81</f>
        <v>358264</v>
      </c>
      <c r="P81" s="46">
        <f>'Empirical Test'!P81</f>
        <v>409053</v>
      </c>
      <c r="Q81" s="46">
        <f>'Empirical Test'!Q81</f>
        <v>399865</v>
      </c>
      <c r="R81" s="46">
        <f>'Empirical Test'!R81</f>
        <v>353628</v>
      </c>
      <c r="S81" s="46">
        <f>'Empirical Test'!S81</f>
        <v>375257</v>
      </c>
      <c r="T81" s="46">
        <f>'Empirical Test'!T81</f>
        <v>470007</v>
      </c>
    </row>
    <row r="82" spans="7:23" x14ac:dyDescent="0.25">
      <c r="H82" t="s">
        <v>86</v>
      </c>
      <c r="I82" s="46">
        <f>'Empirical Test'!I82</f>
        <v>37190616</v>
      </c>
      <c r="J82" s="46">
        <f>'Empirical Test'!J82</f>
        <v>32832665</v>
      </c>
      <c r="K82" s="46">
        <f>'Empirical Test'!K82</f>
        <v>30208658</v>
      </c>
      <c r="L82" s="46">
        <f>'Empirical Test'!L82</f>
        <v>27851293</v>
      </c>
      <c r="M82" s="46">
        <f>'Empirical Test'!M82</f>
        <v>26275495</v>
      </c>
      <c r="N82" s="46">
        <f>'Empirical Test'!N82</f>
        <v>26940044</v>
      </c>
      <c r="O82" s="46">
        <f>'Empirical Test'!O82</f>
        <v>28491793</v>
      </c>
      <c r="P82" s="46">
        <f>'Empirical Test'!P82</f>
        <v>30803259</v>
      </c>
      <c r="Q82" s="46">
        <f>'Empirical Test'!Q82</f>
        <v>29289050</v>
      </c>
      <c r="R82" s="46">
        <f>'Empirical Test'!R82</f>
        <v>26118153</v>
      </c>
      <c r="S82" s="46">
        <f>'Empirical Test'!S82</f>
        <v>27148097</v>
      </c>
      <c r="T82" s="46">
        <f>'Empirical Test'!T82</f>
        <v>34505364</v>
      </c>
    </row>
    <row r="83" spans="7:23" x14ac:dyDescent="0.25">
      <c r="H83" t="s">
        <v>129</v>
      </c>
      <c r="I83" s="46">
        <f>'Empirical Test'!I83</f>
        <v>839200</v>
      </c>
      <c r="J83" s="46">
        <f>'Empirical Test'!J83</f>
        <v>724440</v>
      </c>
      <c r="K83" s="46">
        <f>'Empirical Test'!K83</f>
        <v>627800</v>
      </c>
      <c r="L83" s="46">
        <f>'Empirical Test'!L83</f>
        <v>601400</v>
      </c>
      <c r="M83" s="46">
        <f>'Empirical Test'!M83</f>
        <v>526440</v>
      </c>
      <c r="N83" s="46">
        <f>'Empirical Test'!N83</f>
        <v>517760</v>
      </c>
      <c r="O83" s="46">
        <f>'Empirical Test'!O83</f>
        <v>548040</v>
      </c>
      <c r="P83" s="46">
        <f>'Empirical Test'!P83</f>
        <v>599560</v>
      </c>
      <c r="Q83" s="46">
        <f>'Empirical Test'!Q83</f>
        <v>571920</v>
      </c>
      <c r="R83" s="46">
        <f>'Empirical Test'!R83</f>
        <v>523760</v>
      </c>
      <c r="S83" s="46">
        <f>'Empirical Test'!S83</f>
        <v>528480</v>
      </c>
      <c r="T83" s="46">
        <f>'Empirical Test'!T83</f>
        <v>692000</v>
      </c>
    </row>
    <row r="84" spans="7:23" x14ac:dyDescent="0.25">
      <c r="H84" t="s">
        <v>130</v>
      </c>
      <c r="I84" s="46">
        <f>'Empirical Test'!I84</f>
        <v>52700608</v>
      </c>
      <c r="J84" s="46">
        <f>'Empirical Test'!J84</f>
        <v>48616341</v>
      </c>
      <c r="K84" s="46">
        <f>'Empirical Test'!K84</f>
        <v>46524914</v>
      </c>
      <c r="L84" s="46">
        <f>'Empirical Test'!L84</f>
        <v>46130392</v>
      </c>
      <c r="M84" s="46">
        <f>'Empirical Test'!M84</f>
        <v>46524828</v>
      </c>
      <c r="N84" s="46">
        <f>'Empirical Test'!N84</f>
        <v>46885114</v>
      </c>
      <c r="O84" s="46">
        <f>'Empirical Test'!O84</f>
        <v>47764553</v>
      </c>
      <c r="P84" s="46">
        <f>'Empirical Test'!P84</f>
        <v>48574025</v>
      </c>
      <c r="Q84" s="46">
        <f>'Empirical Test'!Q84</f>
        <v>48975204</v>
      </c>
      <c r="R84" s="46">
        <f>'Empirical Test'!R84</f>
        <v>43824251</v>
      </c>
      <c r="S84" s="46">
        <f>'Empirical Test'!S84</f>
        <v>43279878</v>
      </c>
      <c r="T84" s="46">
        <f>'Empirical Test'!T84</f>
        <v>49664852</v>
      </c>
    </row>
    <row r="85" spans="7:23" x14ac:dyDescent="0.25">
      <c r="H85" s="44" t="s">
        <v>155</v>
      </c>
      <c r="I85" s="46">
        <f>'Empirical Test'!I85</f>
        <v>9191828</v>
      </c>
      <c r="J85" s="46">
        <f>'Empirical Test'!J85</f>
        <v>7984217</v>
      </c>
      <c r="K85" s="46">
        <f>'Empirical Test'!K85</f>
        <v>4092290</v>
      </c>
      <c r="L85" s="46">
        <f>'Empirical Test'!L85</f>
        <v>8312220</v>
      </c>
      <c r="M85" s="46">
        <f>'Empirical Test'!M85</f>
        <v>6939328</v>
      </c>
      <c r="N85" s="46">
        <f>'Empirical Test'!N85</f>
        <v>6127116</v>
      </c>
      <c r="O85" s="46">
        <f>'Empirical Test'!O85</f>
        <v>5437256</v>
      </c>
      <c r="P85" s="46">
        <f>'Empirical Test'!P85</f>
        <v>6334907</v>
      </c>
      <c r="Q85" s="46">
        <f>'Empirical Test'!Q85</f>
        <v>5967456</v>
      </c>
      <c r="R85" s="46">
        <f>'Empirical Test'!R85</f>
        <v>5655115</v>
      </c>
      <c r="S85" s="46">
        <f>'Empirical Test'!S85</f>
        <v>6921840</v>
      </c>
      <c r="T85" s="46">
        <f>'Empirical Test'!T85</f>
        <v>6499200</v>
      </c>
    </row>
    <row r="86" spans="7:23" x14ac:dyDescent="0.25">
      <c r="H86" t="s">
        <v>131</v>
      </c>
      <c r="I86" s="46">
        <f>'Empirical Test'!I86</f>
        <v>62894556</v>
      </c>
      <c r="J86" s="46">
        <f>'Empirical Test'!J86</f>
        <v>57458198</v>
      </c>
      <c r="K86" s="46">
        <f>'Empirical Test'!K86</f>
        <v>51359244</v>
      </c>
      <c r="L86" s="46">
        <f>'Empirical Test'!L86</f>
        <v>55145652</v>
      </c>
      <c r="M86" s="46">
        <f>'Empirical Test'!M86</f>
        <v>54070636</v>
      </c>
      <c r="N86" s="46">
        <f>'Empirical Test'!N86</f>
        <v>53600310</v>
      </c>
      <c r="O86" s="46">
        <f>'Empirical Test'!O86</f>
        <v>53823929</v>
      </c>
      <c r="P86" s="46">
        <f>'Empirical Test'!P86</f>
        <v>55579212</v>
      </c>
      <c r="Q86" s="46">
        <f>'Empirical Test'!Q86</f>
        <v>55582660</v>
      </c>
      <c r="R86" s="46">
        <f>'Empirical Test'!R86</f>
        <v>50078966</v>
      </c>
      <c r="S86" s="46">
        <f>'Empirical Test'!S86</f>
        <v>50821438</v>
      </c>
      <c r="T86" s="46">
        <f>'Empirical Test'!T86</f>
        <v>56992572</v>
      </c>
    </row>
    <row r="87" spans="7:23" x14ac:dyDescent="0.25">
      <c r="H87" t="s">
        <v>132</v>
      </c>
      <c r="I87" s="46">
        <f>'Empirical Test'!I87</f>
        <v>3976758</v>
      </c>
      <c r="J87" s="46">
        <f>'Empirical Test'!J87</f>
        <v>3764888</v>
      </c>
      <c r="K87" s="46">
        <f>'Empirical Test'!K87</f>
        <v>3597926</v>
      </c>
      <c r="L87" s="46">
        <f>'Empirical Test'!L87</f>
        <v>3507065</v>
      </c>
      <c r="M87" s="46">
        <f>'Empirical Test'!M87</f>
        <v>4276653</v>
      </c>
      <c r="N87" s="46">
        <f>'Empirical Test'!N87</f>
        <v>5878584</v>
      </c>
      <c r="O87" s="46">
        <f>'Empirical Test'!O87</f>
        <v>7964086</v>
      </c>
      <c r="P87" s="46">
        <f>'Empirical Test'!P87</f>
        <v>8334085</v>
      </c>
      <c r="Q87" s="46">
        <f>'Empirical Test'!Q87</f>
        <v>7653412</v>
      </c>
      <c r="R87" s="46">
        <f>'Empirical Test'!R87</f>
        <v>5093012</v>
      </c>
      <c r="S87" s="46">
        <f>'Empirical Test'!S87</f>
        <v>3295101</v>
      </c>
      <c r="T87" s="46">
        <f>'Empirical Test'!T87</f>
        <v>3395261</v>
      </c>
    </row>
    <row r="88" spans="7:23" x14ac:dyDescent="0.25">
      <c r="W88" s="22"/>
    </row>
    <row r="89" spans="7:23" x14ac:dyDescent="0.25">
      <c r="G89" s="46" t="str">
        <f>'Empirical Test'!G89</f>
        <v>Dec 2015</v>
      </c>
      <c r="H89" s="43" t="s">
        <v>152</v>
      </c>
      <c r="W89" s="22"/>
    </row>
    <row r="90" spans="7:23" x14ac:dyDescent="0.25">
      <c r="G90" s="46">
        <f>'Empirical Test'!G90</f>
        <v>139892615</v>
      </c>
      <c r="H90" t="s">
        <v>78</v>
      </c>
      <c r="I90" s="46">
        <f>'Empirical Test'!I90</f>
        <v>134090421</v>
      </c>
      <c r="J90" s="46">
        <f>'Empirical Test'!J90</f>
        <v>113102742</v>
      </c>
      <c r="K90" s="46">
        <f>'Empirical Test'!K90</f>
        <v>113245358</v>
      </c>
      <c r="L90" s="46">
        <f>'Empirical Test'!L90</f>
        <v>94708454</v>
      </c>
      <c r="M90" s="46">
        <f>'Empirical Test'!M90</f>
        <v>88643117</v>
      </c>
      <c r="N90" s="46">
        <f>'Empirical Test'!N90</f>
        <v>91055955</v>
      </c>
      <c r="O90" s="46">
        <f>'Empirical Test'!O90</f>
        <v>106264773</v>
      </c>
      <c r="P90" s="46">
        <f>'Empirical Test'!P90</f>
        <v>110910793</v>
      </c>
      <c r="Q90" s="46">
        <f>'Empirical Test'!Q90</f>
        <v>88538594</v>
      </c>
      <c r="R90" s="46">
        <f>'Empirical Test'!R90</f>
        <v>97654649</v>
      </c>
      <c r="S90" s="46">
        <f>'Empirical Test'!S90</f>
        <v>119316675</v>
      </c>
      <c r="T90" s="46">
        <f>'Empirical Test'!T90</f>
        <v>159057842</v>
      </c>
      <c r="W90" s="22"/>
    </row>
    <row r="91" spans="7:23" x14ac:dyDescent="0.25">
      <c r="G91" s="46">
        <f>'Empirical Test'!G91</f>
        <v>3403804</v>
      </c>
      <c r="H91" t="s">
        <v>79</v>
      </c>
      <c r="I91" s="46">
        <f>'Empirical Test'!I91</f>
        <v>3297863</v>
      </c>
      <c r="J91" s="46">
        <f>'Empirical Test'!J91</f>
        <v>2852828</v>
      </c>
      <c r="K91" s="46">
        <f>'Empirical Test'!K91</f>
        <v>2879907</v>
      </c>
      <c r="L91" s="46">
        <f>'Empirical Test'!L91</f>
        <v>2465356</v>
      </c>
      <c r="M91" s="46">
        <f>'Empirical Test'!M91</f>
        <v>2213976</v>
      </c>
      <c r="N91" s="46">
        <f>'Empirical Test'!N91</f>
        <v>2175596</v>
      </c>
      <c r="O91" s="46">
        <f>'Empirical Test'!O91</f>
        <v>2386483</v>
      </c>
      <c r="P91" s="46">
        <f>'Empirical Test'!P91</f>
        <v>2439834</v>
      </c>
      <c r="Q91" s="46">
        <f>'Empirical Test'!Q91</f>
        <v>2064024</v>
      </c>
      <c r="R91" s="46">
        <f>'Empirical Test'!R91</f>
        <v>2577126</v>
      </c>
      <c r="S91" s="46">
        <f>'Empirical Test'!S91</f>
        <v>2960541</v>
      </c>
      <c r="T91" s="46">
        <f>'Empirical Test'!T91</f>
        <v>3790100</v>
      </c>
      <c r="W91" s="22"/>
    </row>
    <row r="92" spans="7:23" x14ac:dyDescent="0.25">
      <c r="G92" s="46">
        <f>'Empirical Test'!G92</f>
        <v>28427376</v>
      </c>
      <c r="H92" t="s">
        <v>81</v>
      </c>
      <c r="I92" s="46">
        <f>'Empirical Test'!I92</f>
        <v>25940921</v>
      </c>
      <c r="J92" s="46">
        <f>'Empirical Test'!J92</f>
        <v>23951868</v>
      </c>
      <c r="K92" s="46">
        <f>'Empirical Test'!K92</f>
        <v>26043026</v>
      </c>
      <c r="L92" s="46">
        <f>'Empirical Test'!L92</f>
        <v>22659115</v>
      </c>
      <c r="M92" s="46">
        <f>'Empirical Test'!M92</f>
        <v>24577937</v>
      </c>
      <c r="N92" s="46">
        <f>'Empirical Test'!N92</f>
        <v>25236916</v>
      </c>
      <c r="O92" s="46">
        <f>'Empirical Test'!O92</f>
        <v>28936103</v>
      </c>
      <c r="P92" s="46">
        <f>'Empirical Test'!P92</f>
        <v>29684648</v>
      </c>
      <c r="Q92" s="46">
        <f>'Empirical Test'!Q92</f>
        <v>24071346</v>
      </c>
      <c r="R92" s="46">
        <f>'Empirical Test'!R92</f>
        <v>27335938</v>
      </c>
      <c r="S92" s="46">
        <f>'Empirical Test'!S92</f>
        <v>29330008</v>
      </c>
      <c r="T92" s="46">
        <f>'Empirical Test'!T92</f>
        <v>32889641</v>
      </c>
      <c r="W92" s="22"/>
    </row>
    <row r="93" spans="7:23" x14ac:dyDescent="0.25">
      <c r="G93" s="46">
        <f>'Empirical Test'!G93</f>
        <v>336640</v>
      </c>
      <c r="H93" t="s">
        <v>123</v>
      </c>
      <c r="I93" s="46">
        <f>'Empirical Test'!I93</f>
        <v>305987</v>
      </c>
      <c r="J93" s="46">
        <f>'Empirical Test'!J93</f>
        <v>326887</v>
      </c>
      <c r="K93" s="46">
        <f>'Empirical Test'!K93</f>
        <v>309667</v>
      </c>
      <c r="L93" s="46">
        <f>'Empirical Test'!L93</f>
        <v>277006</v>
      </c>
      <c r="M93" s="46">
        <f>'Empirical Test'!M93</f>
        <v>308275</v>
      </c>
      <c r="N93" s="46">
        <f>'Empirical Test'!N93</f>
        <v>290080</v>
      </c>
      <c r="O93" s="46">
        <f>'Empirical Test'!O93</f>
        <v>298310</v>
      </c>
      <c r="P93" s="46">
        <f>'Empirical Test'!P93</f>
        <v>271093</v>
      </c>
      <c r="Q93" s="46">
        <f>'Empirical Test'!Q93</f>
        <v>241250</v>
      </c>
      <c r="R93" s="46">
        <f>'Empirical Test'!R93</f>
        <v>306801</v>
      </c>
      <c r="S93" s="46">
        <f>'Empirical Test'!S93</f>
        <v>344249</v>
      </c>
      <c r="T93" s="46">
        <f>'Empirical Test'!T93</f>
        <v>379010</v>
      </c>
      <c r="W93" s="22"/>
    </row>
    <row r="94" spans="7:23" x14ac:dyDescent="0.25">
      <c r="G94" s="46">
        <f>'Empirical Test'!G94</f>
        <v>32167820</v>
      </c>
      <c r="H94" t="s">
        <v>82</v>
      </c>
      <c r="I94" s="46">
        <f>'Empirical Test'!I94</f>
        <v>29544771</v>
      </c>
      <c r="J94" s="46">
        <f>'Empirical Test'!J94</f>
        <v>27131583</v>
      </c>
      <c r="K94" s="46">
        <f>'Empirical Test'!K94</f>
        <v>29232600</v>
      </c>
      <c r="L94" s="46">
        <f>'Empirical Test'!L94</f>
        <v>25401477</v>
      </c>
      <c r="M94" s="46">
        <f>'Empirical Test'!M94</f>
        <v>27100188</v>
      </c>
      <c r="N94" s="46">
        <f>'Empirical Test'!N94</f>
        <v>27702592</v>
      </c>
      <c r="O94" s="46">
        <f>'Empirical Test'!O94</f>
        <v>31620896</v>
      </c>
      <c r="P94" s="46">
        <f>'Empirical Test'!P94</f>
        <v>32395575</v>
      </c>
      <c r="Q94" s="46">
        <f>'Empirical Test'!Q94</f>
        <v>26376620</v>
      </c>
      <c r="R94" s="46">
        <f>'Empirical Test'!R94</f>
        <v>30219865</v>
      </c>
      <c r="S94" s="46">
        <f>'Empirical Test'!S94</f>
        <v>32634798</v>
      </c>
      <c r="T94" s="46">
        <f>'Empirical Test'!T94</f>
        <v>37058751</v>
      </c>
      <c r="W94" s="22"/>
    </row>
    <row r="95" spans="7:23" x14ac:dyDescent="0.25">
      <c r="G95" s="46">
        <f>'Empirical Test'!G95</f>
        <v>1870222</v>
      </c>
      <c r="H95" t="s">
        <v>83</v>
      </c>
      <c r="I95" s="46">
        <f>'Empirical Test'!I95</f>
        <v>1495938</v>
      </c>
      <c r="J95" s="46">
        <f>'Empirical Test'!J95</f>
        <v>1396697</v>
      </c>
      <c r="K95" s="46">
        <f>'Empirical Test'!K95</f>
        <v>1424470</v>
      </c>
      <c r="L95" s="46">
        <f>'Empirical Test'!L95</f>
        <v>1301930</v>
      </c>
      <c r="M95" s="46">
        <f>'Empirical Test'!M95</f>
        <v>1233101</v>
      </c>
      <c r="N95" s="46">
        <f>'Empirical Test'!N95</f>
        <v>2001549</v>
      </c>
      <c r="O95" s="46">
        <f>'Empirical Test'!O95</f>
        <v>1590988</v>
      </c>
      <c r="P95" s="46">
        <f>'Empirical Test'!P95</f>
        <v>1592670</v>
      </c>
      <c r="Q95" s="46">
        <f>'Empirical Test'!Q95</f>
        <v>1313470</v>
      </c>
      <c r="R95" s="46">
        <f>'Empirical Test'!R95</f>
        <v>1534003</v>
      </c>
      <c r="S95" s="46">
        <f>'Empirical Test'!S95</f>
        <v>1686820</v>
      </c>
      <c r="T95" s="46">
        <f>'Empirical Test'!T95</f>
        <v>1895050</v>
      </c>
      <c r="W95" s="22"/>
    </row>
    <row r="96" spans="7:23" x14ac:dyDescent="0.25">
      <c r="G96" s="46">
        <f>'Empirical Test'!G96</f>
        <v>62428015</v>
      </c>
      <c r="H96" s="44" t="s">
        <v>125</v>
      </c>
      <c r="I96" s="46">
        <f>'Empirical Test'!I96</f>
        <v>53173787</v>
      </c>
      <c r="J96" s="46">
        <f>'Empirical Test'!J96</f>
        <v>49330150</v>
      </c>
      <c r="K96" s="46">
        <f>'Empirical Test'!K96</f>
        <v>55213692</v>
      </c>
      <c r="L96" s="46">
        <f>'Empirical Test'!L96</f>
        <v>54293235</v>
      </c>
      <c r="M96" s="46">
        <f>'Empirical Test'!M96</f>
        <v>60590079</v>
      </c>
      <c r="N96" s="46">
        <f>'Empirical Test'!N96</f>
        <v>62338085</v>
      </c>
      <c r="O96" s="46">
        <f>'Empirical Test'!O96</f>
        <v>69970348</v>
      </c>
      <c r="P96" s="46">
        <f>'Empirical Test'!P96</f>
        <v>67502077</v>
      </c>
      <c r="Q96" s="46">
        <f>'Empirical Test'!Q96</f>
        <v>56506011</v>
      </c>
      <c r="R96" s="46">
        <f>'Empirical Test'!R96</f>
        <v>66207582</v>
      </c>
      <c r="S96" s="46">
        <f>'Empirical Test'!S96</f>
        <v>68264560</v>
      </c>
      <c r="T96" s="46">
        <f>'Empirical Test'!T96</f>
        <v>71717105</v>
      </c>
      <c r="W96" s="22"/>
    </row>
    <row r="97" spans="7:23" x14ac:dyDescent="0.25">
      <c r="G97" s="46">
        <f>'Empirical Test'!G97</f>
        <v>5461049</v>
      </c>
      <c r="H97" s="44" t="s">
        <v>221</v>
      </c>
      <c r="I97" s="46">
        <f>'Empirical Test'!I97</f>
        <v>4895796</v>
      </c>
      <c r="J97" s="46">
        <f>'Empirical Test'!J97</f>
        <v>4071223</v>
      </c>
      <c r="K97" s="46">
        <f>'Empirical Test'!K97</f>
        <v>4242443</v>
      </c>
      <c r="L97" s="46">
        <f>'Empirical Test'!L97</f>
        <v>5152317</v>
      </c>
      <c r="M97" s="46">
        <f>'Empirical Test'!M97</f>
        <v>5689078</v>
      </c>
      <c r="N97" s="46">
        <f>'Empirical Test'!N97</f>
        <v>5221431</v>
      </c>
      <c r="O97" s="46">
        <f>'Empirical Test'!O97</f>
        <v>5701042</v>
      </c>
      <c r="P97" s="46">
        <f>'Empirical Test'!P97</f>
        <v>5523513</v>
      </c>
      <c r="Q97" s="46">
        <f>'Empirical Test'!Q97</f>
        <v>4610547</v>
      </c>
      <c r="R97" s="46">
        <f>'Empirical Test'!R97</f>
        <v>5369011</v>
      </c>
      <c r="S97" s="46">
        <f>'Empirical Test'!S97</f>
        <v>5129309</v>
      </c>
      <c r="T97" s="46">
        <f>'Empirical Test'!T97</f>
        <v>7201189</v>
      </c>
      <c r="W97" s="22"/>
    </row>
    <row r="98" spans="7:23" x14ac:dyDescent="0.25">
      <c r="G98" s="46">
        <f>'Empirical Test'!G98</f>
        <v>69759286</v>
      </c>
      <c r="H98" s="44" t="s">
        <v>126</v>
      </c>
      <c r="I98" s="46">
        <f>'Empirical Test'!I98</f>
        <v>59565521</v>
      </c>
      <c r="J98" s="46">
        <f>'Empirical Test'!J98</f>
        <v>54798070</v>
      </c>
      <c r="K98" s="46">
        <f>'Empirical Test'!K98</f>
        <v>60880605</v>
      </c>
      <c r="L98" s="46">
        <f>'Empirical Test'!L98</f>
        <v>60747482</v>
      </c>
      <c r="M98" s="46">
        <f>'Empirical Test'!M98</f>
        <v>67512258</v>
      </c>
      <c r="N98" s="46">
        <f>'Empirical Test'!N98</f>
        <v>69561065</v>
      </c>
      <c r="O98" s="46">
        <f>'Empirical Test'!O98</f>
        <v>77262378</v>
      </c>
      <c r="P98" s="46">
        <f>'Empirical Test'!P98</f>
        <v>74618260</v>
      </c>
      <c r="Q98" s="46">
        <f>'Empirical Test'!Q98</f>
        <v>62430028</v>
      </c>
      <c r="R98" s="46">
        <f>'Empirical Test'!R98</f>
        <v>73110596</v>
      </c>
      <c r="S98" s="46">
        <f>'Empirical Test'!S98</f>
        <v>75080689</v>
      </c>
      <c r="T98" s="46">
        <f>'Empirical Test'!T98</f>
        <v>80813344</v>
      </c>
      <c r="W98" s="22"/>
    </row>
    <row r="99" spans="7:23" x14ac:dyDescent="0.25">
      <c r="G99" s="46">
        <f>'Empirical Test'!G99</f>
        <v>2356480</v>
      </c>
      <c r="H99" s="44" t="s">
        <v>127</v>
      </c>
      <c r="I99" s="46">
        <f>'Empirical Test'!I99</f>
        <v>1869922</v>
      </c>
      <c r="J99" s="46">
        <f>'Empirical Test'!J99</f>
        <v>1842451</v>
      </c>
      <c r="K99" s="46">
        <f>'Empirical Test'!K99</f>
        <v>2136705</v>
      </c>
      <c r="L99" s="46">
        <f>'Empirical Test'!L99</f>
        <v>2465357</v>
      </c>
      <c r="M99" s="46">
        <f>'Empirical Test'!M99</f>
        <v>3727326</v>
      </c>
      <c r="N99" s="46">
        <f>'Empirical Test'!N99</f>
        <v>7716115</v>
      </c>
      <c r="O99" s="46">
        <f>'Empirical Test'!O99</f>
        <v>8054379</v>
      </c>
      <c r="P99" s="46">
        <f>'Empirical Test'!P99</f>
        <v>9149378</v>
      </c>
      <c r="Q99" s="46">
        <f>'Empirical Test'!Q99</f>
        <v>6406517</v>
      </c>
      <c r="R99" s="46">
        <f>'Empirical Test'!R99</f>
        <v>5184931</v>
      </c>
      <c r="S99" s="46">
        <f>'Empirical Test'!S99</f>
        <v>2237619</v>
      </c>
      <c r="T99" s="46">
        <f>'Empirical Test'!T99</f>
        <v>2274060</v>
      </c>
      <c r="W99" s="22"/>
    </row>
    <row r="100" spans="7:23" x14ac:dyDescent="0.25">
      <c r="G100" s="46">
        <f>'Empirical Test'!G100</f>
        <v>71292868</v>
      </c>
      <c r="H100" t="s">
        <v>80</v>
      </c>
      <c r="I100" s="46">
        <f>'Empirical Test'!I100</f>
        <v>65379280</v>
      </c>
      <c r="J100" s="46">
        <f>'Empirical Test'!J100</f>
        <v>54322599</v>
      </c>
      <c r="K100" s="46">
        <f>'Empirical Test'!K100</f>
        <v>55709160</v>
      </c>
      <c r="L100" s="46">
        <f>'Empirical Test'!L100</f>
        <v>47063370</v>
      </c>
      <c r="M100" s="46">
        <f>'Empirical Test'!M100</f>
        <v>42962345</v>
      </c>
      <c r="N100" s="46">
        <f>'Empirical Test'!N100</f>
        <v>43192838</v>
      </c>
      <c r="O100" s="46">
        <f>'Empirical Test'!O100</f>
        <v>50712758</v>
      </c>
      <c r="P100" s="46">
        <f>'Empirical Test'!P100</f>
        <v>53506918</v>
      </c>
      <c r="Q100" s="46">
        <f>'Empirical Test'!Q100</f>
        <v>38599932</v>
      </c>
      <c r="R100" s="46">
        <f>'Empirical Test'!R100</f>
        <v>47554102</v>
      </c>
      <c r="S100" s="46">
        <f>'Empirical Test'!S100</f>
        <v>58728865</v>
      </c>
      <c r="T100" s="46">
        <f>'Empirical Test'!T100</f>
        <v>80729119</v>
      </c>
      <c r="W100" s="22"/>
    </row>
    <row r="101" spans="7:23" x14ac:dyDescent="0.25">
      <c r="G101" s="46">
        <f>'Empirical Test'!G101</f>
        <v>1533582</v>
      </c>
      <c r="H101" t="s">
        <v>84</v>
      </c>
      <c r="I101" s="46">
        <f>'Empirical Test'!I101</f>
        <v>1427941</v>
      </c>
      <c r="J101" s="46">
        <f>'Empirical Test'!J101</f>
        <v>1248112</v>
      </c>
      <c r="K101" s="46">
        <f>'Empirical Test'!K101</f>
        <v>1207703</v>
      </c>
      <c r="L101" s="46">
        <f>'Empirical Test'!L101</f>
        <v>1024923</v>
      </c>
      <c r="M101" s="46">
        <f>'Empirical Test'!M101</f>
        <v>952850</v>
      </c>
      <c r="N101" s="46">
        <f>'Empirical Test'!N101</f>
        <v>899246</v>
      </c>
      <c r="O101" s="46">
        <f>'Empirical Test'!O101</f>
        <v>1027513</v>
      </c>
      <c r="P101" s="46">
        <f>'Empirical Test'!P101</f>
        <v>1084371</v>
      </c>
      <c r="Q101" s="46">
        <f>'Empirical Test'!Q101</f>
        <v>884582</v>
      </c>
      <c r="R101" s="46">
        <f>'Empirical Test'!R101</f>
        <v>1104482</v>
      </c>
      <c r="S101" s="46">
        <f>'Empirical Test'!S101</f>
        <v>1308146</v>
      </c>
      <c r="T101" s="46">
        <f>'Empirical Test'!T101</f>
        <v>1810825</v>
      </c>
      <c r="W101" s="22"/>
    </row>
    <row r="102" spans="7:23" x14ac:dyDescent="0.25">
      <c r="G102" s="46">
        <f>'Empirical Test'!G102</f>
        <v>18066346</v>
      </c>
      <c r="H102" t="s">
        <v>85</v>
      </c>
      <c r="I102" s="46">
        <f>'Empirical Test'!I102</f>
        <v>16047332</v>
      </c>
      <c r="J102" s="46">
        <f>'Empirical Test'!J102</f>
        <v>14591026</v>
      </c>
      <c r="K102" s="46">
        <f>'Empirical Test'!K102</f>
        <v>15731102</v>
      </c>
      <c r="L102" s="46">
        <f>'Empirical Test'!L102</f>
        <v>13767213</v>
      </c>
      <c r="M102" s="46">
        <f>'Empirical Test'!M102</f>
        <v>14488932</v>
      </c>
      <c r="N102" s="46">
        <f>'Empirical Test'!N102</f>
        <v>14794055</v>
      </c>
      <c r="O102" s="46">
        <f>'Empirical Test'!O102</f>
        <v>17235709</v>
      </c>
      <c r="P102" s="46">
        <f>'Empirical Test'!P102</f>
        <v>17959890</v>
      </c>
      <c r="Q102" s="46">
        <f>'Empirical Test'!Q102</f>
        <v>13590393</v>
      </c>
      <c r="R102" s="46">
        <f>'Empirical Test'!R102</f>
        <v>15861594</v>
      </c>
      <c r="S102" s="46">
        <f>'Empirical Test'!S102</f>
        <v>17281296</v>
      </c>
      <c r="T102" s="46">
        <f>'Empirical Test'!T102</f>
        <v>20213864</v>
      </c>
      <c r="W102" s="22"/>
    </row>
    <row r="103" spans="7:23" x14ac:dyDescent="0.25">
      <c r="G103" s="46">
        <f>'Empirical Test'!G103</f>
        <v>261831</v>
      </c>
      <c r="H103" t="s">
        <v>128</v>
      </c>
      <c r="I103" s="46">
        <f>'Empirical Test'!I103</f>
        <v>237990</v>
      </c>
      <c r="J103" s="46">
        <f>'Empirical Test'!J103</f>
        <v>208019</v>
      </c>
      <c r="K103" s="46">
        <f>'Empirical Test'!K103</f>
        <v>216767</v>
      </c>
      <c r="L103" s="46">
        <f>'Empirical Test'!L103</f>
        <v>193904</v>
      </c>
      <c r="M103" s="46">
        <f>'Empirical Test'!M103</f>
        <v>196175</v>
      </c>
      <c r="N103" s="46">
        <f>'Empirical Test'!N103</f>
        <v>203056</v>
      </c>
      <c r="O103" s="46">
        <f>'Empirical Test'!O103</f>
        <v>232019</v>
      </c>
      <c r="P103" s="46">
        <f>'Empirical Test'!P103</f>
        <v>271093</v>
      </c>
      <c r="Q103" s="46">
        <f>'Empirical Test'!Q103</f>
        <v>187639</v>
      </c>
      <c r="R103" s="46">
        <f>'Empirical Test'!R103</f>
        <v>245441</v>
      </c>
      <c r="S103" s="46">
        <f>'Empirical Test'!S103</f>
        <v>275399</v>
      </c>
      <c r="T103" s="46">
        <f>'Empirical Test'!T103</f>
        <v>294786</v>
      </c>
      <c r="W103" s="22"/>
    </row>
    <row r="104" spans="7:23" x14ac:dyDescent="0.25">
      <c r="G104" s="46">
        <f>'Empirical Test'!G104</f>
        <v>19861759</v>
      </c>
      <c r="H104" t="s">
        <v>86</v>
      </c>
      <c r="I104" s="46">
        <f>'Empirical Test'!I104</f>
        <v>17713263</v>
      </c>
      <c r="J104" s="46">
        <f>'Empirical Test'!J104</f>
        <v>16047157</v>
      </c>
      <c r="K104" s="46">
        <f>'Empirical Test'!K104</f>
        <v>17155572</v>
      </c>
      <c r="L104" s="46">
        <f>'Empirical Test'!L104</f>
        <v>14986040</v>
      </c>
      <c r="M104" s="46">
        <f>'Empirical Test'!M104</f>
        <v>15637957</v>
      </c>
      <c r="N104" s="46">
        <f>'Empirical Test'!N104</f>
        <v>15896357</v>
      </c>
      <c r="O104" s="46">
        <f>'Empirical Test'!O104</f>
        <v>18495241</v>
      </c>
      <c r="P104" s="46">
        <f>'Empirical Test'!P104</f>
        <v>19315354</v>
      </c>
      <c r="Q104" s="46">
        <f>'Empirical Test'!Q104</f>
        <v>14662614</v>
      </c>
      <c r="R104" s="46">
        <f>'Empirical Test'!R104</f>
        <v>17211517</v>
      </c>
      <c r="S104" s="46">
        <f>'Empirical Test'!S104</f>
        <v>18864841</v>
      </c>
      <c r="T104" s="46">
        <f>'Empirical Test'!T104</f>
        <v>22319475</v>
      </c>
      <c r="W104" s="22"/>
    </row>
    <row r="105" spans="7:23" x14ac:dyDescent="0.25">
      <c r="G105" s="46">
        <f>'Empirical Test'!G105</f>
        <v>523662</v>
      </c>
      <c r="H105" t="s">
        <v>129</v>
      </c>
      <c r="I105" s="46">
        <f>'Empirical Test'!I105</f>
        <v>407983</v>
      </c>
      <c r="J105" s="46">
        <f>'Empirical Test'!J105</f>
        <v>356604</v>
      </c>
      <c r="K105" s="46">
        <f>'Empirical Test'!K105</f>
        <v>371601</v>
      </c>
      <c r="L105" s="46">
        <f>'Empirical Test'!L105</f>
        <v>332408</v>
      </c>
      <c r="M105" s="46">
        <f>'Empirical Test'!M105</f>
        <v>308275</v>
      </c>
      <c r="N105" s="46">
        <f>'Empirical Test'!N105</f>
        <v>319087</v>
      </c>
      <c r="O105" s="46">
        <f>'Empirical Test'!O105</f>
        <v>364602</v>
      </c>
      <c r="P105" s="46">
        <f>'Empirical Test'!P105</f>
        <v>372752</v>
      </c>
      <c r="Q105" s="46">
        <f>'Empirical Test'!Q105</f>
        <v>294861</v>
      </c>
      <c r="R105" s="46">
        <f>'Empirical Test'!R105</f>
        <v>337481</v>
      </c>
      <c r="S105" s="46">
        <f>'Empirical Test'!S105</f>
        <v>378674</v>
      </c>
      <c r="T105" s="46">
        <f>'Empirical Test'!T105</f>
        <v>463234</v>
      </c>
      <c r="W105" s="22"/>
    </row>
    <row r="106" spans="7:23" x14ac:dyDescent="0.25">
      <c r="G106" s="46">
        <f>'Empirical Test'!G106</f>
        <v>29699128</v>
      </c>
      <c r="H106" t="s">
        <v>130</v>
      </c>
      <c r="I106" s="46">
        <f>'Empirical Test'!I106</f>
        <v>25158953</v>
      </c>
      <c r="J106" s="46">
        <f>'Empirical Test'!J106</f>
        <v>23833000</v>
      </c>
      <c r="K106" s="46">
        <f>'Empirical Test'!K106</f>
        <v>26569460</v>
      </c>
      <c r="L106" s="46">
        <f>'Empirical Test'!L106</f>
        <v>24930567</v>
      </c>
      <c r="M106" s="46">
        <f>'Empirical Test'!M106</f>
        <v>27772788</v>
      </c>
      <c r="N106" s="46">
        <f>'Empirical Test'!N106</f>
        <v>27731600</v>
      </c>
      <c r="O106" s="46">
        <f>'Empirical Test'!O106</f>
        <v>31090567</v>
      </c>
      <c r="P106" s="46">
        <f>'Empirical Test'!P106</f>
        <v>30464040</v>
      </c>
      <c r="Q106" s="46">
        <f>'Empirical Test'!Q106</f>
        <v>24553846</v>
      </c>
      <c r="R106" s="46">
        <f>'Empirical Test'!R106</f>
        <v>28931302</v>
      </c>
      <c r="S106" s="46">
        <f>'Empirical Test'!S106</f>
        <v>30121780</v>
      </c>
      <c r="T106" s="46">
        <f>'Empirical Test'!T106</f>
        <v>32257958</v>
      </c>
      <c r="W106" s="22"/>
    </row>
    <row r="107" spans="7:23" x14ac:dyDescent="0.25">
      <c r="G107" s="46">
        <f>'Empirical Test'!G107</f>
        <v>6209137</v>
      </c>
      <c r="H107" s="44" t="s">
        <v>155</v>
      </c>
      <c r="I107" s="46">
        <f>'Empirical Test'!I107</f>
        <v>4385818</v>
      </c>
      <c r="J107" s="46">
        <f>'Empirical Test'!J107</f>
        <v>4754713</v>
      </c>
      <c r="K107" s="46">
        <f>'Empirical Test'!K107</f>
        <v>2322505</v>
      </c>
      <c r="L107" s="46">
        <f>'Empirical Test'!L107</f>
        <v>4487502</v>
      </c>
      <c r="M107" s="46">
        <f>'Empirical Test'!M107</f>
        <v>4147702</v>
      </c>
      <c r="N107" s="46">
        <f>'Empirical Test'!N107</f>
        <v>3625993</v>
      </c>
      <c r="O107" s="46">
        <f>'Empirical Test'!O107</f>
        <v>3546577</v>
      </c>
      <c r="P107" s="46">
        <f>'Empirical Test'!P107</f>
        <v>3964730</v>
      </c>
      <c r="Q107" s="46">
        <f>'Empirical Test'!Q107</f>
        <v>3002217</v>
      </c>
      <c r="R107" s="46">
        <f>'Empirical Test'!R107</f>
        <v>3742968</v>
      </c>
      <c r="S107" s="46">
        <f>'Empirical Test'!S107</f>
        <v>4819485</v>
      </c>
      <c r="T107" s="46">
        <f>'Empirical Test'!T107</f>
        <v>4211222</v>
      </c>
    </row>
    <row r="108" spans="7:23" x14ac:dyDescent="0.25">
      <c r="G108" s="46">
        <f>'Empirical Test'!G108</f>
        <v>36431927</v>
      </c>
      <c r="H108" t="s">
        <v>131</v>
      </c>
      <c r="I108" s="46">
        <f>'Empirical Test'!I108</f>
        <v>29952754</v>
      </c>
      <c r="J108" s="46">
        <f>'Empirical Test'!J108</f>
        <v>28944317</v>
      </c>
      <c r="K108" s="46">
        <f>'Empirical Test'!K108</f>
        <v>29263566</v>
      </c>
      <c r="L108" s="46">
        <f>'Empirical Test'!L108</f>
        <v>29750477</v>
      </c>
      <c r="M108" s="46">
        <f>'Empirical Test'!M108</f>
        <v>32228765</v>
      </c>
      <c r="N108" s="46">
        <f>'Empirical Test'!N108</f>
        <v>31676680</v>
      </c>
      <c r="O108" s="46">
        <f>'Empirical Test'!O108</f>
        <v>35001746</v>
      </c>
      <c r="P108" s="46">
        <f>'Empirical Test'!P108</f>
        <v>34801522</v>
      </c>
      <c r="Q108" s="46">
        <f>'Empirical Test'!Q108</f>
        <v>27850924</v>
      </c>
      <c r="R108" s="46">
        <f>'Empirical Test'!R108</f>
        <v>33011751</v>
      </c>
      <c r="S108" s="46">
        <f>'Empirical Test'!S108</f>
        <v>35319939</v>
      </c>
      <c r="T108" s="46">
        <f>'Empirical Test'!T108</f>
        <v>36932414</v>
      </c>
    </row>
    <row r="109" spans="7:23" x14ac:dyDescent="0.25">
      <c r="G109" s="46">
        <f>'Empirical Test'!G109</f>
        <v>2281670</v>
      </c>
      <c r="H109" t="s">
        <v>132</v>
      </c>
      <c r="I109" s="46">
        <f>'Empirical Test'!I109</f>
        <v>1869923</v>
      </c>
      <c r="J109" s="46">
        <f>'Empirical Test'!J109</f>
        <v>980660</v>
      </c>
      <c r="K109" s="46">
        <f>'Empirical Test'!K109</f>
        <v>2043805</v>
      </c>
      <c r="L109" s="46">
        <f>'Empirical Test'!L109</f>
        <v>1883643</v>
      </c>
      <c r="M109" s="46">
        <f>'Empirical Test'!M109</f>
        <v>2438176</v>
      </c>
      <c r="N109" s="46">
        <f>'Empirical Test'!N109</f>
        <v>3277899</v>
      </c>
      <c r="O109" s="46">
        <f>'Empirical Test'!O109</f>
        <v>4043763</v>
      </c>
      <c r="P109" s="46">
        <f>'Empirical Test'!P109</f>
        <v>4168050</v>
      </c>
      <c r="Q109" s="46">
        <f>'Empirical Test'!Q109</f>
        <v>3189856</v>
      </c>
      <c r="R109" s="46">
        <f>'Empirical Test'!R109</f>
        <v>2853246</v>
      </c>
      <c r="S109" s="46">
        <f>'Empirical Test'!S109</f>
        <v>2065494</v>
      </c>
      <c r="T109" s="46">
        <f>'Empirical Test'!T109</f>
        <v>1937163</v>
      </c>
    </row>
    <row r="110" spans="7:23" x14ac:dyDescent="0.25">
      <c r="V110" s="45"/>
    </row>
    <row r="111" spans="7:23" x14ac:dyDescent="0.25">
      <c r="H111" s="39" t="s">
        <v>111</v>
      </c>
    </row>
    <row r="112" spans="7:23" x14ac:dyDescent="0.25">
      <c r="H112" t="s">
        <v>78</v>
      </c>
      <c r="I112" s="22">
        <f t="shared" ref="I112:I131" si="9">I68+I90-G90</f>
        <v>275225286</v>
      </c>
      <c r="J112" s="21">
        <f t="shared" ref="J112:T112" si="10">J68+J90-I90</f>
        <v>209519142</v>
      </c>
      <c r="K112" s="21">
        <f t="shared" si="10"/>
        <v>198506123</v>
      </c>
      <c r="L112" s="21">
        <f t="shared" si="10"/>
        <v>156664757</v>
      </c>
      <c r="M112" s="21">
        <f t="shared" si="10"/>
        <v>142430315</v>
      </c>
      <c r="N112" s="21">
        <f t="shared" si="10"/>
        <v>156502974.59999999</v>
      </c>
      <c r="O112" s="21">
        <f t="shared" si="10"/>
        <v>178634451</v>
      </c>
      <c r="P112" s="21">
        <f t="shared" si="10"/>
        <v>181567778</v>
      </c>
      <c r="Q112" s="21">
        <f t="shared" si="10"/>
        <v>154183097</v>
      </c>
      <c r="R112" s="21">
        <f t="shared" si="10"/>
        <v>157178161</v>
      </c>
      <c r="S112" s="21">
        <f t="shared" si="10"/>
        <v>193299820</v>
      </c>
      <c r="T112" s="21">
        <f t="shared" si="10"/>
        <v>284514826</v>
      </c>
      <c r="U112" s="21">
        <f>SUM(I112:T112)</f>
        <v>2288226730.5999999</v>
      </c>
    </row>
    <row r="113" spans="8:21" x14ac:dyDescent="0.25">
      <c r="H113" t="s">
        <v>79</v>
      </c>
      <c r="I113" s="22">
        <f t="shared" si="9"/>
        <v>6806431</v>
      </c>
      <c r="J113" s="21">
        <f t="shared" ref="J113:T113" si="11">J69+J91-I91</f>
        <v>5394837</v>
      </c>
      <c r="K113" s="21">
        <f t="shared" si="11"/>
        <v>5047317</v>
      </c>
      <c r="L113" s="21">
        <f t="shared" si="11"/>
        <v>4125104</v>
      </c>
      <c r="M113" s="21">
        <f t="shared" si="11"/>
        <v>3480162</v>
      </c>
      <c r="N113" s="21">
        <f t="shared" si="11"/>
        <v>3642481</v>
      </c>
      <c r="O113" s="21">
        <f t="shared" si="11"/>
        <v>3890366</v>
      </c>
      <c r="P113" s="21">
        <f t="shared" si="11"/>
        <v>3938120</v>
      </c>
      <c r="Q113" s="21">
        <f t="shared" si="11"/>
        <v>3723147</v>
      </c>
      <c r="R113" s="21">
        <f t="shared" si="11"/>
        <v>4411927</v>
      </c>
      <c r="S113" s="21">
        <f t="shared" si="11"/>
        <v>4624788</v>
      </c>
      <c r="T113" s="21">
        <f t="shared" si="11"/>
        <v>6677439</v>
      </c>
      <c r="U113" s="21">
        <f t="shared" ref="U113:U131" si="12">SUM(I113:T113)</f>
        <v>55762119</v>
      </c>
    </row>
    <row r="114" spans="8:21" x14ac:dyDescent="0.25">
      <c r="H114" t="s">
        <v>81</v>
      </c>
      <c r="I114" s="22">
        <f t="shared" si="9"/>
        <v>51858749</v>
      </c>
      <c r="J114" s="21">
        <f t="shared" ref="J114:T114" si="13">J70+J92-I92</f>
        <v>46860918</v>
      </c>
      <c r="K114" s="21">
        <f t="shared" si="13"/>
        <v>47700972</v>
      </c>
      <c r="L114" s="21">
        <f t="shared" si="13"/>
        <v>38559436</v>
      </c>
      <c r="M114" s="21">
        <f t="shared" si="13"/>
        <v>43085200</v>
      </c>
      <c r="N114" s="21">
        <f t="shared" si="13"/>
        <v>43325663</v>
      </c>
      <c r="O114" s="21">
        <f t="shared" si="13"/>
        <v>48194622</v>
      </c>
      <c r="P114" s="21">
        <f t="shared" si="13"/>
        <v>48067283</v>
      </c>
      <c r="Q114" s="21">
        <f t="shared" si="13"/>
        <v>42375864</v>
      </c>
      <c r="R114" s="21">
        <f t="shared" si="13"/>
        <v>44694023</v>
      </c>
      <c r="S114" s="21">
        <f t="shared" si="13"/>
        <v>44124914</v>
      </c>
      <c r="T114" s="21">
        <f t="shared" si="13"/>
        <v>54224833</v>
      </c>
      <c r="U114" s="21">
        <f t="shared" si="12"/>
        <v>553072477</v>
      </c>
    </row>
    <row r="115" spans="8:21" x14ac:dyDescent="0.25">
      <c r="H115" t="s">
        <v>123</v>
      </c>
      <c r="I115" s="22">
        <f t="shared" si="9"/>
        <v>599754</v>
      </c>
      <c r="J115" s="21">
        <f t="shared" ref="J115:T115" si="14">J71+J93-I93</f>
        <v>661093</v>
      </c>
      <c r="K115" s="21">
        <f t="shared" si="14"/>
        <v>549223</v>
      </c>
      <c r="L115" s="21">
        <f t="shared" si="14"/>
        <v>484365</v>
      </c>
      <c r="M115" s="21">
        <f t="shared" si="14"/>
        <v>505957</v>
      </c>
      <c r="N115" s="21">
        <f t="shared" si="14"/>
        <v>454190</v>
      </c>
      <c r="O115" s="21">
        <f t="shared" si="14"/>
        <v>449861</v>
      </c>
      <c r="P115" s="21">
        <f t="shared" si="14"/>
        <v>421427</v>
      </c>
      <c r="Q115" s="21">
        <f t="shared" si="14"/>
        <v>457688</v>
      </c>
      <c r="R115" s="21">
        <f t="shared" si="14"/>
        <v>512829</v>
      </c>
      <c r="S115" s="21">
        <f t="shared" si="14"/>
        <v>523984</v>
      </c>
      <c r="T115" s="21">
        <f t="shared" si="14"/>
        <v>640857</v>
      </c>
      <c r="U115" s="21">
        <f t="shared" si="12"/>
        <v>6261228</v>
      </c>
    </row>
    <row r="116" spans="8:21" x14ac:dyDescent="0.25">
      <c r="H116" t="s">
        <v>82</v>
      </c>
      <c r="I116" s="22">
        <f t="shared" si="9"/>
        <v>59480004</v>
      </c>
      <c r="J116" s="21">
        <f t="shared" ref="J116:T116" si="15">J72+J94-I94</f>
        <v>53078862</v>
      </c>
      <c r="K116" s="21">
        <f t="shared" si="15"/>
        <v>53436730</v>
      </c>
      <c r="L116" s="21">
        <f t="shared" si="15"/>
        <v>43296183</v>
      </c>
      <c r="M116" s="21">
        <f t="shared" si="15"/>
        <v>47173979</v>
      </c>
      <c r="N116" s="21">
        <f t="shared" si="15"/>
        <v>47519899</v>
      </c>
      <c r="O116" s="21">
        <f t="shared" si="15"/>
        <v>52652111</v>
      </c>
      <c r="P116" s="21">
        <f t="shared" si="15"/>
        <v>52540321</v>
      </c>
      <c r="Q116" s="21">
        <f t="shared" si="15"/>
        <v>46671830</v>
      </c>
      <c r="R116" s="21">
        <f t="shared" si="15"/>
        <v>49727015</v>
      </c>
      <c r="S116" s="21">
        <f t="shared" si="15"/>
        <v>49398733</v>
      </c>
      <c r="T116" s="21">
        <f t="shared" si="15"/>
        <v>61729238</v>
      </c>
      <c r="U116" s="21">
        <f t="shared" si="12"/>
        <v>616704905</v>
      </c>
    </row>
    <row r="117" spans="8:21" x14ac:dyDescent="0.25">
      <c r="H117" t="s">
        <v>83</v>
      </c>
      <c r="I117" s="22">
        <f t="shared" si="9"/>
        <v>2747975</v>
      </c>
      <c r="J117" s="21">
        <f t="shared" ref="J117:T117" si="16">J73+J95-I95</f>
        <v>2760139</v>
      </c>
      <c r="K117" s="21">
        <f t="shared" si="16"/>
        <v>2528013</v>
      </c>
      <c r="L117" s="21">
        <f t="shared" si="16"/>
        <v>2294140</v>
      </c>
      <c r="M117" s="21">
        <f t="shared" si="16"/>
        <v>1989771</v>
      </c>
      <c r="N117" s="21">
        <f t="shared" si="16"/>
        <v>4153368</v>
      </c>
      <c r="O117" s="21">
        <f t="shared" si="16"/>
        <v>2032979</v>
      </c>
      <c r="P117" s="21">
        <f t="shared" si="16"/>
        <v>2514182</v>
      </c>
      <c r="Q117" s="21">
        <f t="shared" si="16"/>
        <v>2315380</v>
      </c>
      <c r="R117" s="21">
        <f t="shared" si="16"/>
        <v>2548493</v>
      </c>
      <c r="S117" s="21">
        <f t="shared" si="16"/>
        <v>2561677</v>
      </c>
      <c r="T117" s="21">
        <f t="shared" si="16"/>
        <v>3152710</v>
      </c>
      <c r="U117" s="21">
        <f t="shared" si="12"/>
        <v>31598827</v>
      </c>
    </row>
    <row r="118" spans="8:21" x14ac:dyDescent="0.25">
      <c r="H118" s="44" t="s">
        <v>125</v>
      </c>
      <c r="I118" s="22">
        <f t="shared" si="9"/>
        <v>102157862</v>
      </c>
      <c r="J118" s="21">
        <f t="shared" ref="J118:T118" si="17">J74+J96-I96</f>
        <v>96708476</v>
      </c>
      <c r="K118" s="21">
        <f t="shared" si="17"/>
        <v>102581840</v>
      </c>
      <c r="L118" s="21">
        <f t="shared" si="17"/>
        <v>99538315</v>
      </c>
      <c r="M118" s="21">
        <f t="shared" si="17"/>
        <v>107796818</v>
      </c>
      <c r="N118" s="21">
        <f t="shared" si="17"/>
        <v>107174508</v>
      </c>
      <c r="O118" s="21">
        <f t="shared" si="17"/>
        <v>115159934</v>
      </c>
      <c r="P118" s="21">
        <f t="shared" si="17"/>
        <v>105157137</v>
      </c>
      <c r="Q118" s="21">
        <f t="shared" si="17"/>
        <v>101660873</v>
      </c>
      <c r="R118" s="21">
        <f t="shared" si="17"/>
        <v>110031812</v>
      </c>
      <c r="S118" s="21">
        <f t="shared" si="17"/>
        <v>100161919</v>
      </c>
      <c r="T118" s="21">
        <f t="shared" si="17"/>
        <v>113905108</v>
      </c>
      <c r="U118" s="21">
        <f t="shared" si="12"/>
        <v>1262034602</v>
      </c>
    </row>
    <row r="119" spans="8:21" x14ac:dyDescent="0.25">
      <c r="H119" s="44" t="s">
        <v>221</v>
      </c>
      <c r="I119" s="22">
        <f t="shared" si="9"/>
        <v>9663700</v>
      </c>
      <c r="J119" s="21">
        <f t="shared" ref="J119:J131" si="18">J75+J97-I97</f>
        <v>7499868</v>
      </c>
      <c r="K119" s="21">
        <f t="shared" ref="K119:T119" si="19">K75+K97-J97</f>
        <v>7626730</v>
      </c>
      <c r="L119" s="21">
        <f t="shared" si="19"/>
        <v>10424392</v>
      </c>
      <c r="M119" s="21">
        <f t="shared" si="19"/>
        <v>9015279</v>
      </c>
      <c r="N119" s="21">
        <f t="shared" si="19"/>
        <v>8386999</v>
      </c>
      <c r="O119" s="21">
        <f t="shared" si="19"/>
        <v>9226559</v>
      </c>
      <c r="P119" s="21">
        <f t="shared" si="19"/>
        <v>8615406</v>
      </c>
      <c r="Q119" s="21">
        <f t="shared" si="19"/>
        <v>8265199</v>
      </c>
      <c r="R119" s="21">
        <f t="shared" si="19"/>
        <v>8882358</v>
      </c>
      <c r="S119" s="21">
        <f t="shared" si="19"/>
        <v>7140452</v>
      </c>
      <c r="T119" s="21">
        <f t="shared" si="19"/>
        <v>13146843</v>
      </c>
      <c r="U119" s="21">
        <f t="shared" si="12"/>
        <v>107893785</v>
      </c>
    </row>
    <row r="120" spans="8:21" x14ac:dyDescent="0.25">
      <c r="H120" s="44" t="s">
        <v>126</v>
      </c>
      <c r="I120" s="22">
        <f t="shared" si="9"/>
        <v>114993097</v>
      </c>
      <c r="J120" s="21">
        <f t="shared" si="18"/>
        <v>107875963</v>
      </c>
      <c r="K120" s="21">
        <f t="shared" ref="K120:T120" si="20">K76+K98-J98</f>
        <v>113314063</v>
      </c>
      <c r="L120" s="21">
        <f t="shared" si="20"/>
        <v>112848567</v>
      </c>
      <c r="M120" s="21">
        <f t="shared" si="20"/>
        <v>119391548</v>
      </c>
      <c r="N120" s="21">
        <f t="shared" si="20"/>
        <v>120343915</v>
      </c>
      <c r="O120" s="21">
        <f t="shared" si="20"/>
        <v>126989752</v>
      </c>
      <c r="P120" s="21">
        <f t="shared" si="20"/>
        <v>116873125</v>
      </c>
      <c r="Q120" s="21">
        <f t="shared" si="20"/>
        <v>112879732</v>
      </c>
      <c r="R120" s="21">
        <f t="shared" si="20"/>
        <v>122051943</v>
      </c>
      <c r="S120" s="21">
        <f t="shared" si="20"/>
        <v>110394008</v>
      </c>
      <c r="T120" s="21">
        <f t="shared" si="20"/>
        <v>130842181</v>
      </c>
      <c r="U120" s="21">
        <f t="shared" si="12"/>
        <v>1408797894</v>
      </c>
    </row>
    <row r="121" spans="8:21" x14ac:dyDescent="0.25">
      <c r="H121" s="44" t="s">
        <v>127</v>
      </c>
      <c r="I121" s="22">
        <f t="shared" si="9"/>
        <v>3476010.5</v>
      </c>
      <c r="J121" s="21">
        <f t="shared" si="18"/>
        <v>3807944</v>
      </c>
      <c r="K121" s="21">
        <f t="shared" ref="K121:T121" si="21">K77+K99-J99</f>
        <v>4111658</v>
      </c>
      <c r="L121" s="21">
        <f t="shared" si="21"/>
        <v>5997563</v>
      </c>
      <c r="M121" s="21">
        <f t="shared" si="21"/>
        <v>13089206</v>
      </c>
      <c r="N121" s="21">
        <f t="shared" si="21"/>
        <v>21462145.666670002</v>
      </c>
      <c r="O121" s="21">
        <f t="shared" si="21"/>
        <v>21578457</v>
      </c>
      <c r="P121" s="21">
        <f t="shared" si="21"/>
        <v>25468404</v>
      </c>
      <c r="Q121" s="21">
        <f t="shared" si="21"/>
        <v>18979117</v>
      </c>
      <c r="R121" s="21">
        <f t="shared" si="21"/>
        <v>10878466</v>
      </c>
      <c r="S121" s="21">
        <f t="shared" si="21"/>
        <v>806266</v>
      </c>
      <c r="T121" s="21">
        <f t="shared" si="21"/>
        <v>3840073</v>
      </c>
      <c r="U121" s="21">
        <f t="shared" si="12"/>
        <v>133495310.16666999</v>
      </c>
    </row>
    <row r="122" spans="8:21" x14ac:dyDescent="0.25">
      <c r="H122" t="s">
        <v>80</v>
      </c>
      <c r="I122" s="22">
        <f t="shared" si="9"/>
        <v>131084155</v>
      </c>
      <c r="J122" s="21">
        <f t="shared" si="18"/>
        <v>99743059</v>
      </c>
      <c r="K122" s="21">
        <f t="shared" ref="K122:T122" si="22">K78+K100-J100</f>
        <v>98974038</v>
      </c>
      <c r="L122" s="21">
        <f t="shared" si="22"/>
        <v>78430364</v>
      </c>
      <c r="M122" s="21">
        <f t="shared" si="22"/>
        <v>67867540</v>
      </c>
      <c r="N122" s="21">
        <f t="shared" si="22"/>
        <v>73254619</v>
      </c>
      <c r="O122" s="21">
        <f t="shared" si="22"/>
        <v>85459015</v>
      </c>
      <c r="P122" s="21">
        <f t="shared" si="22"/>
        <v>88077699.329999983</v>
      </c>
      <c r="Q122" s="21">
        <f t="shared" si="22"/>
        <v>62023220.670000002</v>
      </c>
      <c r="R122" s="21">
        <f t="shared" si="22"/>
        <v>80992789</v>
      </c>
      <c r="S122" s="21">
        <f t="shared" si="22"/>
        <v>95557350</v>
      </c>
      <c r="T122" s="21">
        <f t="shared" si="22"/>
        <v>146303167</v>
      </c>
      <c r="U122" s="21">
        <f t="shared" si="12"/>
        <v>1107767016</v>
      </c>
    </row>
    <row r="123" spans="8:21" x14ac:dyDescent="0.25">
      <c r="H123" t="s">
        <v>84</v>
      </c>
      <c r="I123" s="22">
        <f t="shared" si="9"/>
        <v>2879622</v>
      </c>
      <c r="J123" s="21">
        <f t="shared" si="18"/>
        <v>2342970</v>
      </c>
      <c r="K123" s="21">
        <f t="shared" ref="K123:T123" si="23">K79+K101-J101</f>
        <v>2100342</v>
      </c>
      <c r="L123" s="21">
        <f t="shared" si="23"/>
        <v>1737659</v>
      </c>
      <c r="M123" s="21">
        <f t="shared" si="23"/>
        <v>1505194</v>
      </c>
      <c r="N123" s="21">
        <f t="shared" si="23"/>
        <v>1465376</v>
      </c>
      <c r="O123" s="21">
        <f t="shared" si="23"/>
        <v>1721032</v>
      </c>
      <c r="P123" s="21">
        <f t="shared" si="23"/>
        <v>1778652</v>
      </c>
      <c r="Q123" s="21">
        <f t="shared" si="23"/>
        <v>1564406</v>
      </c>
      <c r="R123" s="21">
        <f t="shared" si="23"/>
        <v>1893092</v>
      </c>
      <c r="S123" s="21">
        <f t="shared" si="23"/>
        <v>2079866</v>
      </c>
      <c r="T123" s="21">
        <f t="shared" si="23"/>
        <v>3275477</v>
      </c>
      <c r="U123" s="21">
        <f t="shared" si="12"/>
        <v>24343688</v>
      </c>
    </row>
    <row r="124" spans="8:21" x14ac:dyDescent="0.25">
      <c r="H124" t="s">
        <v>85</v>
      </c>
      <c r="I124" s="22">
        <f t="shared" si="9"/>
        <v>31581683</v>
      </c>
      <c r="J124" s="21">
        <f t="shared" si="18"/>
        <v>28320811</v>
      </c>
      <c r="K124" s="21">
        <f t="shared" ref="K124:T124" si="24">K80+K102-J102</f>
        <v>28721176</v>
      </c>
      <c r="L124" s="21">
        <f t="shared" si="24"/>
        <v>23513365</v>
      </c>
      <c r="M124" s="21">
        <f t="shared" si="24"/>
        <v>25020614</v>
      </c>
      <c r="N124" s="21">
        <f t="shared" si="24"/>
        <v>25324120</v>
      </c>
      <c r="O124" s="21">
        <f t="shared" si="24"/>
        <v>28931128</v>
      </c>
      <c r="P124" s="21">
        <f t="shared" si="24"/>
        <v>29344133</v>
      </c>
      <c r="Q124" s="21">
        <f t="shared" si="24"/>
        <v>22699962</v>
      </c>
      <c r="R124" s="21">
        <f t="shared" si="24"/>
        <v>26304685</v>
      </c>
      <c r="S124" s="21">
        <f t="shared" si="24"/>
        <v>26238777</v>
      </c>
      <c r="T124" s="21">
        <f t="shared" si="24"/>
        <v>34085965</v>
      </c>
      <c r="U124" s="21">
        <f t="shared" si="12"/>
        <v>330086419</v>
      </c>
    </row>
    <row r="125" spans="8:21" x14ac:dyDescent="0.25">
      <c r="H125" t="s">
        <v>128</v>
      </c>
      <c r="I125" s="22">
        <f t="shared" si="9"/>
        <v>467256</v>
      </c>
      <c r="J125" s="21">
        <f t="shared" si="18"/>
        <v>408277</v>
      </c>
      <c r="K125" s="21">
        <f t="shared" ref="K125:T125" si="25">K81+K103-J103</f>
        <v>410407</v>
      </c>
      <c r="L125" s="21">
        <f t="shared" si="25"/>
        <v>350089</v>
      </c>
      <c r="M125" s="21">
        <f t="shared" si="25"/>
        <v>342641</v>
      </c>
      <c r="N125" s="21">
        <f t="shared" si="25"/>
        <v>353285</v>
      </c>
      <c r="O125" s="21">
        <f t="shared" si="25"/>
        <v>387227</v>
      </c>
      <c r="P125" s="21">
        <f t="shared" si="25"/>
        <v>448127</v>
      </c>
      <c r="Q125" s="21">
        <f t="shared" si="25"/>
        <v>316411</v>
      </c>
      <c r="R125" s="21">
        <f t="shared" si="25"/>
        <v>411430</v>
      </c>
      <c r="S125" s="21">
        <f t="shared" si="25"/>
        <v>405215</v>
      </c>
      <c r="T125" s="21">
        <f t="shared" si="25"/>
        <v>489394</v>
      </c>
      <c r="U125" s="21">
        <f t="shared" si="12"/>
        <v>4789759</v>
      </c>
    </row>
    <row r="126" spans="8:21" x14ac:dyDescent="0.25">
      <c r="H126" t="s">
        <v>86</v>
      </c>
      <c r="I126" s="22">
        <f t="shared" si="9"/>
        <v>35042120</v>
      </c>
      <c r="J126" s="21">
        <f t="shared" si="18"/>
        <v>31166559</v>
      </c>
      <c r="K126" s="21">
        <f t="shared" ref="K126:T126" si="26">K82+K104-J104</f>
        <v>31317073</v>
      </c>
      <c r="L126" s="21">
        <f t="shared" si="26"/>
        <v>25681761</v>
      </c>
      <c r="M126" s="21">
        <f t="shared" si="26"/>
        <v>26927412</v>
      </c>
      <c r="N126" s="21">
        <f t="shared" si="26"/>
        <v>27198444</v>
      </c>
      <c r="O126" s="21">
        <f t="shared" si="26"/>
        <v>31090677</v>
      </c>
      <c r="P126" s="21">
        <f t="shared" si="26"/>
        <v>31623372</v>
      </c>
      <c r="Q126" s="21">
        <f t="shared" si="26"/>
        <v>24636310</v>
      </c>
      <c r="R126" s="21">
        <f t="shared" si="26"/>
        <v>28667056</v>
      </c>
      <c r="S126" s="21">
        <f t="shared" si="26"/>
        <v>28801421</v>
      </c>
      <c r="T126" s="21">
        <f t="shared" si="26"/>
        <v>37959998</v>
      </c>
      <c r="U126" s="21">
        <f t="shared" si="12"/>
        <v>360112203</v>
      </c>
    </row>
    <row r="127" spans="8:21" x14ac:dyDescent="0.25">
      <c r="H127" t="s">
        <v>129</v>
      </c>
      <c r="I127" s="22">
        <f t="shared" si="9"/>
        <v>723521</v>
      </c>
      <c r="J127" s="21">
        <f t="shared" si="18"/>
        <v>673061</v>
      </c>
      <c r="K127" s="21">
        <f t="shared" ref="K127:T127" si="27">K83+K105-J105</f>
        <v>642797</v>
      </c>
      <c r="L127" s="21">
        <f t="shared" si="27"/>
        <v>562207</v>
      </c>
      <c r="M127" s="21">
        <f t="shared" si="27"/>
        <v>502307</v>
      </c>
      <c r="N127" s="21">
        <f t="shared" si="27"/>
        <v>528572</v>
      </c>
      <c r="O127" s="21">
        <f t="shared" si="27"/>
        <v>593555</v>
      </c>
      <c r="P127" s="21">
        <f t="shared" si="27"/>
        <v>607710</v>
      </c>
      <c r="Q127" s="21">
        <f t="shared" si="27"/>
        <v>494029</v>
      </c>
      <c r="R127" s="21">
        <f t="shared" si="27"/>
        <v>566380</v>
      </c>
      <c r="S127" s="21">
        <f t="shared" si="27"/>
        <v>569673</v>
      </c>
      <c r="T127" s="21">
        <f t="shared" si="27"/>
        <v>776560</v>
      </c>
      <c r="U127" s="21">
        <f t="shared" si="12"/>
        <v>7240372</v>
      </c>
    </row>
    <row r="128" spans="8:21" x14ac:dyDescent="0.25">
      <c r="H128" t="s">
        <v>130</v>
      </c>
      <c r="I128" s="22">
        <f t="shared" si="9"/>
        <v>48160433</v>
      </c>
      <c r="J128" s="21">
        <f t="shared" si="18"/>
        <v>47290388</v>
      </c>
      <c r="K128" s="21">
        <f t="shared" ref="K128:T128" si="28">K84+K106-J106</f>
        <v>49261374</v>
      </c>
      <c r="L128" s="21">
        <f t="shared" si="28"/>
        <v>44491499</v>
      </c>
      <c r="M128" s="21">
        <f t="shared" si="28"/>
        <v>49367049</v>
      </c>
      <c r="N128" s="21">
        <f t="shared" si="28"/>
        <v>46843926</v>
      </c>
      <c r="O128" s="21">
        <f t="shared" si="28"/>
        <v>51123520</v>
      </c>
      <c r="P128" s="21">
        <f t="shared" si="28"/>
        <v>47947498</v>
      </c>
      <c r="Q128" s="21">
        <f t="shared" si="28"/>
        <v>43065010</v>
      </c>
      <c r="R128" s="21">
        <f t="shared" si="28"/>
        <v>48201707</v>
      </c>
      <c r="S128" s="21">
        <f t="shared" si="28"/>
        <v>44470356</v>
      </c>
      <c r="T128" s="21">
        <f t="shared" si="28"/>
        <v>51801030</v>
      </c>
      <c r="U128" s="21">
        <f>SUM(I128:T128)</f>
        <v>572023790</v>
      </c>
    </row>
    <row r="129" spans="8:21" x14ac:dyDescent="0.25">
      <c r="H129" s="44" t="s">
        <v>155</v>
      </c>
      <c r="I129" s="22">
        <f t="shared" si="9"/>
        <v>7368509</v>
      </c>
      <c r="J129" s="21">
        <f t="shared" si="18"/>
        <v>8353112</v>
      </c>
      <c r="K129" s="21">
        <f t="shared" ref="K129:T129" si="29">K85+K107-J107</f>
        <v>1660082</v>
      </c>
      <c r="L129" s="21">
        <f t="shared" si="29"/>
        <v>10477217</v>
      </c>
      <c r="M129" s="21">
        <f t="shared" si="29"/>
        <v>6599528</v>
      </c>
      <c r="N129" s="21">
        <f t="shared" si="29"/>
        <v>5605407</v>
      </c>
      <c r="O129" s="21">
        <f t="shared" si="29"/>
        <v>5357840</v>
      </c>
      <c r="P129" s="21">
        <f t="shared" si="29"/>
        <v>6753060</v>
      </c>
      <c r="Q129" s="21">
        <f t="shared" si="29"/>
        <v>5004943</v>
      </c>
      <c r="R129" s="21">
        <f t="shared" si="29"/>
        <v>6395866</v>
      </c>
      <c r="S129" s="21">
        <f t="shared" si="29"/>
        <v>7998357</v>
      </c>
      <c r="T129" s="21">
        <f t="shared" si="29"/>
        <v>5890937</v>
      </c>
      <c r="U129" s="21">
        <f>SUM(I129:T129)</f>
        <v>77464858</v>
      </c>
    </row>
    <row r="130" spans="8:21" x14ac:dyDescent="0.25">
      <c r="H130" t="s">
        <v>131</v>
      </c>
      <c r="I130" s="22">
        <f t="shared" si="9"/>
        <v>56415383</v>
      </c>
      <c r="J130" s="21">
        <f t="shared" si="18"/>
        <v>56449761</v>
      </c>
      <c r="K130" s="21">
        <f t="shared" ref="K130:T130" si="30">K86+K108-J108</f>
        <v>51678493</v>
      </c>
      <c r="L130" s="21">
        <f t="shared" si="30"/>
        <v>55632563</v>
      </c>
      <c r="M130" s="21">
        <f t="shared" si="30"/>
        <v>56548924</v>
      </c>
      <c r="N130" s="21">
        <f t="shared" si="30"/>
        <v>53048225</v>
      </c>
      <c r="O130" s="21">
        <f t="shared" si="30"/>
        <v>57148995</v>
      </c>
      <c r="P130" s="21">
        <f t="shared" si="30"/>
        <v>55378988</v>
      </c>
      <c r="Q130" s="21">
        <f t="shared" si="30"/>
        <v>48632062</v>
      </c>
      <c r="R130" s="21">
        <f t="shared" si="30"/>
        <v>55239793</v>
      </c>
      <c r="S130" s="21">
        <f t="shared" si="30"/>
        <v>53129626</v>
      </c>
      <c r="T130" s="21">
        <f t="shared" si="30"/>
        <v>58605047</v>
      </c>
      <c r="U130" s="21">
        <f t="shared" si="12"/>
        <v>657907860</v>
      </c>
    </row>
    <row r="131" spans="8:21" x14ac:dyDescent="0.25">
      <c r="H131" t="s">
        <v>132</v>
      </c>
      <c r="I131" s="22">
        <f t="shared" si="9"/>
        <v>3565011</v>
      </c>
      <c r="J131" s="21">
        <f t="shared" si="18"/>
        <v>2875625</v>
      </c>
      <c r="K131" s="21">
        <f t="shared" ref="K131:T131" si="31">K87+K109-J109</f>
        <v>4661071</v>
      </c>
      <c r="L131" s="21">
        <f t="shared" si="31"/>
        <v>3346903</v>
      </c>
      <c r="M131" s="21">
        <f t="shared" si="31"/>
        <v>4831186</v>
      </c>
      <c r="N131" s="21">
        <f t="shared" si="31"/>
        <v>6718307</v>
      </c>
      <c r="O131" s="21">
        <f t="shared" si="31"/>
        <v>8729950</v>
      </c>
      <c r="P131" s="21">
        <f t="shared" si="31"/>
        <v>8458372</v>
      </c>
      <c r="Q131" s="21">
        <f t="shared" si="31"/>
        <v>6675218</v>
      </c>
      <c r="R131" s="21">
        <f t="shared" si="31"/>
        <v>4756402</v>
      </c>
      <c r="S131" s="21">
        <f t="shared" si="31"/>
        <v>2507349</v>
      </c>
      <c r="T131" s="21">
        <f t="shared" si="31"/>
        <v>3266930</v>
      </c>
      <c r="U131" s="21">
        <f t="shared" si="12"/>
        <v>60392324</v>
      </c>
    </row>
    <row r="133" spans="8:21" x14ac:dyDescent="0.25">
      <c r="H133" s="39" t="s">
        <v>112</v>
      </c>
    </row>
    <row r="134" spans="8:21" x14ac:dyDescent="0.25">
      <c r="H134" t="s">
        <v>78</v>
      </c>
      <c r="I134" s="22">
        <f>(I$2*I5+I$3*I6+$B5)*I46</f>
        <v>257662882.59926724</v>
      </c>
      <c r="J134" s="22">
        <f t="shared" ref="J134:T134" si="32">(J$2*J5+J$3*J6+$B5)*J46</f>
        <v>222559093.01332501</v>
      </c>
      <c r="K134" s="22">
        <f t="shared" si="32"/>
        <v>201806702.12343553</v>
      </c>
      <c r="L134" s="22">
        <f t="shared" si="32"/>
        <v>156619456.62340203</v>
      </c>
      <c r="M134" s="22">
        <f t="shared" si="32"/>
        <v>145871318.51784009</v>
      </c>
      <c r="N134" s="22">
        <f t="shared" si="32"/>
        <v>163225323.817359</v>
      </c>
      <c r="O134" s="22">
        <f t="shared" si="32"/>
        <v>164636069.53529117</v>
      </c>
      <c r="P134" s="22">
        <f t="shared" si="32"/>
        <v>179660244.72699282</v>
      </c>
      <c r="Q134" s="22">
        <f t="shared" si="32"/>
        <v>135522681.50888562</v>
      </c>
      <c r="R134" s="22">
        <f t="shared" si="32"/>
        <v>174793501.83718476</v>
      </c>
      <c r="S134" s="22">
        <f t="shared" si="32"/>
        <v>198170886.23909715</v>
      </c>
      <c r="T134" s="22">
        <f t="shared" si="32"/>
        <v>292873360.59784669</v>
      </c>
      <c r="U134" s="21">
        <f>SUM(I134:T134)</f>
        <v>2293401521.1399269</v>
      </c>
    </row>
    <row r="135" spans="8:21" x14ac:dyDescent="0.25">
      <c r="H135" t="s">
        <v>79</v>
      </c>
      <c r="I135" s="22">
        <f>(I$2*I7+I$3*I8+$B7)*I47</f>
        <v>6205767.9458424039</v>
      </c>
      <c r="J135" s="22">
        <f t="shared" ref="J135:T135" si="33">(J$2*J7+J$3*J8+$B7)*J47</f>
        <v>5514763.454791368</v>
      </c>
      <c r="K135" s="22">
        <f t="shared" si="33"/>
        <v>5045286.2715398315</v>
      </c>
      <c r="L135" s="22">
        <f t="shared" si="33"/>
        <v>4122490.9939531512</v>
      </c>
      <c r="M135" s="22">
        <f t="shared" si="33"/>
        <v>3929362.7682991168</v>
      </c>
      <c r="N135" s="22">
        <f t="shared" si="33"/>
        <v>3775357.7731961585</v>
      </c>
      <c r="O135" s="22">
        <f t="shared" si="33"/>
        <v>3927471.6974087735</v>
      </c>
      <c r="P135" s="22">
        <f t="shared" si="33"/>
        <v>4058064.2757785954</v>
      </c>
      <c r="Q135" s="22">
        <f t="shared" si="33"/>
        <v>3733678.9340827852</v>
      </c>
      <c r="R135" s="22">
        <f t="shared" si="33"/>
        <v>4541497.6760301283</v>
      </c>
      <c r="S135" s="22">
        <f t="shared" si="33"/>
        <v>5023215.8694309061</v>
      </c>
      <c r="T135" s="22">
        <f t="shared" si="33"/>
        <v>7012543.3244189071</v>
      </c>
      <c r="U135" s="21">
        <f t="shared" ref="U135:U153" si="34">SUM(I135:T135)</f>
        <v>56889500.984772123</v>
      </c>
    </row>
    <row r="136" spans="8:21" x14ac:dyDescent="0.25">
      <c r="H136" t="s">
        <v>81</v>
      </c>
      <c r="I136" s="22">
        <f>(I$2*I9+I$3*I10+$B9)*I48</f>
        <v>50704834.722766988</v>
      </c>
      <c r="J136" s="22">
        <f t="shared" ref="J136:T136" si="35">(J$2*J9+J$3*J10+$B9)*J48</f>
        <v>47958352.513358839</v>
      </c>
      <c r="K136" s="22">
        <f t="shared" si="35"/>
        <v>45748116.983969502</v>
      </c>
      <c r="L136" s="22">
        <f t="shared" si="35"/>
        <v>42194423.487601094</v>
      </c>
      <c r="M136" s="22">
        <f t="shared" si="35"/>
        <v>41698433.480944999</v>
      </c>
      <c r="N136" s="22">
        <f t="shared" si="35"/>
        <v>46926191.419620104</v>
      </c>
      <c r="O136" s="22">
        <f t="shared" si="35"/>
        <v>45221979.42214521</v>
      </c>
      <c r="P136" s="22">
        <f t="shared" si="35"/>
        <v>47433100.433533013</v>
      </c>
      <c r="Q136" s="22">
        <f t="shared" si="35"/>
        <v>40821375.431226201</v>
      </c>
      <c r="R136" s="22">
        <f t="shared" si="35"/>
        <v>43315008.606188148</v>
      </c>
      <c r="S136" s="22">
        <f t="shared" si="35"/>
        <v>45543047.334184818</v>
      </c>
      <c r="T136" s="22">
        <f t="shared" si="35"/>
        <v>53896152.4825681</v>
      </c>
      <c r="U136" s="21">
        <f t="shared" si="34"/>
        <v>551461016.31810701</v>
      </c>
    </row>
    <row r="137" spans="8:21" x14ac:dyDescent="0.25">
      <c r="H137" t="s">
        <v>123</v>
      </c>
      <c r="I137" s="22">
        <f>(I$2*I11+I$3*I12+$B11)*I49</f>
        <v>608615.31588342576</v>
      </c>
      <c r="J137" s="22">
        <f t="shared" ref="J137:T137" si="36">(J$2*J11+J$3*J12+$B11)*J49</f>
        <v>584006.6819359808</v>
      </c>
      <c r="K137" s="22">
        <f t="shared" si="36"/>
        <v>530124.31377713638</v>
      </c>
      <c r="L137" s="22">
        <f t="shared" si="36"/>
        <v>451528.65950442111</v>
      </c>
      <c r="M137" s="22">
        <f t="shared" si="36"/>
        <v>449204.39492780558</v>
      </c>
      <c r="N137" s="22">
        <f t="shared" si="36"/>
        <v>435224.13513770938</v>
      </c>
      <c r="O137" s="22">
        <f t="shared" si="36"/>
        <v>436235.60043522704</v>
      </c>
      <c r="P137" s="22">
        <f t="shared" si="36"/>
        <v>428656.42797445867</v>
      </c>
      <c r="Q137" s="22">
        <f t="shared" si="36"/>
        <v>435283.29823524819</v>
      </c>
      <c r="R137" s="22">
        <f t="shared" si="36"/>
        <v>486540.64006447798</v>
      </c>
      <c r="S137" s="22">
        <f t="shared" si="36"/>
        <v>514543.60451287695</v>
      </c>
      <c r="T137" s="22">
        <f t="shared" si="36"/>
        <v>670705.60457044165</v>
      </c>
      <c r="U137" s="21">
        <f t="shared" si="34"/>
        <v>6030668.6769592101</v>
      </c>
    </row>
    <row r="138" spans="8:21" x14ac:dyDescent="0.25">
      <c r="H138" t="s">
        <v>82</v>
      </c>
      <c r="I138" s="22">
        <f>(I$2*I13+I$3*I14+$B13)*I50</f>
        <v>57407100.883697122</v>
      </c>
      <c r="J138" s="22">
        <f t="shared" ref="J138:T138" si="37">(J$2*J13+J$3*J14+$B13)*J50</f>
        <v>53957449.004192814</v>
      </c>
      <c r="K138" s="22">
        <f t="shared" si="37"/>
        <v>51144643.872083686</v>
      </c>
      <c r="L138" s="22">
        <f t="shared" si="37"/>
        <v>46729486.617016517</v>
      </c>
      <c r="M138" s="22">
        <f t="shared" si="37"/>
        <v>46011438.188575797</v>
      </c>
      <c r="N138" s="22">
        <f t="shared" si="37"/>
        <v>51416279.766655877</v>
      </c>
      <c r="O138" s="22">
        <f t="shared" si="37"/>
        <v>49553140.097059175</v>
      </c>
      <c r="P138" s="22">
        <f t="shared" si="37"/>
        <v>51849863.410955183</v>
      </c>
      <c r="Q138" s="22">
        <f t="shared" si="37"/>
        <v>44962420.970764883</v>
      </c>
      <c r="R138" s="22">
        <f t="shared" si="37"/>
        <v>48269058.004338965</v>
      </c>
      <c r="S138" s="22">
        <f t="shared" si="37"/>
        <v>51025985.878113769</v>
      </c>
      <c r="T138" s="22">
        <f t="shared" si="37"/>
        <v>61639879.375945926</v>
      </c>
      <c r="U138" s="21">
        <f t="shared" si="34"/>
        <v>613966746.06939971</v>
      </c>
    </row>
    <row r="139" spans="8:21" x14ac:dyDescent="0.25">
      <c r="H139" t="s">
        <v>83</v>
      </c>
      <c r="I139" s="22">
        <f>(I$2*I15+I$3*I16+$B15)*I51</f>
        <v>3006692.9092761027</v>
      </c>
      <c r="J139" s="22">
        <f t="shared" ref="J139:T139" si="38">(J$2*J15+J$3*J16+$B15)*J51</f>
        <v>3040210.2954564486</v>
      </c>
      <c r="K139" s="22">
        <f t="shared" si="38"/>
        <v>2700643.4523907923</v>
      </c>
      <c r="L139" s="22">
        <f t="shared" si="38"/>
        <v>2550369.0358161344</v>
      </c>
      <c r="M139" s="22">
        <f t="shared" si="38"/>
        <v>2322401.2837752653</v>
      </c>
      <c r="N139" s="22">
        <f t="shared" si="38"/>
        <v>2617006.0068159462</v>
      </c>
      <c r="O139" s="22">
        <f t="shared" si="38"/>
        <v>2462514.7647651653</v>
      </c>
      <c r="P139" s="22">
        <f t="shared" si="38"/>
        <v>2514177.7561239474</v>
      </c>
      <c r="Q139" s="22">
        <f t="shared" si="38"/>
        <v>2291295.9332792559</v>
      </c>
      <c r="R139" s="22">
        <f t="shared" si="38"/>
        <v>2542067.4079209235</v>
      </c>
      <c r="S139" s="22">
        <f t="shared" si="38"/>
        <v>2719310.0199617287</v>
      </c>
      <c r="T139" s="22">
        <f t="shared" si="38"/>
        <v>3227680.6314830077</v>
      </c>
      <c r="U139" s="21">
        <f t="shared" si="34"/>
        <v>31994369.497064721</v>
      </c>
    </row>
    <row r="140" spans="8:21" x14ac:dyDescent="0.25">
      <c r="H140" s="44" t="s">
        <v>125</v>
      </c>
      <c r="I140" s="22">
        <f>(I$2*I17+I$3*I18+$B17)*I52</f>
        <v>109987139.40202506</v>
      </c>
      <c r="J140" s="22">
        <f t="shared" ref="J140:T140" si="39">(J$2*J17+J$3*J18+$B17)*J52</f>
        <v>106783965.80821079</v>
      </c>
      <c r="K140" s="22">
        <f t="shared" si="39"/>
        <v>102855757.69875513</v>
      </c>
      <c r="L140" s="22">
        <f t="shared" si="39"/>
        <v>101960564.21667384</v>
      </c>
      <c r="M140" s="22">
        <f t="shared" si="39"/>
        <v>101786668.99629292</v>
      </c>
      <c r="N140" s="22">
        <f t="shared" si="39"/>
        <v>111112699.89373879</v>
      </c>
      <c r="O140" s="22">
        <f t="shared" si="39"/>
        <v>107180032.71357472</v>
      </c>
      <c r="P140" s="22">
        <f t="shared" si="39"/>
        <v>108855859.55339712</v>
      </c>
      <c r="Q140" s="22">
        <f t="shared" si="39"/>
        <v>101520243.10243155</v>
      </c>
      <c r="R140" s="22">
        <f t="shared" si="39"/>
        <v>100535362.43691204</v>
      </c>
      <c r="S140" s="22">
        <f t="shared" si="39"/>
        <v>102083075.30391441</v>
      </c>
      <c r="T140" s="22">
        <f t="shared" si="39"/>
        <v>108054152.46544489</v>
      </c>
      <c r="U140" s="21">
        <f t="shared" si="34"/>
        <v>1262715521.5913711</v>
      </c>
    </row>
    <row r="141" spans="8:21" x14ac:dyDescent="0.25">
      <c r="H141" s="44" t="s">
        <v>221</v>
      </c>
      <c r="I141" s="22">
        <f>(I$2*I19+I$3*I20+$B19)*I53</f>
        <v>9640707.6590714157</v>
      </c>
      <c r="J141" s="22">
        <f t="shared" ref="J141:T141" si="40">(J$2*J19+J$3*J20+$B19)*J53</f>
        <v>9165800.710426772</v>
      </c>
      <c r="K141" s="22">
        <f t="shared" si="40"/>
        <v>8648155.1827389542</v>
      </c>
      <c r="L141" s="22">
        <f t="shared" si="40"/>
        <v>9342854.1742041819</v>
      </c>
      <c r="M141" s="22">
        <f t="shared" si="40"/>
        <v>8599672.5921652131</v>
      </c>
      <c r="N141" s="22">
        <f t="shared" si="40"/>
        <v>8812010.1870334893</v>
      </c>
      <c r="O141" s="22">
        <f t="shared" si="40"/>
        <v>8493503.7947310731</v>
      </c>
      <c r="P141" s="22">
        <f t="shared" si="40"/>
        <v>8918178.9844676275</v>
      </c>
      <c r="Q141" s="22">
        <f t="shared" si="40"/>
        <v>8812010.1870334893</v>
      </c>
      <c r="R141" s="22">
        <f t="shared" si="40"/>
        <v>8493503.7947310731</v>
      </c>
      <c r="S141" s="22">
        <f t="shared" si="40"/>
        <v>9069626.3942320049</v>
      </c>
      <c r="T141" s="22">
        <f t="shared" si="40"/>
        <v>9531101.154597247</v>
      </c>
      <c r="U141" s="21">
        <f t="shared" si="34"/>
        <v>107527124.81543255</v>
      </c>
    </row>
    <row r="142" spans="8:21" x14ac:dyDescent="0.25">
      <c r="H142" s="44" t="s">
        <v>126</v>
      </c>
      <c r="I142" s="22">
        <f>(I$2*I21+I$3*I22+$B21)*I54</f>
        <v>123123273.59171347</v>
      </c>
      <c r="J142" s="22">
        <f t="shared" ref="J142:T142" si="41">(J$2*J21+J$3*J22+$B21)*J54</f>
        <v>119661914.39186035</v>
      </c>
      <c r="K142" s="22">
        <f t="shared" si="41"/>
        <v>114858133.6463238</v>
      </c>
      <c r="L142" s="22">
        <f t="shared" si="41"/>
        <v>114324986.45368621</v>
      </c>
      <c r="M142" s="22">
        <f t="shared" si="41"/>
        <v>113546858.27363494</v>
      </c>
      <c r="N142" s="22">
        <f t="shared" si="41"/>
        <v>123574065.93984975</v>
      </c>
      <c r="O142" s="22">
        <f t="shared" si="41"/>
        <v>119189684.4320436</v>
      </c>
      <c r="P142" s="22">
        <f t="shared" si="41"/>
        <v>121157938.27538978</v>
      </c>
      <c r="Q142" s="22">
        <f t="shared" si="41"/>
        <v>113461920.16363193</v>
      </c>
      <c r="R142" s="22">
        <f t="shared" si="41"/>
        <v>112214839.59465536</v>
      </c>
      <c r="S142" s="22">
        <f t="shared" si="41"/>
        <v>114340934.01156005</v>
      </c>
      <c r="T142" s="22">
        <f t="shared" si="41"/>
        <v>121203103.82687435</v>
      </c>
      <c r="U142" s="21">
        <f t="shared" si="34"/>
        <v>1410657652.6012232</v>
      </c>
    </row>
    <row r="143" spans="8:21" x14ac:dyDescent="0.25">
      <c r="H143" s="44" t="s">
        <v>127</v>
      </c>
      <c r="I143" s="22">
        <f>(I$2*I23+I$3*I24+$B23)*I55</f>
        <v>10498452.818069149</v>
      </c>
      <c r="J143" s="22">
        <f t="shared" ref="J143:T143" si="42">(J$2*J23+J$3*J24+$B23)*J55</f>
        <v>10386492.287605736</v>
      </c>
      <c r="K143" s="22">
        <f t="shared" si="42"/>
        <v>10545820.734803669</v>
      </c>
      <c r="L143" s="22">
        <f t="shared" si="42"/>
        <v>10435491.145956984</v>
      </c>
      <c r="M143" s="22">
        <f t="shared" si="42"/>
        <v>10692137.239167264</v>
      </c>
      <c r="N143" s="22">
        <f t="shared" si="42"/>
        <v>12540894.797527621</v>
      </c>
      <c r="O143" s="22">
        <f t="shared" si="42"/>
        <v>12822125.930237863</v>
      </c>
      <c r="P143" s="22">
        <f t="shared" si="42"/>
        <v>14366265.033002097</v>
      </c>
      <c r="Q143" s="22">
        <f t="shared" si="42"/>
        <v>10740564.651127953</v>
      </c>
      <c r="R143" s="22">
        <f t="shared" si="42"/>
        <v>10567351.606046632</v>
      </c>
      <c r="S143" s="22">
        <f t="shared" si="42"/>
        <v>10390798.461854329</v>
      </c>
      <c r="T143" s="22">
        <f t="shared" si="42"/>
        <v>10472615.772577591</v>
      </c>
      <c r="U143" s="21">
        <f t="shared" si="34"/>
        <v>134459010.47797689</v>
      </c>
    </row>
    <row r="144" spans="8:21" x14ac:dyDescent="0.25">
      <c r="H144" t="s">
        <v>80</v>
      </c>
      <c r="I144" s="22">
        <f>(I$2*I25+I$3*I26+$B25)*I56</f>
        <v>125777926.45399545</v>
      </c>
      <c r="J144" s="22">
        <f t="shared" ref="J144:T144" si="43">(J$2*J25+J$3*J26+$B25)*J56</f>
        <v>107530112.49259785</v>
      </c>
      <c r="K144" s="22">
        <f t="shared" si="43"/>
        <v>98588937.048797861</v>
      </c>
      <c r="L144" s="22">
        <f t="shared" si="43"/>
        <v>75782331.869523838</v>
      </c>
      <c r="M144" s="22">
        <f t="shared" si="43"/>
        <v>70358445.321367458</v>
      </c>
      <c r="N144" s="22">
        <f t="shared" si="43"/>
        <v>69294054.963342384</v>
      </c>
      <c r="O144" s="22">
        <f t="shared" si="43"/>
        <v>76468254.331157804</v>
      </c>
      <c r="P144" s="22">
        <f t="shared" si="43"/>
        <v>82396066.894728631</v>
      </c>
      <c r="Q144" s="22">
        <f t="shared" si="43"/>
        <v>65448179.799599916</v>
      </c>
      <c r="R144" s="22">
        <f t="shared" si="43"/>
        <v>85759003.004964948</v>
      </c>
      <c r="S144" s="22">
        <f t="shared" si="43"/>
        <v>96761305.149669364</v>
      </c>
      <c r="T144" s="22">
        <f t="shared" si="43"/>
        <v>142035094.48083889</v>
      </c>
      <c r="U144" s="21">
        <f t="shared" si="34"/>
        <v>1096199711.8105845</v>
      </c>
    </row>
    <row r="145" spans="8:23" x14ac:dyDescent="0.25">
      <c r="H145" t="s">
        <v>84</v>
      </c>
      <c r="I145" s="22">
        <f>(I$2*I27+I$3*I28+$B27)*I57</f>
        <v>2779150.8715596814</v>
      </c>
      <c r="J145" s="22">
        <f t="shared" ref="J145:T145" si="44">(J$2*J27+J$3*J28+$B27)*J57</f>
        <v>2404149.8491837783</v>
      </c>
      <c r="K145" s="22">
        <f t="shared" si="44"/>
        <v>2194396.9563620938</v>
      </c>
      <c r="L145" s="22">
        <f t="shared" si="44"/>
        <v>1721353.2922065817</v>
      </c>
      <c r="M145" s="22">
        <f t="shared" si="44"/>
        <v>1615087.3311707401</v>
      </c>
      <c r="N145" s="22">
        <f t="shared" si="44"/>
        <v>1567670.2773709346</v>
      </c>
      <c r="O145" s="22">
        <f t="shared" si="44"/>
        <v>1648252.4364357116</v>
      </c>
      <c r="P145" s="22">
        <f t="shared" si="44"/>
        <v>1732349.6559485118</v>
      </c>
      <c r="Q145" s="22">
        <f t="shared" si="44"/>
        <v>1530243.1718984451</v>
      </c>
      <c r="R145" s="22">
        <f t="shared" si="44"/>
        <v>1918035.9692673266</v>
      </c>
      <c r="S145" s="22">
        <f t="shared" si="44"/>
        <v>2156126.5375955836</v>
      </c>
      <c r="T145" s="22">
        <f t="shared" si="44"/>
        <v>3093212.5121418848</v>
      </c>
      <c r="U145" s="21">
        <f t="shared" si="34"/>
        <v>24360028.861141276</v>
      </c>
    </row>
    <row r="146" spans="8:23" x14ac:dyDescent="0.25">
      <c r="H146" t="s">
        <v>85</v>
      </c>
      <c r="I146" s="22">
        <f>(I$2*I29+I$3*I30+$B29)*I58</f>
        <v>31154458.122833725</v>
      </c>
      <c r="J146" s="22">
        <f t="shared" ref="J146:T146" si="45">(J$2*J29+J$3*J30+$B29)*J58</f>
        <v>28975061.518220656</v>
      </c>
      <c r="K146" s="22">
        <f t="shared" si="45"/>
        <v>27323884.724769641</v>
      </c>
      <c r="L146" s="22">
        <f t="shared" si="45"/>
        <v>24742328.471178863</v>
      </c>
      <c r="M146" s="22">
        <f t="shared" si="45"/>
        <v>24327335.206066791</v>
      </c>
      <c r="N146" s="22">
        <f t="shared" si="45"/>
        <v>27692042.183945186</v>
      </c>
      <c r="O146" s="22">
        <f t="shared" si="45"/>
        <v>27322848.546124101</v>
      </c>
      <c r="P146" s="22">
        <f t="shared" si="45"/>
        <v>28860473.040392354</v>
      </c>
      <c r="Q146" s="22">
        <f t="shared" si="45"/>
        <v>23740743.742954958</v>
      </c>
      <c r="R146" s="22">
        <f t="shared" si="45"/>
        <v>25500398.477709796</v>
      </c>
      <c r="S146" s="22">
        <f t="shared" si="45"/>
        <v>27166584.913781874</v>
      </c>
      <c r="T146" s="22">
        <f t="shared" si="45"/>
        <v>33469930.029571</v>
      </c>
      <c r="U146" s="21">
        <f t="shared" si="34"/>
        <v>330276088.9775489</v>
      </c>
    </row>
    <row r="147" spans="8:23" x14ac:dyDescent="0.25">
      <c r="H147" t="s">
        <v>128</v>
      </c>
      <c r="I147" s="22">
        <f>(I$2*I31+I$3*I32+$B31)*I59</f>
        <v>478804.34898721962</v>
      </c>
      <c r="J147" s="22">
        <f t="shared" ref="J147:T147" si="46">(J$2*J31+J$3*J32+$B31)*J59</f>
        <v>431784.28913737822</v>
      </c>
      <c r="K147" s="22">
        <f t="shared" si="46"/>
        <v>409030.62991149974</v>
      </c>
      <c r="L147" s="22">
        <f t="shared" si="46"/>
        <v>372986.03478641168</v>
      </c>
      <c r="M147" s="22">
        <f t="shared" si="46"/>
        <v>366086.92237492726</v>
      </c>
      <c r="N147" s="22">
        <f t="shared" si="46"/>
        <v>369031.63889781758</v>
      </c>
      <c r="O147" s="22">
        <f t="shared" si="46"/>
        <v>380868.20098992524</v>
      </c>
      <c r="P147" s="22">
        <f t="shared" si="46"/>
        <v>390055.67146270728</v>
      </c>
      <c r="Q147" s="22">
        <f t="shared" si="46"/>
        <v>361925.06277972466</v>
      </c>
      <c r="R147" s="22">
        <f t="shared" si="46"/>
        <v>385529.8755345653</v>
      </c>
      <c r="S147" s="22">
        <f t="shared" si="46"/>
        <v>405301.99586413038</v>
      </c>
      <c r="T147" s="22">
        <f t="shared" si="46"/>
        <v>467077.97041059955</v>
      </c>
      <c r="U147" s="21">
        <f t="shared" si="34"/>
        <v>4818482.6411369061</v>
      </c>
    </row>
    <row r="148" spans="8:23" x14ac:dyDescent="0.25">
      <c r="H148" t="s">
        <v>86</v>
      </c>
      <c r="I148" s="22">
        <f>(I$2*I33+I$3*I34+$B33)*I60</f>
        <v>34645788.190105863</v>
      </c>
      <c r="J148" s="22">
        <f t="shared" ref="J148:T148" si="47">(J$2*J33+J$3*J34+$B33)*J60</f>
        <v>32016578.100761689</v>
      </c>
      <c r="K148" s="22">
        <f t="shared" si="47"/>
        <v>30016070.496021204</v>
      </c>
      <c r="L148" s="22">
        <f t="shared" si="47"/>
        <v>26976591.025505885</v>
      </c>
      <c r="M148" s="22">
        <f t="shared" si="47"/>
        <v>26445475.11101656</v>
      </c>
      <c r="N148" s="22">
        <f t="shared" si="47"/>
        <v>30395030.549208265</v>
      </c>
      <c r="O148" s="22">
        <f t="shared" si="47"/>
        <v>29328217.879204363</v>
      </c>
      <c r="P148" s="22">
        <f t="shared" si="47"/>
        <v>30926488.984635741</v>
      </c>
      <c r="Q148" s="22">
        <f t="shared" si="47"/>
        <v>25830583.013765827</v>
      </c>
      <c r="R148" s="22">
        <f t="shared" si="47"/>
        <v>27826002.187784206</v>
      </c>
      <c r="S148" s="22">
        <f t="shared" si="47"/>
        <v>29829093.92409509</v>
      </c>
      <c r="T148" s="22">
        <f t="shared" si="47"/>
        <v>37239807.315216959</v>
      </c>
      <c r="U148" s="21">
        <f t="shared" si="34"/>
        <v>361475726.77732164</v>
      </c>
    </row>
    <row r="149" spans="8:23" x14ac:dyDescent="0.25">
      <c r="H149" t="s">
        <v>129</v>
      </c>
      <c r="I149" s="22">
        <f>(I$2*I35+I$3*I36+$B35)*I61</f>
        <v>808229.95978746726</v>
      </c>
      <c r="J149" s="22">
        <f t="shared" ref="J149:T149" si="48">(J$2*J35+J$3*J36+$B35)*J61</f>
        <v>730499.86919538595</v>
      </c>
      <c r="K149" s="22">
        <f t="shared" si="48"/>
        <v>664006.19354570936</v>
      </c>
      <c r="L149" s="22">
        <f t="shared" si="48"/>
        <v>569910.22571406979</v>
      </c>
      <c r="M149" s="22">
        <f t="shared" si="48"/>
        <v>556403.18771304179</v>
      </c>
      <c r="N149" s="22">
        <f t="shared" si="48"/>
        <v>562544.74758661375</v>
      </c>
      <c r="O149" s="22">
        <f t="shared" si="48"/>
        <v>595292.41071094712</v>
      </c>
      <c r="P149" s="22">
        <f t="shared" si="48"/>
        <v>618993.11998585553</v>
      </c>
      <c r="Q149" s="22">
        <f t="shared" si="48"/>
        <v>543246.33513088338</v>
      </c>
      <c r="R149" s="22">
        <f t="shared" si="48"/>
        <v>594468.47662502993</v>
      </c>
      <c r="S149" s="22">
        <f t="shared" si="48"/>
        <v>655121.68254309171</v>
      </c>
      <c r="T149" s="22">
        <f t="shared" si="48"/>
        <v>871731.49142371037</v>
      </c>
      <c r="U149" s="21">
        <f t="shared" si="34"/>
        <v>7770447.6999618048</v>
      </c>
    </row>
    <row r="150" spans="8:23" x14ac:dyDescent="0.25">
      <c r="H150" t="s">
        <v>130</v>
      </c>
      <c r="I150" s="22">
        <f>(I$2*I37+I$3*I38+$B37)*I62</f>
        <v>51643467.464221045</v>
      </c>
      <c r="J150" s="22">
        <f t="shared" ref="J150:T150" si="49">(J$2*J37+J$3*J38+$B37)*J62</f>
        <v>50550185.289782308</v>
      </c>
      <c r="K150" s="22">
        <f t="shared" si="49"/>
        <v>48451690.662187755</v>
      </c>
      <c r="L150" s="22">
        <f t="shared" si="49"/>
        <v>47295551.337622628</v>
      </c>
      <c r="M150" s="22">
        <f t="shared" si="49"/>
        <v>47161316.092577338</v>
      </c>
      <c r="N150" s="22">
        <f t="shared" si="49"/>
        <v>48057207.803446993</v>
      </c>
      <c r="O150" s="22">
        <f t="shared" si="49"/>
        <v>50038560.861153655</v>
      </c>
      <c r="P150" s="22">
        <f t="shared" si="49"/>
        <v>51117527.649369776</v>
      </c>
      <c r="Q150" s="22">
        <f t="shared" si="49"/>
        <v>47541224.017091788</v>
      </c>
      <c r="R150" s="22">
        <f t="shared" si="49"/>
        <v>47385041.500986151</v>
      </c>
      <c r="S150" s="22">
        <f t="shared" si="49"/>
        <v>48493771.106961206</v>
      </c>
      <c r="T150" s="22">
        <f t="shared" si="49"/>
        <v>52005414.009737387</v>
      </c>
      <c r="U150" s="21">
        <f>SUM(I150:T150)</f>
        <v>589740957.79513812</v>
      </c>
    </row>
    <row r="151" spans="8:23" x14ac:dyDescent="0.25">
      <c r="H151" s="44" t="s">
        <v>155</v>
      </c>
      <c r="I151" s="22">
        <f>(I$2*I39+I$3*I40+$B39)*I63</f>
        <v>8931065.8764655907</v>
      </c>
      <c r="J151" s="22">
        <f t="shared" ref="J151:T151" si="50">(J$2*J39+J$3*J40+$B39)*J63</f>
        <v>8611501.7416370697</v>
      </c>
      <c r="K151" s="22">
        <f t="shared" si="50"/>
        <v>7561939.4303876441</v>
      </c>
      <c r="L151" s="22">
        <f t="shared" si="50"/>
        <v>7764167.5529026994</v>
      </c>
      <c r="M151" s="22">
        <f t="shared" si="50"/>
        <v>7530584.7571115391</v>
      </c>
      <c r="N151" s="22">
        <f t="shared" si="50"/>
        <v>7151516.3963398021</v>
      </c>
      <c r="O151" s="22">
        <f t="shared" si="50"/>
        <v>6981777.3427150156</v>
      </c>
      <c r="P151" s="22">
        <f t="shared" si="50"/>
        <v>7210688.0752630485</v>
      </c>
      <c r="Q151" s="22">
        <f t="shared" si="50"/>
        <v>7175640.187183775</v>
      </c>
      <c r="R151" s="22">
        <f t="shared" si="50"/>
        <v>7484161.7719307514</v>
      </c>
      <c r="S151" s="22">
        <f t="shared" si="50"/>
        <v>8016427.9901022529</v>
      </c>
      <c r="T151" s="22">
        <f t="shared" si="50"/>
        <v>8719093.8203903697</v>
      </c>
      <c r="U151" s="21">
        <f>SUM(I151:T151)</f>
        <v>93138564.942429557</v>
      </c>
    </row>
    <row r="152" spans="8:23" x14ac:dyDescent="0.25">
      <c r="H152" t="s">
        <v>131</v>
      </c>
      <c r="I152" s="22">
        <f t="shared" ref="I152:T152" si="51">(I$2*I41+I$3*I42+$B41)*I64</f>
        <v>60867277.667493336</v>
      </c>
      <c r="J152" s="22">
        <f t="shared" si="51"/>
        <v>59702106.068980299</v>
      </c>
      <c r="K152" s="22">
        <f t="shared" si="51"/>
        <v>57073544.404706866</v>
      </c>
      <c r="L152" s="22">
        <f t="shared" si="51"/>
        <v>56085714.033040315</v>
      </c>
      <c r="M152" s="22">
        <f t="shared" si="51"/>
        <v>55889610.137819894</v>
      </c>
      <c r="N152" s="22">
        <f t="shared" si="51"/>
        <v>56683464.441391036</v>
      </c>
      <c r="O152" s="22">
        <f t="shared" si="51"/>
        <v>58651568.163397692</v>
      </c>
      <c r="P152" s="22">
        <f t="shared" si="51"/>
        <v>59847544.518002994</v>
      </c>
      <c r="Q152" s="22">
        <f t="shared" si="51"/>
        <v>56202195.693310119</v>
      </c>
      <c r="R152" s="22">
        <f t="shared" si="51"/>
        <v>55987662.085430101</v>
      </c>
      <c r="S152" s="22">
        <f t="shared" si="51"/>
        <v>57319663.207183033</v>
      </c>
      <c r="T152" s="22">
        <f t="shared" si="51"/>
        <v>61066618.548433125</v>
      </c>
      <c r="U152" s="21">
        <f t="shared" si="34"/>
        <v>695376968.96918893</v>
      </c>
    </row>
    <row r="153" spans="8:23" x14ac:dyDescent="0.25">
      <c r="H153" t="s">
        <v>132</v>
      </c>
      <c r="I153" s="22">
        <f t="shared" ref="I153:T153" si="52">(I$2*I43+I$3*I44+$B43)*I65</f>
        <v>4577334.0043725222</v>
      </c>
      <c r="J153" s="22">
        <f t="shared" si="52"/>
        <v>4583831.2847193955</v>
      </c>
      <c r="K153" s="22">
        <f t="shared" si="52"/>
        <v>4557842.1633319007</v>
      </c>
      <c r="L153" s="22">
        <f t="shared" si="52"/>
        <v>4608701.6040085694</v>
      </c>
      <c r="M153" s="22">
        <f t="shared" si="52"/>
        <v>4625173.0178899439</v>
      </c>
      <c r="N153" s="22">
        <f t="shared" si="52"/>
        <v>5725146.8316571908</v>
      </c>
      <c r="O153" s="22">
        <f t="shared" si="52"/>
        <v>6241770.8540380485</v>
      </c>
      <c r="P153" s="22">
        <f t="shared" si="52"/>
        <v>6812642.0345916543</v>
      </c>
      <c r="Q153" s="22">
        <f t="shared" si="52"/>
        <v>4672174.1755982721</v>
      </c>
      <c r="R153" s="22">
        <f t="shared" si="52"/>
        <v>4574085.3641990852</v>
      </c>
      <c r="S153" s="22">
        <f t="shared" si="52"/>
        <v>4583831.2847193955</v>
      </c>
      <c r="T153" s="22">
        <f t="shared" si="52"/>
        <v>4557842.1633319007</v>
      </c>
      <c r="U153" s="21">
        <f t="shared" si="34"/>
        <v>60120374.782457881</v>
      </c>
      <c r="W153" s="21"/>
    </row>
    <row r="154" spans="8:23" x14ac:dyDescent="0.25">
      <c r="W154" s="21"/>
    </row>
    <row r="155" spans="8:23" ht="12" customHeight="1" x14ac:dyDescent="0.25">
      <c r="H155" s="39" t="s">
        <v>113</v>
      </c>
      <c r="W155" s="21"/>
    </row>
    <row r="156" spans="8:23" ht="12" customHeight="1" x14ac:dyDescent="0.25">
      <c r="H156" t="s">
        <v>78</v>
      </c>
      <c r="I156" s="25">
        <f t="shared" ref="I156:U156" si="53">I134-I112</f>
        <v>-17562403.400732756</v>
      </c>
      <c r="J156" s="25">
        <f t="shared" si="53"/>
        <v>13039951.013325006</v>
      </c>
      <c r="K156" s="25">
        <f t="shared" si="53"/>
        <v>3300579.1234355271</v>
      </c>
      <c r="L156" s="25">
        <f t="shared" si="53"/>
        <v>-45300.376597970724</v>
      </c>
      <c r="M156" s="25">
        <f t="shared" si="53"/>
        <v>3441003.5178400874</v>
      </c>
      <c r="N156" s="25">
        <f t="shared" si="53"/>
        <v>6722349.2173590064</v>
      </c>
      <c r="O156" s="25">
        <f t="shared" si="53"/>
        <v>-13998381.464708835</v>
      </c>
      <c r="P156" s="25">
        <f t="shared" si="53"/>
        <v>-1907533.2730071843</v>
      </c>
      <c r="Q156" s="25">
        <f t="shared" si="53"/>
        <v>-18660415.491114378</v>
      </c>
      <c r="R156" s="25">
        <f t="shared" si="53"/>
        <v>17615340.837184757</v>
      </c>
      <c r="S156" s="25">
        <f t="shared" si="53"/>
        <v>4871066.2390971482</v>
      </c>
      <c r="T156" s="25">
        <f t="shared" si="53"/>
        <v>8358534.5978466868</v>
      </c>
      <c r="U156" s="25">
        <f t="shared" si="53"/>
        <v>5174790.5399270058</v>
      </c>
      <c r="W156" s="21"/>
    </row>
    <row r="157" spans="8:23" x14ac:dyDescent="0.25">
      <c r="H157" t="s">
        <v>79</v>
      </c>
      <c r="I157" s="25">
        <f t="shared" ref="I157:U157" si="54">I135-I113</f>
        <v>-600663.05415759608</v>
      </c>
      <c r="J157" s="25">
        <f t="shared" si="54"/>
        <v>119926.45479136799</v>
      </c>
      <c r="K157" s="25">
        <f t="shared" si="54"/>
        <v>-2030.728460168466</v>
      </c>
      <c r="L157" s="25">
        <f t="shared" si="54"/>
        <v>-2613.0060468488373</v>
      </c>
      <c r="M157" s="25">
        <f t="shared" si="54"/>
        <v>449200.76829911675</v>
      </c>
      <c r="N157" s="25">
        <f t="shared" si="54"/>
        <v>132876.77319615846</v>
      </c>
      <c r="O157" s="25">
        <f t="shared" si="54"/>
        <v>37105.697408773471</v>
      </c>
      <c r="P157" s="25">
        <f t="shared" si="54"/>
        <v>119944.27577859536</v>
      </c>
      <c r="Q157" s="25">
        <f t="shared" si="54"/>
        <v>10531.934082785156</v>
      </c>
      <c r="R157" s="25">
        <f t="shared" si="54"/>
        <v>129570.67603012826</v>
      </c>
      <c r="S157" s="25">
        <f t="shared" si="54"/>
        <v>398427.86943090614</v>
      </c>
      <c r="T157" s="25">
        <f t="shared" si="54"/>
        <v>335104.32441890705</v>
      </c>
      <c r="U157" s="25">
        <f t="shared" si="54"/>
        <v>1127381.9847721234</v>
      </c>
      <c r="V157" s="25"/>
      <c r="W157" s="21"/>
    </row>
    <row r="158" spans="8:23" x14ac:dyDescent="0.25">
      <c r="H158" t="s">
        <v>81</v>
      </c>
      <c r="I158" s="25">
        <f t="shared" ref="I158:U158" si="55">I136-I114</f>
        <v>-1153914.277233012</v>
      </c>
      <c r="J158" s="25">
        <f t="shared" si="55"/>
        <v>1097434.5133588389</v>
      </c>
      <c r="K158" s="25">
        <f t="shared" si="55"/>
        <v>-1952855.0160304978</v>
      </c>
      <c r="L158" s="25">
        <f t="shared" si="55"/>
        <v>3634987.4876010939</v>
      </c>
      <c r="M158" s="25">
        <f t="shared" si="55"/>
        <v>-1386766.5190550014</v>
      </c>
      <c r="N158" s="25">
        <f t="shared" si="55"/>
        <v>3600528.4196201041</v>
      </c>
      <c r="O158" s="25">
        <f t="shared" si="55"/>
        <v>-2972642.5778547898</v>
      </c>
      <c r="P158" s="25">
        <f t="shared" si="55"/>
        <v>-634182.56646698713</v>
      </c>
      <c r="Q158" s="25">
        <f t="shared" si="55"/>
        <v>-1554488.5687737986</v>
      </c>
      <c r="R158" s="25">
        <f t="shared" si="55"/>
        <v>-1379014.3938118517</v>
      </c>
      <c r="S158" s="25">
        <f t="shared" si="55"/>
        <v>1418133.334184818</v>
      </c>
      <c r="T158" s="25">
        <f t="shared" si="55"/>
        <v>-328680.51743189991</v>
      </c>
      <c r="U158" s="25">
        <f t="shared" si="55"/>
        <v>-1611460.6818929911</v>
      </c>
      <c r="V158" s="25"/>
      <c r="W158" s="21"/>
    </row>
    <row r="159" spans="8:23" x14ac:dyDescent="0.25">
      <c r="H159" t="s">
        <v>123</v>
      </c>
      <c r="I159" s="25">
        <f t="shared" ref="I159:U159" si="56">I137-I115</f>
        <v>8861.3158834257629</v>
      </c>
      <c r="J159" s="25">
        <f t="shared" si="56"/>
        <v>-77086.3180640192</v>
      </c>
      <c r="K159" s="25">
        <f t="shared" si="56"/>
        <v>-19098.686222863616</v>
      </c>
      <c r="L159" s="25">
        <f t="shared" si="56"/>
        <v>-32836.340495578886</v>
      </c>
      <c r="M159" s="25">
        <f t="shared" si="56"/>
        <v>-56752.605072194419</v>
      </c>
      <c r="N159" s="25">
        <f t="shared" si="56"/>
        <v>-18965.864862290618</v>
      </c>
      <c r="O159" s="25">
        <f t="shared" si="56"/>
        <v>-13625.399564772961</v>
      </c>
      <c r="P159" s="25">
        <f t="shared" si="56"/>
        <v>7229.4279744586674</v>
      </c>
      <c r="Q159" s="25">
        <f t="shared" si="56"/>
        <v>-22404.701764751808</v>
      </c>
      <c r="R159" s="25">
        <f t="shared" si="56"/>
        <v>-26288.359935522021</v>
      </c>
      <c r="S159" s="25">
        <f t="shared" si="56"/>
        <v>-9440.3954871230526</v>
      </c>
      <c r="T159" s="25">
        <f t="shared" si="56"/>
        <v>29848.604570441647</v>
      </c>
      <c r="U159" s="25">
        <f t="shared" si="56"/>
        <v>-230559.32304078992</v>
      </c>
      <c r="V159" s="25"/>
      <c r="W159" s="21"/>
    </row>
    <row r="160" spans="8:23" x14ac:dyDescent="0.25">
      <c r="H160" t="s">
        <v>82</v>
      </c>
      <c r="I160" s="25">
        <f t="shared" ref="I160:U160" si="57">I138-I116</f>
        <v>-2072903.1163028777</v>
      </c>
      <c r="J160" s="25">
        <f t="shared" si="57"/>
        <v>878587.00419281423</v>
      </c>
      <c r="K160" s="25">
        <f t="shared" si="57"/>
        <v>-2292086.1279163137</v>
      </c>
      <c r="L160" s="25">
        <f t="shared" si="57"/>
        <v>3433303.6170165166</v>
      </c>
      <c r="M160" s="25">
        <f t="shared" si="57"/>
        <v>-1162540.8114242032</v>
      </c>
      <c r="N160" s="25">
        <f t="shared" si="57"/>
        <v>3896380.7666558772</v>
      </c>
      <c r="O160" s="25">
        <f t="shared" si="57"/>
        <v>-3098970.9029408246</v>
      </c>
      <c r="P160" s="25">
        <f t="shared" si="57"/>
        <v>-690457.58904481679</v>
      </c>
      <c r="Q160" s="25">
        <f t="shared" si="57"/>
        <v>-1709409.0292351171</v>
      </c>
      <c r="R160" s="25">
        <f t="shared" si="57"/>
        <v>-1457956.9956610352</v>
      </c>
      <c r="S160" s="25">
        <f t="shared" si="57"/>
        <v>1627252.878113769</v>
      </c>
      <c r="T160" s="25">
        <f t="shared" si="57"/>
        <v>-89358.624054074287</v>
      </c>
      <c r="U160" s="25">
        <f t="shared" si="57"/>
        <v>-2738158.9306002855</v>
      </c>
      <c r="V160" s="25"/>
      <c r="W160" s="21"/>
    </row>
    <row r="161" spans="8:23" x14ac:dyDescent="0.25">
      <c r="H161" t="s">
        <v>83</v>
      </c>
      <c r="I161" s="25">
        <f t="shared" ref="I161:U161" si="58">I139-I117</f>
        <v>258717.90927610267</v>
      </c>
      <c r="J161" s="25">
        <f t="shared" si="58"/>
        <v>280071.29545644857</v>
      </c>
      <c r="K161" s="25">
        <f t="shared" si="58"/>
        <v>172630.45239079231</v>
      </c>
      <c r="L161" s="25">
        <f t="shared" si="58"/>
        <v>256229.03581613442</v>
      </c>
      <c r="M161" s="25">
        <f t="shared" si="58"/>
        <v>332630.28377526533</v>
      </c>
      <c r="N161" s="25">
        <f t="shared" si="58"/>
        <v>-1536361.9931840538</v>
      </c>
      <c r="O161" s="25">
        <f t="shared" si="58"/>
        <v>429535.76476516528</v>
      </c>
      <c r="P161" s="25">
        <f t="shared" si="58"/>
        <v>-4.2438760525546968</v>
      </c>
      <c r="Q161" s="25">
        <f t="shared" si="58"/>
        <v>-24084.066720744129</v>
      </c>
      <c r="R161" s="25">
        <f t="shared" si="58"/>
        <v>-6425.5920790764503</v>
      </c>
      <c r="S161" s="25">
        <f t="shared" si="58"/>
        <v>157633.01996172871</v>
      </c>
      <c r="T161" s="25">
        <f t="shared" si="58"/>
        <v>74970.631483007688</v>
      </c>
      <c r="U161" s="25">
        <f t="shared" si="58"/>
        <v>395542.49706472084</v>
      </c>
      <c r="V161" s="25"/>
      <c r="W161" s="21"/>
    </row>
    <row r="162" spans="8:23" x14ac:dyDescent="0.25">
      <c r="H162" s="44" t="s">
        <v>125</v>
      </c>
      <c r="I162" s="25">
        <f t="shared" ref="I162:U162" si="59">I140-I118</f>
        <v>7829277.4020250589</v>
      </c>
      <c r="J162" s="25">
        <f t="shared" si="59"/>
        <v>10075489.80821079</v>
      </c>
      <c r="K162" s="25">
        <f t="shared" si="59"/>
        <v>273917.69875513017</v>
      </c>
      <c r="L162" s="25">
        <f t="shared" si="59"/>
        <v>2422249.2166738361</v>
      </c>
      <c r="M162" s="25">
        <f t="shared" si="59"/>
        <v>-6010149.0037070811</v>
      </c>
      <c r="N162" s="25">
        <f t="shared" si="59"/>
        <v>3938191.8937387913</v>
      </c>
      <c r="O162" s="25">
        <f t="shared" si="59"/>
        <v>-7979901.2864252776</v>
      </c>
      <c r="P162" s="25">
        <f t="shared" si="59"/>
        <v>3698722.553397119</v>
      </c>
      <c r="Q162" s="25">
        <f t="shared" si="59"/>
        <v>-140629.89756844938</v>
      </c>
      <c r="R162" s="25">
        <f t="shared" si="59"/>
        <v>-9496449.5630879551</v>
      </c>
      <c r="S162" s="25">
        <f t="shared" si="59"/>
        <v>1921156.3039144129</v>
      </c>
      <c r="T162" s="25">
        <f t="shared" si="59"/>
        <v>-5850955.5345551074</v>
      </c>
      <c r="U162" s="25">
        <f t="shared" si="59"/>
        <v>680919.59137105942</v>
      </c>
      <c r="V162" s="25"/>
      <c r="W162" s="21"/>
    </row>
    <row r="163" spans="8:23" x14ac:dyDescent="0.25">
      <c r="H163" s="44" t="s">
        <v>221</v>
      </c>
      <c r="I163" s="25">
        <f t="shared" ref="I163:I175" si="60">I141-I119</f>
        <v>-22992.340928584337</v>
      </c>
      <c r="J163" s="25">
        <f t="shared" ref="J163:U163" si="61">J141-J119</f>
        <v>1665932.710426772</v>
      </c>
      <c r="K163" s="25">
        <f t="shared" si="61"/>
        <v>1021425.1827389542</v>
      </c>
      <c r="L163" s="25">
        <f t="shared" si="61"/>
        <v>-1081537.8257958181</v>
      </c>
      <c r="M163" s="25">
        <f t="shared" si="61"/>
        <v>-415606.40783478692</v>
      </c>
      <c r="N163" s="25">
        <f t="shared" si="61"/>
        <v>425011.18703348935</v>
      </c>
      <c r="O163" s="25">
        <f t="shared" si="61"/>
        <v>-733055.20526892692</v>
      </c>
      <c r="P163" s="25">
        <f t="shared" si="61"/>
        <v>302772.98446762748</v>
      </c>
      <c r="Q163" s="25">
        <f t="shared" si="61"/>
        <v>546811.18703348935</v>
      </c>
      <c r="R163" s="25">
        <f t="shared" si="61"/>
        <v>-388854.20526892692</v>
      </c>
      <c r="S163" s="25">
        <f t="shared" si="61"/>
        <v>1929174.3942320049</v>
      </c>
      <c r="T163" s="25">
        <f t="shared" si="61"/>
        <v>-3615741.845402753</v>
      </c>
      <c r="U163" s="25">
        <f t="shared" si="61"/>
        <v>-366660.18456745148</v>
      </c>
      <c r="V163" s="25"/>
      <c r="W163" s="21"/>
    </row>
    <row r="164" spans="8:23" x14ac:dyDescent="0.25">
      <c r="H164" s="44" t="s">
        <v>126</v>
      </c>
      <c r="I164" s="25">
        <f t="shared" si="60"/>
        <v>8130176.5917134732</v>
      </c>
      <c r="J164" s="25">
        <f t="shared" ref="J164:U164" si="62">J142-J120</f>
        <v>11785951.391860351</v>
      </c>
      <c r="K164" s="25">
        <f t="shared" si="62"/>
        <v>1544070.6463238001</v>
      </c>
      <c r="L164" s="25">
        <f t="shared" si="62"/>
        <v>1476419.4536862075</v>
      </c>
      <c r="M164" s="25">
        <f t="shared" si="62"/>
        <v>-5844689.7263650596</v>
      </c>
      <c r="N164" s="25">
        <f t="shared" si="62"/>
        <v>3230150.9398497492</v>
      </c>
      <c r="O164" s="25">
        <f t="shared" si="62"/>
        <v>-7800067.5679564029</v>
      </c>
      <c r="P164" s="25">
        <f t="shared" si="62"/>
        <v>4284813.2753897756</v>
      </c>
      <c r="Q164" s="25">
        <f t="shared" si="62"/>
        <v>582188.16363193095</v>
      </c>
      <c r="R164" s="25">
        <f t="shared" si="62"/>
        <v>-9837103.4053446352</v>
      </c>
      <c r="S164" s="25">
        <f t="shared" si="62"/>
        <v>3946926.0115600526</v>
      </c>
      <c r="T164" s="25">
        <f t="shared" si="62"/>
        <v>-9639077.1731256545</v>
      </c>
      <c r="U164" s="25">
        <f t="shared" si="62"/>
        <v>1859758.6012232304</v>
      </c>
      <c r="V164" s="25"/>
      <c r="W164" s="21"/>
    </row>
    <row r="165" spans="8:23" x14ac:dyDescent="0.25">
      <c r="H165" s="44" t="s">
        <v>127</v>
      </c>
      <c r="I165" s="25">
        <f t="shared" si="60"/>
        <v>7022442.3180691488</v>
      </c>
      <c r="J165" s="25">
        <f t="shared" ref="J165:U165" si="63">J143-J121</f>
        <v>6578548.2876057364</v>
      </c>
      <c r="K165" s="25">
        <f t="shared" si="63"/>
        <v>6434162.7348036692</v>
      </c>
      <c r="L165" s="25">
        <f t="shared" si="63"/>
        <v>4437928.1459569838</v>
      </c>
      <c r="M165" s="25">
        <f t="shared" si="63"/>
        <v>-2397068.7608327363</v>
      </c>
      <c r="N165" s="25">
        <f t="shared" si="63"/>
        <v>-8921250.8691423815</v>
      </c>
      <c r="O165" s="25">
        <f t="shared" si="63"/>
        <v>-8756331.0697621368</v>
      </c>
      <c r="P165" s="25">
        <f t="shared" si="63"/>
        <v>-11102138.966997903</v>
      </c>
      <c r="Q165" s="25">
        <f t="shared" si="63"/>
        <v>-8238552.3488720469</v>
      </c>
      <c r="R165" s="25">
        <f t="shared" si="63"/>
        <v>-311114.39395336807</v>
      </c>
      <c r="S165" s="25">
        <f t="shared" si="63"/>
        <v>9584532.4618543293</v>
      </c>
      <c r="T165" s="25">
        <f t="shared" si="63"/>
        <v>6632542.7725775912</v>
      </c>
      <c r="U165" s="25">
        <f t="shared" si="63"/>
        <v>963700.31130689383</v>
      </c>
      <c r="V165" s="25"/>
      <c r="W165" s="21"/>
    </row>
    <row r="166" spans="8:23" x14ac:dyDescent="0.25">
      <c r="H166" t="s">
        <v>80</v>
      </c>
      <c r="I166" s="25">
        <f t="shared" si="60"/>
        <v>-5306228.5460045487</v>
      </c>
      <c r="J166" s="25">
        <f t="shared" ref="J166:U166" si="64">J144-J122</f>
        <v>7787053.4925978482</v>
      </c>
      <c r="K166" s="25">
        <f t="shared" si="64"/>
        <v>-385100.95120213926</v>
      </c>
      <c r="L166" s="25">
        <f t="shared" si="64"/>
        <v>-2648032.1304761618</v>
      </c>
      <c r="M166" s="25">
        <f t="shared" si="64"/>
        <v>2490905.3213674575</v>
      </c>
      <c r="N166" s="25">
        <f t="shared" si="64"/>
        <v>-3960564.0366576165</v>
      </c>
      <c r="O166" s="25">
        <f t="shared" si="64"/>
        <v>-8990760.6688421965</v>
      </c>
      <c r="P166" s="25">
        <f t="shared" si="64"/>
        <v>-5681632.4352713525</v>
      </c>
      <c r="Q166" s="25">
        <f t="shared" si="64"/>
        <v>3424959.129599914</v>
      </c>
      <c r="R166" s="25">
        <f t="shared" si="64"/>
        <v>4766214.0049649477</v>
      </c>
      <c r="S166" s="25">
        <f t="shared" si="64"/>
        <v>1203955.1496693641</v>
      </c>
      <c r="T166" s="25">
        <f t="shared" si="64"/>
        <v>-4268072.5191611052</v>
      </c>
      <c r="U166" s="25">
        <f t="shared" si="64"/>
        <v>-11567304.189415455</v>
      </c>
      <c r="V166" s="25"/>
      <c r="W166" s="21"/>
    </row>
    <row r="167" spans="8:23" x14ac:dyDescent="0.25">
      <c r="H167" t="s">
        <v>84</v>
      </c>
      <c r="I167" s="25">
        <f t="shared" si="60"/>
        <v>-100471.12844031863</v>
      </c>
      <c r="J167" s="25">
        <f t="shared" ref="J167:U167" si="65">J145-J123</f>
        <v>61179.849183778279</v>
      </c>
      <c r="K167" s="25">
        <f t="shared" si="65"/>
        <v>94054.956362093799</v>
      </c>
      <c r="L167" s="25">
        <f t="shared" si="65"/>
        <v>-16305.707793418318</v>
      </c>
      <c r="M167" s="25">
        <f t="shared" si="65"/>
        <v>109893.33117074007</v>
      </c>
      <c r="N167" s="25">
        <f t="shared" si="65"/>
        <v>102294.27737093461</v>
      </c>
      <c r="O167" s="25">
        <f t="shared" si="65"/>
        <v>-72779.56356428843</v>
      </c>
      <c r="P167" s="25">
        <f t="shared" si="65"/>
        <v>-46302.34405148821</v>
      </c>
      <c r="Q167" s="25">
        <f t="shared" si="65"/>
        <v>-34162.828101554886</v>
      </c>
      <c r="R167" s="25">
        <f t="shared" si="65"/>
        <v>24943.96926732664</v>
      </c>
      <c r="S167" s="25">
        <f t="shared" si="65"/>
        <v>76260.537595583592</v>
      </c>
      <c r="T167" s="25">
        <f t="shared" si="65"/>
        <v>-182264.48785811523</v>
      </c>
      <c r="U167" s="25">
        <f t="shared" si="65"/>
        <v>16340.861141275615</v>
      </c>
      <c r="V167" s="25"/>
      <c r="W167" s="21"/>
    </row>
    <row r="168" spans="8:23" x14ac:dyDescent="0.25">
      <c r="H168" t="s">
        <v>85</v>
      </c>
      <c r="I168" s="25">
        <f t="shared" si="60"/>
        <v>-427224.87716627494</v>
      </c>
      <c r="J168" s="25">
        <f t="shared" ref="J168:U168" si="66">J146-J124</f>
        <v>654250.51822065562</v>
      </c>
      <c r="K168" s="25">
        <f t="shared" si="66"/>
        <v>-1397291.2752303593</v>
      </c>
      <c r="L168" s="25">
        <f t="shared" si="66"/>
        <v>1228963.4711788632</v>
      </c>
      <c r="M168" s="25">
        <f t="shared" si="66"/>
        <v>-693278.79393320903</v>
      </c>
      <c r="N168" s="25">
        <f t="shared" si="66"/>
        <v>2367922.1839451864</v>
      </c>
      <c r="O168" s="25">
        <f t="shared" si="66"/>
        <v>-1608279.4538758993</v>
      </c>
      <c r="P168" s="25">
        <f t="shared" si="66"/>
        <v>-483659.95960764587</v>
      </c>
      <c r="Q168" s="25">
        <f t="shared" si="66"/>
        <v>1040781.7429549582</v>
      </c>
      <c r="R168" s="25">
        <f t="shared" si="66"/>
        <v>-804286.52229020372</v>
      </c>
      <c r="S168" s="25">
        <f t="shared" si="66"/>
        <v>927807.91378187388</v>
      </c>
      <c r="T168" s="25">
        <f t="shared" si="66"/>
        <v>-616034.97042899951</v>
      </c>
      <c r="U168" s="25">
        <f t="shared" si="66"/>
        <v>189669.97754889727</v>
      </c>
      <c r="V168" s="25"/>
      <c r="W168" s="21"/>
    </row>
    <row r="169" spans="8:23" x14ac:dyDescent="0.25">
      <c r="H169" t="s">
        <v>128</v>
      </c>
      <c r="I169" s="25">
        <f t="shared" si="60"/>
        <v>11548.348987219622</v>
      </c>
      <c r="J169" s="25">
        <f t="shared" ref="J169:U169" si="67">J147-J125</f>
        <v>23507.289137378219</v>
      </c>
      <c r="K169" s="25">
        <f t="shared" si="67"/>
        <v>-1376.3700885002618</v>
      </c>
      <c r="L169" s="25">
        <f t="shared" si="67"/>
        <v>22897.034786411677</v>
      </c>
      <c r="M169" s="25">
        <f t="shared" si="67"/>
        <v>23445.922374927264</v>
      </c>
      <c r="N169" s="25">
        <f t="shared" si="67"/>
        <v>15746.638897817582</v>
      </c>
      <c r="O169" s="25">
        <f t="shared" si="67"/>
        <v>-6358.7990100747556</v>
      </c>
      <c r="P169" s="25">
        <f t="shared" si="67"/>
        <v>-58071.32853729272</v>
      </c>
      <c r="Q169" s="25">
        <f t="shared" si="67"/>
        <v>45514.062779724656</v>
      </c>
      <c r="R169" s="25">
        <f t="shared" si="67"/>
        <v>-25900.124465434696</v>
      </c>
      <c r="S169" s="25">
        <f t="shared" si="67"/>
        <v>86.99586413038196</v>
      </c>
      <c r="T169" s="25">
        <f t="shared" si="67"/>
        <v>-22316.029589400452</v>
      </c>
      <c r="U169" s="25">
        <f t="shared" si="67"/>
        <v>28723.64113690611</v>
      </c>
      <c r="V169" s="25"/>
      <c r="W169" s="21"/>
    </row>
    <row r="170" spans="8:23" x14ac:dyDescent="0.25">
      <c r="H170" t="s">
        <v>86</v>
      </c>
      <c r="I170" s="25">
        <f t="shared" si="60"/>
        <v>-396331.80989413708</v>
      </c>
      <c r="J170" s="25">
        <f t="shared" ref="J170:U170" si="68">J148-J126</f>
        <v>850019.10076168925</v>
      </c>
      <c r="K170" s="25">
        <f t="shared" si="68"/>
        <v>-1301002.5039787963</v>
      </c>
      <c r="L170" s="25">
        <f t="shared" si="68"/>
        <v>1294830.0255058855</v>
      </c>
      <c r="M170" s="25">
        <f t="shared" si="68"/>
        <v>-481936.88898343965</v>
      </c>
      <c r="N170" s="25">
        <f t="shared" si="68"/>
        <v>3196586.5492082648</v>
      </c>
      <c r="O170" s="25">
        <f t="shared" si="68"/>
        <v>-1762459.1207956374</v>
      </c>
      <c r="P170" s="25">
        <f t="shared" si="68"/>
        <v>-696883.01536425948</v>
      </c>
      <c r="Q170" s="25">
        <f t="shared" si="68"/>
        <v>1194273.0137658268</v>
      </c>
      <c r="R170" s="25">
        <f t="shared" si="68"/>
        <v>-841053.81221579388</v>
      </c>
      <c r="S170" s="25">
        <f t="shared" si="68"/>
        <v>1027672.9240950905</v>
      </c>
      <c r="T170" s="25">
        <f t="shared" si="68"/>
        <v>-720190.68478304148</v>
      </c>
      <c r="U170" s="25">
        <f t="shared" si="68"/>
        <v>1363523.7773216367</v>
      </c>
      <c r="V170" s="25"/>
      <c r="W170" s="21"/>
    </row>
    <row r="171" spans="8:23" x14ac:dyDescent="0.25">
      <c r="H171" t="s">
        <v>129</v>
      </c>
      <c r="I171" s="25">
        <f t="shared" si="60"/>
        <v>84708.959787467262</v>
      </c>
      <c r="J171" s="25">
        <f t="shared" ref="J171:U171" si="69">J149-J127</f>
        <v>57438.869195385952</v>
      </c>
      <c r="K171" s="25">
        <f t="shared" si="69"/>
        <v>21209.193545709364</v>
      </c>
      <c r="L171" s="25">
        <f t="shared" si="69"/>
        <v>7703.2257140697911</v>
      </c>
      <c r="M171" s="25">
        <f t="shared" si="69"/>
        <v>54096.187713041785</v>
      </c>
      <c r="N171" s="25">
        <f t="shared" si="69"/>
        <v>33972.747586613754</v>
      </c>
      <c r="O171" s="25">
        <f t="shared" si="69"/>
        <v>1737.4107109471224</v>
      </c>
      <c r="P171" s="25">
        <f t="shared" si="69"/>
        <v>11283.119985855534</v>
      </c>
      <c r="Q171" s="25">
        <f t="shared" si="69"/>
        <v>49217.335130883381</v>
      </c>
      <c r="R171" s="25">
        <f t="shared" si="69"/>
        <v>28088.476625029929</v>
      </c>
      <c r="S171" s="25">
        <f t="shared" si="69"/>
        <v>85448.682543091709</v>
      </c>
      <c r="T171" s="25">
        <f t="shared" si="69"/>
        <v>95171.491423710366</v>
      </c>
      <c r="U171" s="25">
        <f t="shared" si="69"/>
        <v>530075.69996180478</v>
      </c>
      <c r="V171" s="25"/>
      <c r="W171" s="21"/>
    </row>
    <row r="172" spans="8:23" x14ac:dyDescent="0.25">
      <c r="H172" t="s">
        <v>130</v>
      </c>
      <c r="I172" s="25">
        <f t="shared" si="60"/>
        <v>3483034.4642210454</v>
      </c>
      <c r="J172" s="25">
        <f t="shared" ref="J172:U172" si="70">J150-J128</f>
        <v>3259797.289782308</v>
      </c>
      <c r="K172" s="25">
        <f t="shared" si="70"/>
        <v>-809683.33781224489</v>
      </c>
      <c r="L172" s="25">
        <f t="shared" si="70"/>
        <v>2804052.3376226276</v>
      </c>
      <c r="M172" s="25">
        <f t="shared" si="70"/>
        <v>-2205732.9074226618</v>
      </c>
      <c r="N172" s="25">
        <f t="shared" si="70"/>
        <v>1213281.8034469932</v>
      </c>
      <c r="O172" s="25">
        <f t="shared" si="70"/>
        <v>-1084959.1388463452</v>
      </c>
      <c r="P172" s="25">
        <f t="shared" si="70"/>
        <v>3170029.6493697762</v>
      </c>
      <c r="Q172" s="25">
        <f t="shared" si="70"/>
        <v>4476214.0170917884</v>
      </c>
      <c r="R172" s="25">
        <f t="shared" si="70"/>
        <v>-816665.4990138486</v>
      </c>
      <c r="S172" s="25">
        <f t="shared" si="70"/>
        <v>4023415.1069612056</v>
      </c>
      <c r="T172" s="25">
        <f t="shared" si="70"/>
        <v>204384.0097373873</v>
      </c>
      <c r="U172" s="25">
        <f t="shared" si="70"/>
        <v>17717167.795138121</v>
      </c>
      <c r="V172" s="25"/>
    </row>
    <row r="173" spans="8:23" x14ac:dyDescent="0.25">
      <c r="H173" s="44" t="s">
        <v>155</v>
      </c>
      <c r="I173" s="25">
        <f t="shared" si="60"/>
        <v>1562556.8764655907</v>
      </c>
      <c r="J173" s="25">
        <f t="shared" ref="J173:U173" si="71">J151-J129</f>
        <v>258389.74163706973</v>
      </c>
      <c r="K173" s="25">
        <f t="shared" si="71"/>
        <v>5901857.4303876441</v>
      </c>
      <c r="L173" s="25">
        <f t="shared" si="71"/>
        <v>-2713049.4470973006</v>
      </c>
      <c r="M173" s="25">
        <f t="shared" si="71"/>
        <v>931056.75711153913</v>
      </c>
      <c r="N173" s="25">
        <f t="shared" si="71"/>
        <v>1546109.3963398021</v>
      </c>
      <c r="O173" s="25">
        <f t="shared" si="71"/>
        <v>1623937.3427150156</v>
      </c>
      <c r="P173" s="25">
        <f t="shared" si="71"/>
        <v>457628.07526304852</v>
      </c>
      <c r="Q173" s="25">
        <f t="shared" si="71"/>
        <v>2170697.187183775</v>
      </c>
      <c r="R173" s="25">
        <f t="shared" si="71"/>
        <v>1088295.7719307514</v>
      </c>
      <c r="S173" s="25">
        <f t="shared" si="71"/>
        <v>18070.990102252923</v>
      </c>
      <c r="T173" s="25">
        <f t="shared" si="71"/>
        <v>2828156.8203903697</v>
      </c>
      <c r="U173" s="25">
        <f t="shared" si="71"/>
        <v>15673706.942429557</v>
      </c>
      <c r="V173" s="25"/>
    </row>
    <row r="174" spans="8:23" x14ac:dyDescent="0.25">
      <c r="H174" t="s">
        <v>131</v>
      </c>
      <c r="I174" s="25">
        <f t="shared" si="60"/>
        <v>4451894.6674933359</v>
      </c>
      <c r="J174" s="25">
        <f t="shared" ref="J174:U174" si="72">J152-J130</f>
        <v>3252345.0689802989</v>
      </c>
      <c r="K174" s="25">
        <f t="shared" si="72"/>
        <v>5395051.4047068655</v>
      </c>
      <c r="L174" s="25">
        <f t="shared" si="72"/>
        <v>453151.03304031491</v>
      </c>
      <c r="M174" s="25">
        <f t="shared" si="72"/>
        <v>-659313.86218010634</v>
      </c>
      <c r="N174" s="25">
        <f t="shared" si="72"/>
        <v>3635239.4413910359</v>
      </c>
      <c r="O174" s="25">
        <f t="shared" si="72"/>
        <v>1502573.1633976921</v>
      </c>
      <c r="P174" s="25">
        <f t="shared" si="72"/>
        <v>4468556.5180029944</v>
      </c>
      <c r="Q174" s="25">
        <f t="shared" si="72"/>
        <v>7570133.6933101192</v>
      </c>
      <c r="R174" s="25">
        <f t="shared" si="72"/>
        <v>747869.08543010056</v>
      </c>
      <c r="S174" s="25">
        <f t="shared" si="72"/>
        <v>4190037.2071830332</v>
      </c>
      <c r="T174" s="25">
        <f t="shared" si="72"/>
        <v>2461571.548433125</v>
      </c>
      <c r="U174" s="25">
        <f t="shared" si="72"/>
        <v>37469108.969188929</v>
      </c>
      <c r="V174" s="25"/>
    </row>
    <row r="175" spans="8:23" x14ac:dyDescent="0.25">
      <c r="H175" t="s">
        <v>132</v>
      </c>
      <c r="I175" s="25">
        <f t="shared" si="60"/>
        <v>1012323.0043725222</v>
      </c>
      <c r="J175" s="25">
        <f t="shared" ref="J175:U175" si="73">J153-J131</f>
        <v>1708206.2847193955</v>
      </c>
      <c r="K175" s="25">
        <f t="shared" si="73"/>
        <v>-103228.83666809928</v>
      </c>
      <c r="L175" s="25">
        <f t="shared" si="73"/>
        <v>1261798.6040085694</v>
      </c>
      <c r="M175" s="25">
        <f t="shared" si="73"/>
        <v>-206012.98211005609</v>
      </c>
      <c r="N175" s="25">
        <f t="shared" si="73"/>
        <v>-993160.16834280919</v>
      </c>
      <c r="O175" s="25">
        <f t="shared" si="73"/>
        <v>-2488179.1459619515</v>
      </c>
      <c r="P175" s="25">
        <f t="shared" si="73"/>
        <v>-1645729.9654083457</v>
      </c>
      <c r="Q175" s="25">
        <f t="shared" si="73"/>
        <v>-2003043.8244017279</v>
      </c>
      <c r="R175" s="25">
        <f t="shared" si="73"/>
        <v>-182316.63580091484</v>
      </c>
      <c r="S175" s="25">
        <f t="shared" si="73"/>
        <v>2076482.2847193955</v>
      </c>
      <c r="T175" s="25">
        <f t="shared" si="73"/>
        <v>1290912.1633319007</v>
      </c>
      <c r="U175" s="25">
        <f t="shared" si="73"/>
        <v>-271949.21754211932</v>
      </c>
      <c r="V175" s="25"/>
    </row>
    <row r="176" spans="8:23" x14ac:dyDescent="0.25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5">
      <c r="H177" s="39" t="s">
        <v>114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5">
      <c r="H178" t="s">
        <v>78</v>
      </c>
      <c r="I178" s="38">
        <f t="shared" ref="I178:U178" si="74">I156/I112</f>
        <v>-6.3811009722169049E-2</v>
      </c>
      <c r="J178" s="38">
        <f t="shared" si="74"/>
        <v>6.2237516290158376E-2</v>
      </c>
      <c r="K178" s="38">
        <f t="shared" si="74"/>
        <v>1.6627089751964613E-2</v>
      </c>
      <c r="L178" s="38">
        <f t="shared" si="74"/>
        <v>-2.8915486460027973E-4</v>
      </c>
      <c r="M178" s="38">
        <f t="shared" si="74"/>
        <v>2.4159207383906211E-2</v>
      </c>
      <c r="N178" s="38">
        <f t="shared" si="74"/>
        <v>4.2953491679889176E-2</v>
      </c>
      <c r="O178" s="38">
        <f t="shared" si="74"/>
        <v>-7.8363279794829918E-2</v>
      </c>
      <c r="P178" s="38">
        <f t="shared" si="74"/>
        <v>-1.0505901950329449E-2</v>
      </c>
      <c r="Q178" s="38">
        <f t="shared" si="74"/>
        <v>-0.12102763437884749</v>
      </c>
      <c r="R178" s="38">
        <f t="shared" si="74"/>
        <v>0.11207244521193219</v>
      </c>
      <c r="S178" s="38">
        <f t="shared" si="74"/>
        <v>2.5199538411867884E-2</v>
      </c>
      <c r="T178" s="38">
        <f t="shared" si="74"/>
        <v>2.9378203995058895E-2</v>
      </c>
      <c r="U178" s="23">
        <f t="shared" si="74"/>
        <v>2.2614850489794404E-3</v>
      </c>
    </row>
    <row r="179" spans="1:22" x14ac:dyDescent="0.25">
      <c r="H179" t="s">
        <v>79</v>
      </c>
      <c r="I179" s="38">
        <f t="shared" ref="I179:U179" si="75">I157/I113</f>
        <v>-8.8249341564998765E-2</v>
      </c>
      <c r="J179" s="38">
        <f t="shared" si="75"/>
        <v>2.2229856952372794E-2</v>
      </c>
      <c r="K179" s="38">
        <f t="shared" si="75"/>
        <v>-4.0233820466764142E-4</v>
      </c>
      <c r="L179" s="38">
        <f t="shared" si="75"/>
        <v>-6.3344004099019982E-4</v>
      </c>
      <c r="M179" s="38">
        <f t="shared" si="75"/>
        <v>0.12907467189720384</v>
      </c>
      <c r="N179" s="38">
        <f t="shared" si="75"/>
        <v>3.647974366816422E-2</v>
      </c>
      <c r="O179" s="38">
        <f t="shared" si="75"/>
        <v>9.5378423029538785E-3</v>
      </c>
      <c r="P179" s="38">
        <f t="shared" si="75"/>
        <v>3.0457242485905801E-2</v>
      </c>
      <c r="Q179" s="38">
        <f t="shared" si="75"/>
        <v>2.8287720261341159E-3</v>
      </c>
      <c r="R179" s="38">
        <f t="shared" si="75"/>
        <v>2.9368272872631E-2</v>
      </c>
      <c r="S179" s="38">
        <f t="shared" si="75"/>
        <v>8.6150515316789897E-2</v>
      </c>
      <c r="T179" s="38">
        <f t="shared" si="75"/>
        <v>5.0184557944880824E-2</v>
      </c>
      <c r="U179" s="23">
        <f t="shared" si="75"/>
        <v>2.0217703433618141E-2</v>
      </c>
    </row>
    <row r="180" spans="1:22" x14ac:dyDescent="0.25">
      <c r="H180" t="s">
        <v>81</v>
      </c>
      <c r="I180" s="38">
        <f t="shared" ref="I180:U180" si="76">I158/I114</f>
        <v>-2.2251101298895813E-2</v>
      </c>
      <c r="J180" s="38">
        <f t="shared" si="76"/>
        <v>2.3418971718796436E-2</v>
      </c>
      <c r="K180" s="38">
        <f t="shared" si="76"/>
        <v>-4.093952249087289E-2</v>
      </c>
      <c r="L180" s="38">
        <f t="shared" si="76"/>
        <v>9.4269726548933286E-2</v>
      </c>
      <c r="M180" s="38">
        <f t="shared" si="76"/>
        <v>-3.2186609765186225E-2</v>
      </c>
      <c r="N180" s="38">
        <f t="shared" si="76"/>
        <v>8.3103827392557256E-2</v>
      </c>
      <c r="O180" s="38">
        <f t="shared" si="76"/>
        <v>-6.1679964578927285E-2</v>
      </c>
      <c r="P180" s="38">
        <f t="shared" si="76"/>
        <v>-1.3193642887345789E-2</v>
      </c>
      <c r="Q180" s="38">
        <f t="shared" si="76"/>
        <v>-3.6683348067517836E-2</v>
      </c>
      <c r="R180" s="38">
        <f t="shared" si="76"/>
        <v>-3.0854559541705424E-2</v>
      </c>
      <c r="S180" s="38">
        <f t="shared" si="76"/>
        <v>3.2139061714314458E-2</v>
      </c>
      <c r="T180" s="38">
        <f t="shared" si="76"/>
        <v>-6.0614389984732621E-3</v>
      </c>
      <c r="U180" s="23">
        <f t="shared" si="76"/>
        <v>-2.913651915267863E-3</v>
      </c>
    </row>
    <row r="181" spans="1:22" x14ac:dyDescent="0.25">
      <c r="H181" s="29" t="s">
        <v>123</v>
      </c>
      <c r="I181" s="38">
        <f t="shared" ref="I181:U181" si="77">I159/I115</f>
        <v>1.4774917521893581E-2</v>
      </c>
      <c r="J181" s="38">
        <f t="shared" si="77"/>
        <v>-0.11660434774535383</v>
      </c>
      <c r="K181" s="38">
        <f t="shared" si="77"/>
        <v>-3.477401023421018E-2</v>
      </c>
      <c r="L181" s="38">
        <f t="shared" si="77"/>
        <v>-6.7792554159732607E-2</v>
      </c>
      <c r="M181" s="38">
        <f t="shared" si="77"/>
        <v>-0.11216883069548285</v>
      </c>
      <c r="N181" s="38">
        <f t="shared" si="77"/>
        <v>-4.1757557106696798E-2</v>
      </c>
      <c r="O181" s="38">
        <f t="shared" si="77"/>
        <v>-3.0288021332751585E-2</v>
      </c>
      <c r="P181" s="38">
        <f t="shared" si="77"/>
        <v>1.7154638821097527E-2</v>
      </c>
      <c r="Q181" s="38">
        <f t="shared" si="77"/>
        <v>-4.8951909957769942E-2</v>
      </c>
      <c r="R181" s="38">
        <f t="shared" si="77"/>
        <v>-5.1261453497212561E-2</v>
      </c>
      <c r="S181" s="38">
        <f t="shared" si="77"/>
        <v>-1.8016572046327849E-2</v>
      </c>
      <c r="T181" s="38">
        <f t="shared" si="77"/>
        <v>4.6576076364058826E-2</v>
      </c>
      <c r="U181" s="40">
        <f t="shared" si="77"/>
        <v>-3.6823339293951589E-2</v>
      </c>
    </row>
    <row r="182" spans="1:22" x14ac:dyDescent="0.25">
      <c r="H182" t="s">
        <v>82</v>
      </c>
      <c r="I182" s="38">
        <f t="shared" ref="I182:U182" si="78">I160/I116</f>
        <v>-3.4850419921001984E-2</v>
      </c>
      <c r="J182" s="38">
        <f t="shared" si="78"/>
        <v>1.6552483815361646E-2</v>
      </c>
      <c r="K182" s="38">
        <f t="shared" si="78"/>
        <v>-4.2893457887792044E-2</v>
      </c>
      <c r="L182" s="38">
        <f t="shared" si="78"/>
        <v>7.9298066922354721E-2</v>
      </c>
      <c r="M182" s="38">
        <f t="shared" si="78"/>
        <v>-2.4643687814085033E-2</v>
      </c>
      <c r="N182" s="38">
        <f t="shared" si="78"/>
        <v>8.1994719026146856E-2</v>
      </c>
      <c r="O182" s="38">
        <f t="shared" si="78"/>
        <v>-5.885748632074457E-2</v>
      </c>
      <c r="P182" s="38">
        <f t="shared" si="78"/>
        <v>-1.3141480217542195E-2</v>
      </c>
      <c r="Q182" s="38">
        <f t="shared" si="78"/>
        <v>-3.6626141062716354E-2</v>
      </c>
      <c r="R182" s="38">
        <f t="shared" si="78"/>
        <v>-2.9319214026038667E-2</v>
      </c>
      <c r="S182" s="38">
        <f t="shared" si="78"/>
        <v>3.2941186530305727E-2</v>
      </c>
      <c r="T182" s="38">
        <f t="shared" si="78"/>
        <v>-1.4475899419667919E-3</v>
      </c>
      <c r="U182" s="40">
        <f t="shared" si="78"/>
        <v>-4.4399824103884588E-3</v>
      </c>
    </row>
    <row r="183" spans="1:22" s="49" customFormat="1" x14ac:dyDescent="0.25">
      <c r="A183" s="29"/>
      <c r="B183" s="29"/>
      <c r="C183" s="29"/>
      <c r="D183" s="29"/>
      <c r="E183" s="29"/>
      <c r="F183" s="29"/>
      <c r="G183" s="29"/>
      <c r="H183" s="29" t="s">
        <v>83</v>
      </c>
      <c r="I183" s="38">
        <f t="shared" ref="I183:U183" si="79">I161/I117</f>
        <v>9.4148567318153423E-2</v>
      </c>
      <c r="J183" s="38">
        <f t="shared" si="79"/>
        <v>0.10146999678510704</v>
      </c>
      <c r="K183" s="38">
        <f t="shared" si="79"/>
        <v>6.8287011336884862E-2</v>
      </c>
      <c r="L183" s="38">
        <f t="shared" si="79"/>
        <v>0.11168849146788531</v>
      </c>
      <c r="M183" s="38">
        <f t="shared" si="79"/>
        <v>0.16717013353560048</v>
      </c>
      <c r="N183" s="38">
        <f t="shared" si="79"/>
        <v>-0.36990750474892997</v>
      </c>
      <c r="O183" s="38">
        <f t="shared" si="79"/>
        <v>0.21128391624564999</v>
      </c>
      <c r="P183" s="38">
        <f t="shared" si="79"/>
        <v>-1.6879748771388454E-6</v>
      </c>
      <c r="Q183" s="38">
        <f t="shared" si="79"/>
        <v>-1.0401777125458513E-2</v>
      </c>
      <c r="R183" s="38">
        <f t="shared" si="79"/>
        <v>-2.5213300876543317E-3</v>
      </c>
      <c r="S183" s="38">
        <f t="shared" si="79"/>
        <v>6.1535088132394798E-2</v>
      </c>
      <c r="T183" s="38">
        <f t="shared" si="79"/>
        <v>2.3779742343256336E-2</v>
      </c>
      <c r="U183" s="40">
        <f t="shared" si="79"/>
        <v>1.2517632286309895E-2</v>
      </c>
      <c r="V183"/>
    </row>
    <row r="184" spans="1:22" x14ac:dyDescent="0.25">
      <c r="A184" s="29"/>
      <c r="B184" s="29"/>
      <c r="C184" s="29"/>
      <c r="D184" s="29"/>
      <c r="E184" s="29"/>
      <c r="F184" s="29"/>
      <c r="G184" s="29"/>
      <c r="H184" s="50" t="s">
        <v>125</v>
      </c>
      <c r="I184" s="38">
        <f t="shared" ref="I184:I197" si="80">I162/I118</f>
        <v>7.6639009947419012E-2</v>
      </c>
      <c r="J184" s="38">
        <f t="shared" ref="J184:T184" si="81">J162/J118</f>
        <v>0.10418414419239519</v>
      </c>
      <c r="K184" s="38">
        <f t="shared" si="81"/>
        <v>2.6702357722880599E-3</v>
      </c>
      <c r="L184" s="38">
        <f t="shared" si="81"/>
        <v>2.4334842484261824E-2</v>
      </c>
      <c r="M184" s="38">
        <f t="shared" si="81"/>
        <v>-5.57544194273627E-2</v>
      </c>
      <c r="N184" s="38">
        <f t="shared" si="81"/>
        <v>3.6745602729884155E-2</v>
      </c>
      <c r="O184" s="38">
        <f t="shared" si="81"/>
        <v>-6.9294076587654851E-2</v>
      </c>
      <c r="P184" s="38">
        <f t="shared" si="81"/>
        <v>3.517329074294899E-2</v>
      </c>
      <c r="Q184" s="38">
        <f t="shared" si="81"/>
        <v>-1.3833237254262942E-3</v>
      </c>
      <c r="R184" s="38">
        <f t="shared" si="81"/>
        <v>-8.6306399853598295E-2</v>
      </c>
      <c r="S184" s="38">
        <f t="shared" si="81"/>
        <v>1.9180506155382394E-2</v>
      </c>
      <c r="T184" s="38">
        <f t="shared" si="81"/>
        <v>-5.1366928466062362E-2</v>
      </c>
      <c r="U184" s="40">
        <f>U162/U118</f>
        <v>5.3954114276421358E-4</v>
      </c>
    </row>
    <row r="185" spans="1:22" x14ac:dyDescent="0.25">
      <c r="A185" s="29"/>
      <c r="B185" s="29"/>
      <c r="C185" s="29"/>
      <c r="D185" s="29"/>
      <c r="E185" s="29"/>
      <c r="F185" s="29"/>
      <c r="G185" s="29"/>
      <c r="H185" s="44" t="s">
        <v>221</v>
      </c>
      <c r="I185" s="38">
        <f t="shared" si="80"/>
        <v>-2.3792482101663275E-3</v>
      </c>
      <c r="J185" s="38">
        <f t="shared" ref="J185:U185" si="82">J163/J119</f>
        <v>0.22212827084780318</v>
      </c>
      <c r="K185" s="38">
        <f t="shared" si="82"/>
        <v>0.13392701495122472</v>
      </c>
      <c r="L185" s="38">
        <f t="shared" si="82"/>
        <v>-0.10375068644730726</v>
      </c>
      <c r="M185" s="38">
        <f t="shared" si="82"/>
        <v>-4.6100226940817578E-2</v>
      </c>
      <c r="N185" s="38">
        <f t="shared" si="82"/>
        <v>5.0675001515260623E-2</v>
      </c>
      <c r="O185" s="38">
        <f t="shared" si="82"/>
        <v>-7.9450551962971988E-2</v>
      </c>
      <c r="P185" s="38">
        <f t="shared" si="82"/>
        <v>3.5143205609535696E-2</v>
      </c>
      <c r="Q185" s="38">
        <f t="shared" si="82"/>
        <v>6.6158260319381226E-2</v>
      </c>
      <c r="R185" s="38">
        <f t="shared" si="82"/>
        <v>-4.3778263077093593E-2</v>
      </c>
      <c r="S185" s="38">
        <f t="shared" si="82"/>
        <v>0.2701753886493467</v>
      </c>
      <c r="T185" s="38">
        <f t="shared" si="82"/>
        <v>-0.27502738455177056</v>
      </c>
      <c r="U185" s="38">
        <f t="shared" si="82"/>
        <v>-3.3983438857710987E-3</v>
      </c>
    </row>
    <row r="186" spans="1:22" x14ac:dyDescent="0.25">
      <c r="A186" s="29"/>
      <c r="B186" s="29"/>
      <c r="C186" s="29"/>
      <c r="D186" s="29"/>
      <c r="E186" s="29"/>
      <c r="F186" s="29"/>
      <c r="G186" s="29"/>
      <c r="H186" s="50" t="s">
        <v>126</v>
      </c>
      <c r="I186" s="38">
        <f t="shared" si="80"/>
        <v>7.0701431684316432E-2</v>
      </c>
      <c r="J186" s="38">
        <f t="shared" ref="J186:U186" si="83">J164/J120</f>
        <v>0.10925465751680336</v>
      </c>
      <c r="K186" s="38">
        <f t="shared" si="83"/>
        <v>1.3626469702386368E-2</v>
      </c>
      <c r="L186" s="38">
        <f t="shared" si="83"/>
        <v>1.3083191864423121E-2</v>
      </c>
      <c r="M186" s="38">
        <f t="shared" si="83"/>
        <v>-4.8953965538373452E-2</v>
      </c>
      <c r="N186" s="38">
        <f t="shared" si="83"/>
        <v>2.684099931309156E-2</v>
      </c>
      <c r="O186" s="38">
        <f t="shared" si="83"/>
        <v>-6.1422811251386669E-2</v>
      </c>
      <c r="P186" s="38">
        <f t="shared" si="83"/>
        <v>3.6662092122459938E-2</v>
      </c>
      <c r="Q186" s="38">
        <f t="shared" si="83"/>
        <v>5.1575969690637723E-3</v>
      </c>
      <c r="R186" s="38">
        <f t="shared" si="83"/>
        <v>-8.0597679672699971E-2</v>
      </c>
      <c r="S186" s="38">
        <f t="shared" si="83"/>
        <v>3.5753081920533697E-2</v>
      </c>
      <c r="T186" s="38">
        <f t="shared" si="83"/>
        <v>-7.3669493273928646E-2</v>
      </c>
      <c r="U186" s="40">
        <f t="shared" si="83"/>
        <v>1.3201031951735941E-3</v>
      </c>
    </row>
    <row r="187" spans="1:22" x14ac:dyDescent="0.25">
      <c r="A187" s="29"/>
      <c r="B187" s="29"/>
      <c r="C187" s="29"/>
      <c r="D187" s="29"/>
      <c r="E187" s="29"/>
      <c r="F187" s="29"/>
      <c r="G187" s="29"/>
      <c r="H187" s="53" t="s">
        <v>127</v>
      </c>
      <c r="I187" s="48">
        <f t="shared" si="80"/>
        <v>2.0202592362909</v>
      </c>
      <c r="J187" s="48">
        <f t="shared" ref="J187:U187" si="84">J165/J121</f>
        <v>1.7275853551432838</v>
      </c>
      <c r="K187" s="48">
        <f t="shared" si="84"/>
        <v>1.5648584427021093</v>
      </c>
      <c r="L187" s="48">
        <f t="shared" si="84"/>
        <v>0.73995523614457803</v>
      </c>
      <c r="M187" s="48">
        <f t="shared" si="84"/>
        <v>-0.18313324435666581</v>
      </c>
      <c r="N187" s="48">
        <f t="shared" si="84"/>
        <v>-0.41567376383046301</v>
      </c>
      <c r="O187" s="48">
        <f t="shared" si="84"/>
        <v>-0.40579041725560527</v>
      </c>
      <c r="P187" s="48">
        <f t="shared" si="84"/>
        <v>-0.43591812690728099</v>
      </c>
      <c r="Q187" s="48">
        <f t="shared" si="84"/>
        <v>-0.43408512360570023</v>
      </c>
      <c r="R187" s="48">
        <f t="shared" si="84"/>
        <v>-2.859910523720606E-2</v>
      </c>
      <c r="S187" s="48">
        <f t="shared" si="84"/>
        <v>11.887556292655686</v>
      </c>
      <c r="T187" s="48">
        <f t="shared" si="84"/>
        <v>1.7271918457220972</v>
      </c>
      <c r="U187" s="40">
        <f t="shared" si="84"/>
        <v>7.2189825253314594E-3</v>
      </c>
    </row>
    <row r="188" spans="1:22" s="49" customFormat="1" x14ac:dyDescent="0.25">
      <c r="A188" s="29"/>
      <c r="B188" s="29"/>
      <c r="C188" s="29"/>
      <c r="D188" s="29"/>
      <c r="E188" s="29"/>
      <c r="F188" s="29"/>
      <c r="G188" s="29"/>
      <c r="H188" t="s">
        <v>80</v>
      </c>
      <c r="I188" s="38">
        <f t="shared" si="80"/>
        <v>-4.0479557166955449E-2</v>
      </c>
      <c r="J188" s="38">
        <f t="shared" ref="J188:U188" si="85">J166/J122</f>
        <v>7.8071131672408881E-2</v>
      </c>
      <c r="K188" s="38">
        <f t="shared" si="85"/>
        <v>-3.8909289646456503E-3</v>
      </c>
      <c r="L188" s="38">
        <f t="shared" si="85"/>
        <v>-3.3762843819979745E-2</v>
      </c>
      <c r="M188" s="38">
        <f t="shared" si="85"/>
        <v>3.6702454831388578E-2</v>
      </c>
      <c r="N188" s="38">
        <f t="shared" si="85"/>
        <v>-5.4065724328695455E-2</v>
      </c>
      <c r="O188" s="38">
        <f t="shared" si="85"/>
        <v>-0.10520552651867326</v>
      </c>
      <c r="P188" s="38">
        <f t="shared" si="85"/>
        <v>-6.4507048645583112E-2</v>
      </c>
      <c r="Q188" s="38">
        <f t="shared" si="85"/>
        <v>5.5220594683767069E-2</v>
      </c>
      <c r="R188" s="38">
        <f t="shared" si="85"/>
        <v>5.8847387079915811E-2</v>
      </c>
      <c r="S188" s="38">
        <f t="shared" si="85"/>
        <v>1.2599294033053073E-2</v>
      </c>
      <c r="T188" s="38">
        <f t="shared" si="85"/>
        <v>-2.9172796506593088E-2</v>
      </c>
      <c r="U188" s="40">
        <f t="shared" si="85"/>
        <v>-1.0442000910248671E-2</v>
      </c>
      <c r="V188" s="29"/>
    </row>
    <row r="189" spans="1:22" x14ac:dyDescent="0.25">
      <c r="A189" s="29"/>
      <c r="B189" s="29"/>
      <c r="C189" s="29"/>
      <c r="D189" s="29"/>
      <c r="E189" s="29"/>
      <c r="F189" s="29"/>
      <c r="G189" s="29"/>
      <c r="H189" s="29" t="s">
        <v>84</v>
      </c>
      <c r="I189" s="38">
        <f t="shared" si="80"/>
        <v>-3.489038784962701E-2</v>
      </c>
      <c r="J189" s="38">
        <f t="shared" ref="J189:U189" si="86">J167/J123</f>
        <v>2.6112092422770364E-2</v>
      </c>
      <c r="K189" s="38">
        <f t="shared" si="86"/>
        <v>4.4780781587995575E-2</v>
      </c>
      <c r="L189" s="38">
        <f t="shared" si="86"/>
        <v>-9.3837213132256202E-3</v>
      </c>
      <c r="M189" s="38">
        <f t="shared" si="86"/>
        <v>7.3009413517951885E-2</v>
      </c>
      <c r="N189" s="38">
        <f t="shared" si="86"/>
        <v>6.98075288328283E-2</v>
      </c>
      <c r="O189" s="38">
        <f t="shared" si="86"/>
        <v>-4.2288326750628942E-2</v>
      </c>
      <c r="P189" s="38">
        <f t="shared" si="86"/>
        <v>-2.603226716158541E-2</v>
      </c>
      <c r="Q189" s="38">
        <f t="shared" si="86"/>
        <v>-2.1837571641603833E-2</v>
      </c>
      <c r="R189" s="38">
        <f t="shared" si="86"/>
        <v>1.3176311170997839E-2</v>
      </c>
      <c r="S189" s="38">
        <f t="shared" si="86"/>
        <v>3.6666082139706881E-2</v>
      </c>
      <c r="T189" s="38">
        <f t="shared" si="86"/>
        <v>-5.5645174079413544E-2</v>
      </c>
      <c r="U189" s="40">
        <f t="shared" si="86"/>
        <v>6.7125659601271646E-4</v>
      </c>
    </row>
    <row r="190" spans="1:22" x14ac:dyDescent="0.25">
      <c r="A190" s="29"/>
      <c r="B190" s="29"/>
      <c r="C190" s="29"/>
      <c r="D190" s="29"/>
      <c r="E190" s="29"/>
      <c r="F190" s="29"/>
      <c r="G190" s="29"/>
      <c r="H190" s="29" t="s">
        <v>85</v>
      </c>
      <c r="I190" s="38">
        <f t="shared" si="80"/>
        <v>-1.3527615902112466E-2</v>
      </c>
      <c r="J190" s="38">
        <f t="shared" ref="J190:U190" si="87">J168/J124</f>
        <v>2.3101404766292025E-2</v>
      </c>
      <c r="K190" s="38">
        <f t="shared" si="87"/>
        <v>-4.8650211092691999E-2</v>
      </c>
      <c r="L190" s="38">
        <f t="shared" si="87"/>
        <v>5.2266592687982484E-2</v>
      </c>
      <c r="M190" s="38">
        <f t="shared" si="87"/>
        <v>-2.770830459768929E-2</v>
      </c>
      <c r="N190" s="38">
        <f t="shared" si="87"/>
        <v>9.3504618677576409E-2</v>
      </c>
      <c r="O190" s="38">
        <f t="shared" si="87"/>
        <v>-5.5589932541721128E-2</v>
      </c>
      <c r="P190" s="38">
        <f t="shared" si="87"/>
        <v>-1.6482339403506855E-2</v>
      </c>
      <c r="Q190" s="38">
        <f t="shared" si="87"/>
        <v>4.5849492741660017E-2</v>
      </c>
      <c r="R190" s="38">
        <f t="shared" si="87"/>
        <v>-3.0575789913097371E-2</v>
      </c>
      <c r="S190" s="38">
        <f t="shared" si="87"/>
        <v>3.5360181375140839E-2</v>
      </c>
      <c r="T190" s="38">
        <f t="shared" si="87"/>
        <v>-1.807298019665864E-2</v>
      </c>
      <c r="U190" s="40">
        <f t="shared" si="87"/>
        <v>5.7460703207209887E-4</v>
      </c>
    </row>
    <row r="191" spans="1:22" x14ac:dyDescent="0.25">
      <c r="A191" s="29"/>
      <c r="B191" s="29"/>
      <c r="C191" s="29"/>
      <c r="D191" s="29"/>
      <c r="E191" s="29"/>
      <c r="F191" s="29"/>
      <c r="G191" s="29"/>
      <c r="H191" s="29" t="s">
        <v>128</v>
      </c>
      <c r="I191" s="48">
        <f t="shared" si="80"/>
        <v>2.4715250285110565E-2</v>
      </c>
      <c r="J191" s="48">
        <f t="shared" ref="J191:U191" si="88">J169/J125</f>
        <v>5.757681460718634E-2</v>
      </c>
      <c r="K191" s="48">
        <f t="shared" si="88"/>
        <v>-3.3536710838271808E-3</v>
      </c>
      <c r="L191" s="48">
        <f t="shared" si="88"/>
        <v>6.5403468222114028E-2</v>
      </c>
      <c r="M191" s="48">
        <f t="shared" si="88"/>
        <v>6.8427077830520183E-2</v>
      </c>
      <c r="N191" s="48">
        <f t="shared" si="88"/>
        <v>4.4572056265671005E-2</v>
      </c>
      <c r="O191" s="48">
        <f t="shared" si="88"/>
        <v>-1.6421373019119938E-2</v>
      </c>
      <c r="P191" s="48">
        <f t="shared" si="88"/>
        <v>-0.12958676566529739</v>
      </c>
      <c r="Q191" s="48">
        <f t="shared" si="88"/>
        <v>0.14384475501712854</v>
      </c>
      <c r="R191" s="48">
        <f t="shared" si="88"/>
        <v>-6.2951472827539795E-2</v>
      </c>
      <c r="S191" s="48">
        <f t="shared" si="88"/>
        <v>2.1469063122140581E-4</v>
      </c>
      <c r="T191" s="48">
        <f t="shared" si="88"/>
        <v>-4.5599311780284292E-2</v>
      </c>
      <c r="U191" s="40">
        <f t="shared" si="88"/>
        <v>5.9968865107630906E-3</v>
      </c>
    </row>
    <row r="192" spans="1:22" x14ac:dyDescent="0.25">
      <c r="A192" s="29"/>
      <c r="B192" s="29"/>
      <c r="C192" s="29"/>
      <c r="D192" s="29"/>
      <c r="E192" s="29"/>
      <c r="F192" s="29"/>
      <c r="G192" s="29"/>
      <c r="H192" t="s">
        <v>86</v>
      </c>
      <c r="I192" s="38">
        <f t="shared" si="80"/>
        <v>-1.1310155033261032E-2</v>
      </c>
      <c r="J192" s="38">
        <f t="shared" ref="J192:U192" si="89">J170/J126</f>
        <v>2.7273434348709758E-2</v>
      </c>
      <c r="K192" s="38">
        <f t="shared" si="89"/>
        <v>-4.1542915073155023E-2</v>
      </c>
      <c r="L192" s="38">
        <f t="shared" si="89"/>
        <v>5.0418272543922726E-2</v>
      </c>
      <c r="M192" s="38">
        <f t="shared" si="89"/>
        <v>-1.7897631193946141E-2</v>
      </c>
      <c r="N192" s="38">
        <f t="shared" si="89"/>
        <v>0.11752828761852203</v>
      </c>
      <c r="O192" s="38">
        <f t="shared" si="89"/>
        <v>-5.668770483176154E-2</v>
      </c>
      <c r="P192" s="38">
        <f t="shared" si="89"/>
        <v>-2.2036960997209896E-2</v>
      </c>
      <c r="Q192" s="38">
        <f t="shared" si="89"/>
        <v>4.8476131927461003E-2</v>
      </c>
      <c r="R192" s="38">
        <f t="shared" si="89"/>
        <v>-2.9338688012323061E-2</v>
      </c>
      <c r="S192" s="38">
        <f t="shared" si="89"/>
        <v>3.5681327115599279E-2</v>
      </c>
      <c r="T192" s="38">
        <f t="shared" si="89"/>
        <v>-1.897235834372387E-2</v>
      </c>
      <c r="U192" s="40">
        <f t="shared" si="89"/>
        <v>3.7863859262820833E-3</v>
      </c>
      <c r="V192" s="29"/>
    </row>
    <row r="193" spans="1:22" s="49" customFormat="1" x14ac:dyDescent="0.25">
      <c r="A193" s="29"/>
      <c r="B193" s="29"/>
      <c r="C193" s="29"/>
      <c r="D193" s="29"/>
      <c r="E193" s="29"/>
      <c r="F193" s="29"/>
      <c r="G193" s="29"/>
      <c r="H193" s="29" t="s">
        <v>129</v>
      </c>
      <c r="I193" s="38">
        <f t="shared" si="80"/>
        <v>0.11707878525636058</v>
      </c>
      <c r="J193" s="38">
        <f t="shared" ref="J193:U193" si="90">J171/J127</f>
        <v>8.5339767413928236E-2</v>
      </c>
      <c r="K193" s="38">
        <f t="shared" si="90"/>
        <v>3.2995165729941746E-2</v>
      </c>
      <c r="L193" s="38">
        <f t="shared" si="90"/>
        <v>1.3701760586527367E-2</v>
      </c>
      <c r="M193" s="38">
        <f t="shared" si="90"/>
        <v>0.10769546853426647</v>
      </c>
      <c r="N193" s="38">
        <f t="shared" si="90"/>
        <v>6.4272696220408487E-2</v>
      </c>
      <c r="O193" s="38">
        <f t="shared" si="90"/>
        <v>2.9271267379554085E-3</v>
      </c>
      <c r="P193" s="38">
        <f t="shared" si="90"/>
        <v>1.8566618923261974E-2</v>
      </c>
      <c r="Q193" s="38">
        <f t="shared" si="90"/>
        <v>9.962438466341729E-2</v>
      </c>
      <c r="R193" s="38">
        <f t="shared" si="90"/>
        <v>4.9592988144055106E-2</v>
      </c>
      <c r="S193" s="38">
        <f t="shared" si="90"/>
        <v>0.14999601972200141</v>
      </c>
      <c r="T193" s="38">
        <f t="shared" si="90"/>
        <v>0.12255523259466154</v>
      </c>
      <c r="U193" s="40">
        <f t="shared" si="90"/>
        <v>7.3211114009308464E-2</v>
      </c>
      <c r="V193"/>
    </row>
    <row r="194" spans="1:22" x14ac:dyDescent="0.25">
      <c r="H194" s="29" t="s">
        <v>130</v>
      </c>
      <c r="I194" s="38">
        <f t="shared" si="80"/>
        <v>7.2321493957935246E-2</v>
      </c>
      <c r="J194" s="38">
        <f t="shared" ref="J194:U194" si="91">J172/J128</f>
        <v>6.8931498083337955E-2</v>
      </c>
      <c r="K194" s="38">
        <f t="shared" si="91"/>
        <v>-1.6436474910591102E-2</v>
      </c>
      <c r="L194" s="38">
        <f t="shared" si="91"/>
        <v>6.3024451876135423E-2</v>
      </c>
      <c r="M194" s="38">
        <f t="shared" si="91"/>
        <v>-4.468026653613956E-2</v>
      </c>
      <c r="N194" s="38">
        <f t="shared" si="91"/>
        <v>2.5900514902337461E-2</v>
      </c>
      <c r="O194" s="38">
        <f t="shared" si="91"/>
        <v>-2.1222309004668403E-2</v>
      </c>
      <c r="P194" s="38">
        <f t="shared" si="91"/>
        <v>6.6114599960351975E-2</v>
      </c>
      <c r="Q194" s="38">
        <f t="shared" si="91"/>
        <v>0.10394085632609369</v>
      </c>
      <c r="R194" s="38">
        <f t="shared" si="91"/>
        <v>-1.6942667590876991E-2</v>
      </c>
      <c r="S194" s="38">
        <f t="shared" si="91"/>
        <v>9.0474092605896964E-2</v>
      </c>
      <c r="T194" s="38">
        <f t="shared" si="91"/>
        <v>3.9455587994560587E-3</v>
      </c>
      <c r="U194" s="40">
        <f t="shared" si="91"/>
        <v>3.0972781385784881E-2</v>
      </c>
    </row>
    <row r="195" spans="1:22" x14ac:dyDescent="0.25">
      <c r="H195" s="53" t="s">
        <v>155</v>
      </c>
      <c r="I195" s="38">
        <f t="shared" si="80"/>
        <v>0.21205875930471019</v>
      </c>
      <c r="J195" s="38">
        <f t="shared" ref="J195:U195" si="92">J173/J129</f>
        <v>3.0933350544931008E-2</v>
      </c>
      <c r="K195" s="38">
        <f t="shared" si="92"/>
        <v>3.5551601850918475</v>
      </c>
      <c r="L195" s="38">
        <f t="shared" si="92"/>
        <v>-0.25894752844169405</v>
      </c>
      <c r="M195" s="38">
        <f t="shared" si="92"/>
        <v>0.14107929493011306</v>
      </c>
      <c r="N195" s="38">
        <f t="shared" si="92"/>
        <v>0.27582464508639642</v>
      </c>
      <c r="O195" s="38">
        <f t="shared" si="92"/>
        <v>0.30309552780878407</v>
      </c>
      <c r="P195" s="38">
        <f t="shared" si="92"/>
        <v>6.7766031289970552E-2</v>
      </c>
      <c r="Q195" s="38">
        <f t="shared" si="92"/>
        <v>0.43371067106733785</v>
      </c>
      <c r="R195" s="38">
        <f t="shared" si="92"/>
        <v>0.17015612458590462</v>
      </c>
      <c r="S195" s="38">
        <f t="shared" si="92"/>
        <v>2.2593377742770077E-3</v>
      </c>
      <c r="T195" s="38">
        <f t="shared" si="92"/>
        <v>0.48008607465847447</v>
      </c>
      <c r="U195" s="40">
        <f t="shared" si="92"/>
        <v>0.2023331268796692</v>
      </c>
    </row>
    <row r="196" spans="1:22" x14ac:dyDescent="0.25">
      <c r="H196" s="29" t="s">
        <v>131</v>
      </c>
      <c r="I196" s="38">
        <f t="shared" si="80"/>
        <v>7.8912779294493765E-2</v>
      </c>
      <c r="J196" s="38">
        <f t="shared" ref="J196:U196" si="93">J174/J130</f>
        <v>5.7614859857073604E-2</v>
      </c>
      <c r="K196" s="38">
        <f t="shared" si="93"/>
        <v>0.10439645375701775</v>
      </c>
      <c r="L196" s="38">
        <f t="shared" si="93"/>
        <v>8.1454279401133277E-3</v>
      </c>
      <c r="M196" s="38">
        <f t="shared" si="93"/>
        <v>-1.1659176082291263E-2</v>
      </c>
      <c r="N196" s="38">
        <f t="shared" si="93"/>
        <v>6.8527070253359773E-2</v>
      </c>
      <c r="O196" s="38">
        <f t="shared" si="93"/>
        <v>2.6292206247856015E-2</v>
      </c>
      <c r="P196" s="38">
        <f t="shared" si="93"/>
        <v>8.0690469063880221E-2</v>
      </c>
      <c r="Q196" s="38">
        <f t="shared" si="93"/>
        <v>0.15566137609608491</v>
      </c>
      <c r="R196" s="38">
        <f t="shared" si="93"/>
        <v>1.3538593191869864E-2</v>
      </c>
      <c r="S196" s="38">
        <f t="shared" si="93"/>
        <v>7.8864421277556773E-2</v>
      </c>
      <c r="T196" s="38">
        <f t="shared" si="93"/>
        <v>4.2002722878681849E-2</v>
      </c>
      <c r="U196" s="40">
        <f t="shared" si="93"/>
        <v>5.6951909602035958E-2</v>
      </c>
    </row>
    <row r="197" spans="1:22" x14ac:dyDescent="0.25">
      <c r="H197" s="52" t="s">
        <v>132</v>
      </c>
      <c r="I197" s="48">
        <f t="shared" si="80"/>
        <v>0.2839606958779432</v>
      </c>
      <c r="J197" s="48">
        <f t="shared" ref="J197:U197" si="94">J175/J131</f>
        <v>0.59402957086525376</v>
      </c>
      <c r="K197" s="48">
        <f t="shared" si="94"/>
        <v>-2.2147020860248487E-2</v>
      </c>
      <c r="L197" s="48">
        <f t="shared" si="94"/>
        <v>0.37700483223104148</v>
      </c>
      <c r="M197" s="48">
        <f t="shared" si="94"/>
        <v>-4.2642320562705741E-2</v>
      </c>
      <c r="N197" s="48">
        <f t="shared" si="94"/>
        <v>-0.14782893493000679</v>
      </c>
      <c r="O197" s="48">
        <f t="shared" si="94"/>
        <v>-0.28501642574836644</v>
      </c>
      <c r="P197" s="48">
        <f t="shared" si="94"/>
        <v>-0.19456817049526146</v>
      </c>
      <c r="Q197" s="48">
        <f t="shared" si="94"/>
        <v>-0.30007167172693505</v>
      </c>
      <c r="R197" s="48">
        <f t="shared" si="94"/>
        <v>-3.8330787809969562E-2</v>
      </c>
      <c r="S197" s="48">
        <f t="shared" si="94"/>
        <v>0.82815845928085619</v>
      </c>
      <c r="T197" s="48">
        <f t="shared" si="94"/>
        <v>0.39514533930384205</v>
      </c>
      <c r="U197" s="48">
        <f t="shared" si="94"/>
        <v>-4.5030427632180431E-3</v>
      </c>
    </row>
    <row r="198" spans="1:22" x14ac:dyDescent="0.25">
      <c r="V198" s="49"/>
    </row>
  </sheetData>
  <conditionalFormatting sqref="I178:T197 U185">
    <cfRule type="cellIs" dxfId="6" priority="7" operator="between">
      <formula>-0.1</formula>
      <formula>0.1</formula>
    </cfRule>
  </conditionalFormatting>
  <conditionalFormatting sqref="U178:U197">
    <cfRule type="cellIs" dxfId="5" priority="5" operator="lessThan">
      <formula>-0.05</formula>
    </cfRule>
    <cfRule type="cellIs" dxfId="4" priority="6" operator="greaterThan">
      <formula>0.05</formula>
    </cfRule>
  </conditionalFormatting>
  <conditionalFormatting sqref="I178:U197">
    <cfRule type="cellIs" dxfId="3" priority="3" operator="lessThan">
      <formula>-0.1</formula>
    </cfRule>
    <cfRule type="cellIs" dxfId="2" priority="4" operator="greaterThan">
      <formula>0.1</formula>
    </cfRule>
    <cfRule type="cellIs" dxfId="1" priority="2" operator="greaterThan">
      <formula>0.5</formula>
    </cfRule>
    <cfRule type="cellIs" dxfId="0" priority="1" operator="lessThan">
      <formula>-0.5</formula>
    </cfRule>
  </conditionalFormatting>
  <printOptions horizontalCentered="1" verticalCentered="1"/>
  <pageMargins left="0.2" right="0.16" top="0.5" bottom="0.5" header="0.5" footer="0.3"/>
  <pageSetup scale="65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9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0669C6-9A38-42E9-A45B-B6F917077F8D}"/>
</file>

<file path=customXml/itemProps2.xml><?xml version="1.0" encoding="utf-8"?>
<ds:datastoreItem xmlns:ds="http://schemas.openxmlformats.org/officeDocument/2006/customXml" ds:itemID="{98D8FF92-BD45-40C0-9010-CE92317FD616}"/>
</file>

<file path=customXml/itemProps3.xml><?xml version="1.0" encoding="utf-8"?>
<ds:datastoreItem xmlns:ds="http://schemas.openxmlformats.org/officeDocument/2006/customXml" ds:itemID="{83D5EC79-6004-4A82-A21C-7C40F63F0A63}"/>
</file>

<file path=customXml/itemProps4.xml><?xml version="1.0" encoding="utf-8"?>
<ds:datastoreItem xmlns:ds="http://schemas.openxmlformats.org/officeDocument/2006/customXml" ds:itemID="{A937B0AE-6901-4442-A4BF-E0ECAA3EE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ID</vt:lpstr>
      <vt:lpstr>WA</vt:lpstr>
      <vt:lpstr>DW bounds 100</vt:lpstr>
      <vt:lpstr>Summarize Electric</vt:lpstr>
      <vt:lpstr>Empirical Test</vt:lpstr>
      <vt:lpstr>Empirical Test (2)</vt:lpstr>
      <vt:lpstr>'Empirical Test'!Print_Area</vt:lpstr>
      <vt:lpstr>'Empirical Test (2)'!Print_Area</vt:lpstr>
      <vt:lpstr>WA!Print_Area</vt:lpstr>
      <vt:lpstr>'Empirical Test'!Print_Titles</vt:lpstr>
      <vt:lpstr>'Empirical Test (2)'!Print_Titles</vt:lpstr>
      <vt:lpstr>'Summarize Electric'!Print_Titles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tlk</cp:lastModifiedBy>
  <cp:lastPrinted>2019-04-25T23:23:09Z</cp:lastPrinted>
  <dcterms:created xsi:type="dcterms:W3CDTF">1996-10-14T23:33:28Z</dcterms:created>
  <dcterms:modified xsi:type="dcterms:W3CDTF">2019-04-25T23:23:58Z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