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2300" windowHeight="6030" activeTab="0"/>
  </bookViews>
  <sheets>
    <sheet name="TMH-14" sheetId="1" r:id="rId1"/>
  </sheets>
  <definedNames>
    <definedName name="_xlnm.Print_Area" localSheetId="0">'TMH-14'!$A$2:$Q$38</definedName>
    <definedName name="_xlnm.Print_Titles" localSheetId="0">'TMH-14'!$1:$6</definedName>
  </definedNames>
  <calcPr fullCalcOnLoad="1"/>
</workbook>
</file>

<file path=xl/sharedStrings.xml><?xml version="1.0" encoding="utf-8"?>
<sst xmlns="http://schemas.openxmlformats.org/spreadsheetml/2006/main" count="52" uniqueCount="48">
  <si>
    <t>Valdman</t>
  </si>
  <si>
    <t>O'Connor</t>
  </si>
  <si>
    <t>McLain</t>
  </si>
  <si>
    <t>Markell</t>
  </si>
  <si>
    <t>Reynolds</t>
  </si>
  <si>
    <t>Based on 12/31/2007 Performance Modifiers</t>
  </si>
  <si>
    <t>LTIP Share Grants</t>
  </si>
  <si>
    <t>Last Name</t>
  </si>
  <si>
    <t>First Name</t>
  </si>
  <si>
    <t>2006-8 PS</t>
  </si>
  <si>
    <t>2007-9 PS</t>
  </si>
  <si>
    <t>2008-10 PS</t>
  </si>
  <si>
    <t>Shares</t>
  </si>
  <si>
    <t>Dividend Equivalents on PS</t>
  </si>
  <si>
    <t>$ Value at $30/sh</t>
  </si>
  <si>
    <t>Stephen</t>
  </si>
  <si>
    <t>Bert</t>
  </si>
  <si>
    <t>Jennifer</t>
  </si>
  <si>
    <t>Susan</t>
  </si>
  <si>
    <t>Eric</t>
  </si>
  <si>
    <t>TOTAL CEO &amp; Officers</t>
  </si>
  <si>
    <t>Cycle</t>
  </si>
  <si>
    <t>Modifier 12/31/07</t>
  </si>
  <si>
    <t>Dividends (Assume 9/30/08 close)</t>
  </si>
  <si>
    <t>2006-8</t>
  </si>
  <si>
    <t>2007-9</t>
  </si>
  <si>
    <t>2008-10</t>
  </si>
  <si>
    <t>Merger Share Price</t>
  </si>
  <si>
    <t>GRAND TOTAL</t>
  </si>
  <si>
    <t xml:space="preserve">LTIP Estimated Accelerated Vesting for Officers </t>
  </si>
  <si>
    <t>Seven Other Officers</t>
  </si>
  <si>
    <t>46 Directors</t>
  </si>
  <si>
    <t>2006-8 Unvested Perf-RS</t>
  </si>
  <si>
    <t>2000-9 Unvested Perf-RS</t>
  </si>
  <si>
    <t xml:space="preserve">2008-10 Unvested Perf-RS </t>
  </si>
  <si>
    <t>Assumptions At Merger (Performance Results As Of 12/31/2007)</t>
  </si>
  <si>
    <t>Performance Results As Of 9/30/2007</t>
  </si>
  <si>
    <t>Dividends for Full Cycle</t>
  </si>
  <si>
    <t>9/28/2007 Share Price</t>
  </si>
  <si>
    <t>(1) LTIP Acceleration Attributable to Merger is calculated as difference of estimated merger value of  2006-8 and 2007-9 Performance Share Grants and the value these grants had at 9/30/2007 prior to merger announcement.</t>
  </si>
  <si>
    <t>(2) Estimated LTIP Acceleration at Merger uses the following assumptions:</t>
  </si>
  <si>
    <t>(3) Estimated LTIP Value at 9/30/2007 uses the following assumptions:</t>
  </si>
  <si>
    <t>Estimate of PS Grants Prior to Merger Announcement (9/30/07) (3)</t>
  </si>
  <si>
    <t>Estimate of 06-08, 07-09 PS Grants at Merger (2)</t>
  </si>
  <si>
    <t>Estimated Total LTIP Acceleration Payments at Merger</t>
  </si>
  <si>
    <t>Estimated LTIP acceleration attributable to merger</t>
  </si>
  <si>
    <t>%</t>
  </si>
  <si>
    <t>Difference                        $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</si>
</sst>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0.0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6"/>
      <name val="Helv"/>
      <family val="0"/>
    </font>
    <font>
      <sz val="10"/>
      <name val="MS Sans Serif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10" fontId="1" fillId="3" borderId="1" applyNumberFormat="0" applyBorder="0" applyAlignment="0" applyProtection="0"/>
    <xf numFmtId="167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6" fillId="0" borderId="0" xfId="24" applyFont="1" applyBorder="1">
      <alignment/>
      <protection/>
    </xf>
    <xf numFmtId="0" fontId="7" fillId="0" borderId="0" xfId="24" applyFont="1" applyBorder="1">
      <alignment/>
      <protection/>
    </xf>
    <xf numFmtId="3" fontId="7" fillId="0" borderId="0" xfId="24" applyNumberFormat="1" applyFont="1" applyBorder="1">
      <alignment/>
      <protection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24" applyFont="1" applyBorder="1">
      <alignment/>
      <protection/>
    </xf>
    <xf numFmtId="0" fontId="10" fillId="0" borderId="0" xfId="24" applyFont="1" applyBorder="1">
      <alignment/>
      <protection/>
    </xf>
    <xf numFmtId="0" fontId="8" fillId="0" borderId="0" xfId="24" applyFont="1" applyBorder="1">
      <alignment/>
      <protection/>
    </xf>
    <xf numFmtId="0" fontId="8" fillId="2" borderId="2" xfId="24" applyFont="1" applyFill="1" applyBorder="1">
      <alignment/>
      <protection/>
    </xf>
    <xf numFmtId="0" fontId="8" fillId="2" borderId="3" xfId="24" applyFont="1" applyFill="1" applyBorder="1">
      <alignment/>
      <protection/>
    </xf>
    <xf numFmtId="0" fontId="10" fillId="2" borderId="3" xfId="24" applyFont="1" applyFill="1" applyBorder="1" applyAlignment="1">
      <alignment vertical="center"/>
      <protection/>
    </xf>
    <xf numFmtId="3" fontId="8" fillId="2" borderId="3" xfId="24" applyNumberFormat="1" applyFont="1" applyFill="1" applyBorder="1">
      <alignment/>
      <protection/>
    </xf>
    <xf numFmtId="3" fontId="8" fillId="2" borderId="4" xfId="24" applyNumberFormat="1" applyFont="1" applyFill="1" applyBorder="1">
      <alignment/>
      <protection/>
    </xf>
    <xf numFmtId="3" fontId="8" fillId="0" borderId="0" xfId="24" applyNumberFormat="1" applyFont="1" applyBorder="1">
      <alignment/>
      <protection/>
    </xf>
    <xf numFmtId="0" fontId="8" fillId="0" borderId="0" xfId="0" applyFont="1" applyBorder="1" applyAlignment="1">
      <alignment/>
    </xf>
    <xf numFmtId="0" fontId="10" fillId="0" borderId="5" xfId="24" applyFont="1" applyBorder="1" applyAlignment="1">
      <alignment wrapText="1"/>
      <protection/>
    </xf>
    <xf numFmtId="0" fontId="10" fillId="0" borderId="6" xfId="24" applyFont="1" applyBorder="1" applyAlignment="1">
      <alignment horizontal="center" wrapText="1"/>
      <protection/>
    </xf>
    <xf numFmtId="0" fontId="10" fillId="0" borderId="7" xfId="24" applyFont="1" applyBorder="1" applyAlignment="1">
      <alignment horizontal="center" wrapText="1"/>
      <protection/>
    </xf>
    <xf numFmtId="3" fontId="10" fillId="0" borderId="7" xfId="24" applyNumberFormat="1" applyFont="1" applyBorder="1" applyAlignment="1">
      <alignment horizontal="center" wrapText="1"/>
      <protection/>
    </xf>
    <xf numFmtId="3" fontId="10" fillId="0" borderId="8" xfId="24" applyNumberFormat="1" applyFont="1" applyBorder="1" applyAlignment="1">
      <alignment horizontal="center" wrapText="1"/>
      <protection/>
    </xf>
    <xf numFmtId="3" fontId="11" fillId="0" borderId="9" xfId="24" applyNumberFormat="1" applyFont="1" applyBorder="1" applyAlignment="1">
      <alignment wrapText="1"/>
      <protection/>
    </xf>
    <xf numFmtId="3" fontId="10" fillId="0" borderId="6" xfId="0" applyNumberFormat="1" applyFont="1" applyBorder="1" applyAlignment="1">
      <alignment horizontal="center" wrapText="1"/>
    </xf>
    <xf numFmtId="3" fontId="10" fillId="0" borderId="7" xfId="0" applyNumberFormat="1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wrapText="1"/>
    </xf>
    <xf numFmtId="3" fontId="10" fillId="0" borderId="10" xfId="0" applyNumberFormat="1" applyFont="1" applyBorder="1" applyAlignment="1">
      <alignment horizontal="center" wrapText="1"/>
    </xf>
    <xf numFmtId="3" fontId="10" fillId="0" borderId="5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" xfId="0" applyFont="1" applyBorder="1" applyAlignment="1">
      <alignment wrapText="1"/>
    </xf>
    <xf numFmtId="0" fontId="8" fillId="0" borderId="0" xfId="24" applyFont="1" applyFill="1" applyBorder="1" applyAlignment="1">
      <alignment wrapText="1"/>
      <protection/>
    </xf>
    <xf numFmtId="3" fontId="8" fillId="0" borderId="0" xfId="24" applyNumberFormat="1" applyFont="1" applyFill="1" applyBorder="1" applyAlignment="1">
      <alignment wrapText="1"/>
      <protection/>
    </xf>
    <xf numFmtId="3" fontId="8" fillId="0" borderId="0" xfId="0" applyNumberFormat="1" applyFont="1" applyFill="1" applyBorder="1" applyAlignment="1">
      <alignment wrapText="1"/>
    </xf>
    <xf numFmtId="164" fontId="8" fillId="0" borderId="0" xfId="0" applyNumberFormat="1" applyFont="1" applyFill="1" applyBorder="1" applyAlignment="1">
      <alignment wrapText="1"/>
    </xf>
    <xf numFmtId="164" fontId="8" fillId="0" borderId="11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64" fontId="8" fillId="0" borderId="2" xfId="0" applyNumberFormat="1" applyFont="1" applyFill="1" applyBorder="1" applyAlignment="1">
      <alignment wrapText="1"/>
    </xf>
    <xf numFmtId="9" fontId="8" fillId="0" borderId="4" xfId="0" applyNumberFormat="1" applyFont="1" applyFill="1" applyBorder="1" applyAlignment="1">
      <alignment wrapText="1"/>
    </xf>
    <xf numFmtId="0" fontId="8" fillId="0" borderId="0" xfId="24" applyFont="1" applyFill="1" applyBorder="1">
      <alignment/>
      <protection/>
    </xf>
    <xf numFmtId="3" fontId="8" fillId="0" borderId="0" xfId="24" applyNumberFormat="1" applyFont="1" applyFill="1" applyBorder="1">
      <alignment/>
      <protection/>
    </xf>
    <xf numFmtId="3" fontId="8" fillId="0" borderId="0" xfId="0" applyNumberFormat="1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9" fontId="8" fillId="0" borderId="13" xfId="0" applyNumberFormat="1" applyFont="1" applyFill="1" applyBorder="1" applyAlignment="1">
      <alignment/>
    </xf>
    <xf numFmtId="0" fontId="12" fillId="0" borderId="0" xfId="24" applyFont="1" applyFill="1" applyBorder="1">
      <alignment/>
      <protection/>
    </xf>
    <xf numFmtId="3" fontId="8" fillId="0" borderId="0" xfId="24" applyNumberFormat="1" applyFont="1" applyFill="1" applyBorder="1" applyAlignment="1">
      <alignment horizontal="right"/>
      <protection/>
    </xf>
    <xf numFmtId="164" fontId="8" fillId="0" borderId="9" xfId="0" applyNumberFormat="1" applyFont="1" applyFill="1" applyBorder="1" applyAlignment="1">
      <alignment wrapText="1"/>
    </xf>
    <xf numFmtId="164" fontId="8" fillId="0" borderId="12" xfId="0" applyNumberFormat="1" applyFont="1" applyFill="1" applyBorder="1" applyAlignment="1">
      <alignment wrapText="1"/>
    </xf>
    <xf numFmtId="9" fontId="8" fillId="0" borderId="13" xfId="0" applyNumberFormat="1" applyFont="1" applyFill="1" applyBorder="1" applyAlignment="1">
      <alignment wrapText="1"/>
    </xf>
    <xf numFmtId="0" fontId="13" fillId="0" borderId="0" xfId="24" applyFont="1" applyFill="1" applyBorder="1">
      <alignment/>
      <protection/>
    </xf>
    <xf numFmtId="0" fontId="13" fillId="0" borderId="0" xfId="24" applyFont="1" applyFill="1" applyBorder="1" applyAlignment="1">
      <alignment horizontal="right"/>
      <protection/>
    </xf>
    <xf numFmtId="3" fontId="10" fillId="0" borderId="0" xfId="24" applyNumberFormat="1" applyFont="1" applyBorder="1">
      <alignment/>
      <protection/>
    </xf>
    <xf numFmtId="3" fontId="10" fillId="0" borderId="0" xfId="24" applyNumberFormat="1" applyFont="1" applyFill="1" applyBorder="1" applyAlignment="1">
      <alignment horizontal="right"/>
      <protection/>
    </xf>
    <xf numFmtId="3" fontId="10" fillId="0" borderId="0" xfId="0" applyNumberFormat="1" applyFont="1" applyFill="1" applyBorder="1" applyAlignment="1">
      <alignment wrapText="1"/>
    </xf>
    <xf numFmtId="164" fontId="10" fillId="0" borderId="0" xfId="0" applyNumberFormat="1" applyFont="1" applyFill="1" applyBorder="1" applyAlignment="1">
      <alignment wrapText="1"/>
    </xf>
    <xf numFmtId="164" fontId="10" fillId="0" borderId="9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164" fontId="10" fillId="0" borderId="12" xfId="0" applyNumberFormat="1" applyFont="1" applyFill="1" applyBorder="1" applyAlignment="1">
      <alignment wrapText="1"/>
    </xf>
    <xf numFmtId="0" fontId="10" fillId="0" borderId="0" xfId="24" applyFont="1" applyBorder="1" applyAlignment="1">
      <alignment horizontal="right"/>
      <protection/>
    </xf>
    <xf numFmtId="3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164" fontId="10" fillId="0" borderId="9" xfId="0" applyNumberFormat="1" applyFont="1" applyBorder="1" applyAlignment="1">
      <alignment/>
    </xf>
    <xf numFmtId="0" fontId="10" fillId="0" borderId="0" xfId="0" applyFont="1" applyBorder="1" applyAlignment="1">
      <alignment/>
    </xf>
    <xf numFmtId="164" fontId="10" fillId="0" borderId="12" xfId="0" applyNumberFormat="1" applyFont="1" applyBorder="1" applyAlignment="1">
      <alignment/>
    </xf>
    <xf numFmtId="164" fontId="10" fillId="0" borderId="14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0" fontId="10" fillId="0" borderId="15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11" fillId="0" borderId="0" xfId="24" applyFont="1" applyBorder="1">
      <alignment/>
      <protection/>
    </xf>
    <xf numFmtId="0" fontId="10" fillId="0" borderId="0" xfId="24" applyFont="1" applyBorder="1" applyAlignment="1">
      <alignment wrapText="1"/>
      <protection/>
    </xf>
    <xf numFmtId="3" fontId="8" fillId="0" borderId="0" xfId="24" applyNumberFormat="1" applyFont="1" applyBorder="1" applyAlignment="1">
      <alignment wrapText="1"/>
      <protection/>
    </xf>
    <xf numFmtId="3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10" fontId="8" fillId="0" borderId="0" xfId="24" applyNumberFormat="1" applyFont="1" applyBorder="1">
      <alignment/>
      <protection/>
    </xf>
    <xf numFmtId="165" fontId="8" fillId="0" borderId="0" xfId="24" applyNumberFormat="1" applyFont="1" applyBorder="1">
      <alignment/>
      <protection/>
    </xf>
    <xf numFmtId="164" fontId="8" fillId="0" borderId="0" xfId="24" applyNumberFormat="1" applyFont="1" applyBorder="1">
      <alignment/>
      <protection/>
    </xf>
    <xf numFmtId="0" fontId="10" fillId="0" borderId="0" xfId="24" applyFont="1" applyBorder="1" applyAlignment="1">
      <alignment/>
      <protection/>
    </xf>
    <xf numFmtId="0" fontId="0" fillId="0" borderId="0" xfId="0" applyAlignment="1">
      <alignment/>
    </xf>
    <xf numFmtId="0" fontId="10" fillId="0" borderId="0" xfId="24" applyFont="1" applyBorder="1" applyAlignment="1">
      <alignment horizontal="center" wrapText="1"/>
      <protection/>
    </xf>
    <xf numFmtId="0" fontId="8" fillId="0" borderId="0" xfId="0" applyFont="1" applyAlignment="1">
      <alignment horizontal="center" wrapText="1"/>
    </xf>
    <xf numFmtId="0" fontId="10" fillId="0" borderId="0" xfId="24" applyFont="1" applyBorder="1" applyAlignment="1">
      <alignment wrapText="1"/>
      <protection/>
    </xf>
    <xf numFmtId="0" fontId="8" fillId="0" borderId="0" xfId="0" applyFont="1" applyAlignment="1">
      <alignment wrapText="1"/>
    </xf>
    <xf numFmtId="3" fontId="10" fillId="2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0" xfId="24" applyFont="1" applyBorder="1" applyAlignment="1">
      <alignment horizontal="center" wrapText="1"/>
      <protection/>
    </xf>
    <xf numFmtId="0" fontId="9" fillId="0" borderId="0" xfId="24" applyFont="1" applyBorder="1" applyAlignment="1">
      <alignment horizontal="center" wrapText="1"/>
      <protection/>
    </xf>
    <xf numFmtId="10" fontId="8" fillId="0" borderId="0" xfId="24" applyNumberFormat="1" applyFont="1" applyBorder="1" applyAlignment="1">
      <alignment horizontal="center" wrapText="1"/>
      <protection/>
    </xf>
    <xf numFmtId="3" fontId="10" fillId="2" borderId="7" xfId="0" applyNumberFormat="1" applyFont="1" applyFill="1" applyBorder="1" applyAlignment="1">
      <alignment horizontal="center" vertical="center" wrapText="1"/>
    </xf>
    <xf numFmtId="3" fontId="10" fillId="2" borderId="8" xfId="0" applyNumberFormat="1" applyFont="1" applyFill="1" applyBorder="1" applyAlignment="1">
      <alignment horizontal="center" vertical="center" wrapText="1"/>
    </xf>
    <xf numFmtId="0" fontId="8" fillId="0" borderId="0" xfId="24" applyFont="1" applyBorder="1" applyAlignment="1" quotePrefix="1">
      <alignment horizontal="left" vertical="top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Normal_Participants" xfId="24"/>
    <cellStyle name="Percent" xfId="25"/>
    <cellStyle name="Percent [2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8"/>
  <sheetViews>
    <sheetView tabSelected="1" view="pageBreakPreview" zoomScale="60" workbookViewId="0" topLeftCell="A1">
      <pane ySplit="975" topLeftCell="BM1" activePane="bottomLeft" state="split"/>
      <selection pane="topLeft" activeCell="A1" sqref="A1:IV16384"/>
      <selection pane="bottomLeft" activeCell="K13" sqref="K13"/>
    </sheetView>
  </sheetViews>
  <sheetFormatPr defaultColWidth="9.140625" defaultRowHeight="12.75"/>
  <cols>
    <col min="1" max="1" width="10.7109375" style="8" customWidth="1"/>
    <col min="2" max="2" width="10.8515625" style="8" customWidth="1"/>
    <col min="3" max="3" width="8.00390625" style="8" customWidth="1"/>
    <col min="4" max="4" width="7.421875" style="8" customWidth="1"/>
    <col min="5" max="5" width="7.7109375" style="8" customWidth="1"/>
    <col min="6" max="8" width="9.00390625" style="14" customWidth="1"/>
    <col min="9" max="9" width="2.57421875" style="14" customWidth="1"/>
    <col min="10" max="10" width="8.421875" style="69" customWidth="1"/>
    <col min="11" max="11" width="11.421875" style="69" customWidth="1"/>
    <col min="12" max="12" width="12.140625" style="15" customWidth="1"/>
    <col min="13" max="13" width="3.421875" style="15" customWidth="1"/>
    <col min="14" max="14" width="11.7109375" style="15" customWidth="1"/>
    <col min="15" max="15" width="15.57421875" style="15" customWidth="1"/>
    <col min="16" max="16" width="11.7109375" style="15" customWidth="1"/>
    <col min="17" max="17" width="6.00390625" style="15" customWidth="1"/>
    <col min="18" max="16384" width="9.140625" style="15" customWidth="1"/>
  </cols>
  <sheetData>
    <row r="1" spans="1:11" s="5" customFormat="1" ht="18.75">
      <c r="A1" s="1"/>
      <c r="B1" s="2"/>
      <c r="C1" s="2"/>
      <c r="D1" s="2"/>
      <c r="E1" s="2"/>
      <c r="F1" s="3"/>
      <c r="G1" s="3"/>
      <c r="H1" s="3"/>
      <c r="I1" s="3"/>
      <c r="J1" s="4"/>
      <c r="K1" s="4"/>
    </row>
    <row r="2" spans="1:17" s="5" customFormat="1" ht="16.5">
      <c r="A2" s="87" t="s">
        <v>29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s="5" customFormat="1" ht="15.75">
      <c r="A3" s="88" t="s">
        <v>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1" s="5" customFormat="1" ht="16.5" thickBot="1">
      <c r="A4" s="6"/>
      <c r="B4" s="2"/>
      <c r="C4" s="2"/>
      <c r="D4" s="2"/>
      <c r="E4" s="2"/>
      <c r="F4" s="3"/>
      <c r="G4" s="3"/>
      <c r="H4" s="3"/>
      <c r="I4" s="3"/>
      <c r="J4" s="4"/>
      <c r="K4" s="4"/>
    </row>
    <row r="5" spans="1:17" ht="31.5" customHeight="1" thickBot="1">
      <c r="A5" s="7"/>
      <c r="C5" s="9"/>
      <c r="D5" s="10"/>
      <c r="E5" s="11" t="s">
        <v>6</v>
      </c>
      <c r="F5" s="12"/>
      <c r="G5" s="12"/>
      <c r="H5" s="13"/>
      <c r="J5" s="84" t="s">
        <v>44</v>
      </c>
      <c r="K5" s="90"/>
      <c r="L5" s="91"/>
      <c r="N5" s="84" t="s">
        <v>45</v>
      </c>
      <c r="O5" s="85"/>
      <c r="P5" s="85"/>
      <c r="Q5" s="86"/>
    </row>
    <row r="6" spans="1:17" s="30" customFormat="1" ht="72.75" customHeight="1" thickBot="1">
      <c r="A6" s="16" t="s">
        <v>7</v>
      </c>
      <c r="B6" s="16" t="s">
        <v>8</v>
      </c>
      <c r="C6" s="17" t="s">
        <v>9</v>
      </c>
      <c r="D6" s="18" t="s">
        <v>10</v>
      </c>
      <c r="E6" s="18" t="s">
        <v>11</v>
      </c>
      <c r="F6" s="19" t="s">
        <v>32</v>
      </c>
      <c r="G6" s="19" t="s">
        <v>33</v>
      </c>
      <c r="H6" s="20" t="s">
        <v>34</v>
      </c>
      <c r="I6" s="21"/>
      <c r="J6" s="22" t="s">
        <v>12</v>
      </c>
      <c r="K6" s="23" t="s">
        <v>13</v>
      </c>
      <c r="L6" s="24" t="s">
        <v>14</v>
      </c>
      <c r="M6" s="25"/>
      <c r="N6" s="26" t="s">
        <v>43</v>
      </c>
      <c r="O6" s="27" t="s">
        <v>42</v>
      </c>
      <c r="P6" s="28" t="s">
        <v>47</v>
      </c>
      <c r="Q6" s="29" t="s">
        <v>46</v>
      </c>
    </row>
    <row r="7" spans="1:17" s="36" customFormat="1" ht="20.25" customHeight="1">
      <c r="A7" s="31" t="s">
        <v>4</v>
      </c>
      <c r="B7" s="31" t="s">
        <v>15</v>
      </c>
      <c r="C7" s="14">
        <v>50282</v>
      </c>
      <c r="D7" s="14">
        <v>45355</v>
      </c>
      <c r="E7" s="32">
        <v>35163</v>
      </c>
      <c r="F7" s="32">
        <v>10991.4</v>
      </c>
      <c r="G7" s="32">
        <v>14046.25</v>
      </c>
      <c r="H7" s="32">
        <v>15070</v>
      </c>
      <c r="I7" s="32"/>
      <c r="J7" s="33">
        <f>(C7*$C$26)+(D7*$C$27)+(SUM(E7:H7))</f>
        <v>209879.72749999998</v>
      </c>
      <c r="K7" s="34">
        <f>((C7*$C$26)*$E$26)+((D7*$C$27)*$E$27)+((E7)*$E$28)</f>
        <v>332710.050625</v>
      </c>
      <c r="L7" s="35">
        <f>J7*$A$30+K7</f>
        <v>6629101.875624999</v>
      </c>
      <c r="N7" s="34">
        <f>((C7*$C$26)*($A$30+$E$26))+((D7*$C$27)*($A$30+$E$27))</f>
        <v>4344610.125624999</v>
      </c>
      <c r="O7" s="34">
        <f>((C7*$C$35)*($A$38+$E$35))+((D7*$C$36)*($A$38+$E$36))</f>
        <v>2658103.1655249996</v>
      </c>
      <c r="P7" s="37">
        <f>N7-O7</f>
        <v>1686506.9600999998</v>
      </c>
      <c r="Q7" s="38">
        <f>P7/L7</f>
        <v>0.2544095703674782</v>
      </c>
    </row>
    <row r="8" spans="1:17" s="43" customFormat="1" ht="12.75">
      <c r="A8" s="39"/>
      <c r="B8" s="39"/>
      <c r="C8" s="39"/>
      <c r="D8" s="39"/>
      <c r="E8" s="39"/>
      <c r="F8" s="40"/>
      <c r="G8" s="40"/>
      <c r="H8" s="40"/>
      <c r="I8" s="40"/>
      <c r="J8" s="41"/>
      <c r="K8" s="41"/>
      <c r="L8" s="42"/>
      <c r="P8" s="44"/>
      <c r="Q8" s="45"/>
    </row>
    <row r="9" spans="1:17" s="43" customFormat="1" ht="15" customHeight="1">
      <c r="A9" s="46" t="s">
        <v>0</v>
      </c>
      <c r="B9" s="46" t="s">
        <v>16</v>
      </c>
      <c r="C9" s="14">
        <v>11279</v>
      </c>
      <c r="D9" s="14">
        <v>9826</v>
      </c>
      <c r="E9" s="14">
        <v>7781</v>
      </c>
      <c r="F9" s="47">
        <v>5752.8</v>
      </c>
      <c r="G9" s="47">
        <v>7100.9</v>
      </c>
      <c r="H9" s="14">
        <v>7781</v>
      </c>
      <c r="I9" s="47"/>
      <c r="J9" s="33">
        <f>(C9*$C$26)+(D9*$C$27)+(SUM(E9:H9))</f>
        <v>58120.987499999996</v>
      </c>
      <c r="K9" s="34">
        <f>((C9*$C$26)*$E$26)+((D9*$C$27)*$E$27)+((E9)*$E$28)</f>
        <v>73695.195625</v>
      </c>
      <c r="L9" s="48">
        <f>J9*$A$30+K9</f>
        <v>1817324.8206249997</v>
      </c>
      <c r="N9" s="34">
        <f>((C9*$C$26)*($A$30+$E$26))+((D9*$C$27)*($A$30+$E$27))</f>
        <v>959018.0706249999</v>
      </c>
      <c r="O9" s="34">
        <f>((C9*$C$35)*($A$38+$E$35))+((D9*$C$36)*($A$38+$E$36))</f>
        <v>586884.27091</v>
      </c>
      <c r="P9" s="49">
        <f>N9-O9</f>
        <v>372133.799715</v>
      </c>
      <c r="Q9" s="50">
        <f>P9/L9</f>
        <v>0.20477010795847642</v>
      </c>
    </row>
    <row r="10" spans="1:17" s="43" customFormat="1" ht="12.75">
      <c r="A10" s="46" t="s">
        <v>1</v>
      </c>
      <c r="B10" s="46" t="s">
        <v>17</v>
      </c>
      <c r="C10" s="14">
        <v>7734</v>
      </c>
      <c r="D10" s="14">
        <v>6789</v>
      </c>
      <c r="E10" s="14">
        <v>5283</v>
      </c>
      <c r="F10" s="47">
        <v>4664.4</v>
      </c>
      <c r="G10" s="47">
        <v>4906.2</v>
      </c>
      <c r="H10" s="14">
        <v>5283</v>
      </c>
      <c r="I10" s="47"/>
      <c r="J10" s="33">
        <f>(C10*$C$26)+(D10*$C$27)+(SUM(E10:H10))</f>
        <v>40577.722499999996</v>
      </c>
      <c r="K10" s="34">
        <f>((C10*$C$26)*$E$26)+((D10*$C$27)*$E$27)+((E10)*$E$28)</f>
        <v>50619.819375</v>
      </c>
      <c r="L10" s="48">
        <f>J10*$A$30+K10</f>
        <v>1267951.4943749998</v>
      </c>
      <c r="N10" s="34">
        <f>((C10*$C$26)*($A$30+$E$26))+((D10*$C$27)*($A$30+$E$27))</f>
        <v>659891.244375</v>
      </c>
      <c r="O10" s="34">
        <f>((C10*$C$35)*($A$38+$E$35))+((D10*$C$36)*($A$38+$E$36))</f>
        <v>403808.29951499996</v>
      </c>
      <c r="P10" s="49">
        <f>N10-O10</f>
        <v>256082.94486000005</v>
      </c>
      <c r="Q10" s="50">
        <f>P10/L10</f>
        <v>0.20196588433868187</v>
      </c>
    </row>
    <row r="11" spans="1:17" s="43" customFormat="1" ht="12.75">
      <c r="A11" s="46" t="s">
        <v>2</v>
      </c>
      <c r="B11" s="46" t="s">
        <v>18</v>
      </c>
      <c r="C11" s="14">
        <v>7306</v>
      </c>
      <c r="D11" s="14">
        <v>6223</v>
      </c>
      <c r="E11" s="14">
        <v>4842</v>
      </c>
      <c r="F11" s="47">
        <v>3726</v>
      </c>
      <c r="G11" s="47">
        <v>4497.35</v>
      </c>
      <c r="H11" s="14">
        <v>4842</v>
      </c>
      <c r="I11" s="47"/>
      <c r="J11" s="33">
        <f>(C11*$C$26)+(D11*$C$27)+(SUM(E11:H11))</f>
        <v>36949.417499999996</v>
      </c>
      <c r="K11" s="34">
        <f>((C11*$C$26)*$E$26)+((D11*$C$27)*$E$27)+((E11)*$E$28)</f>
        <v>47238.313125</v>
      </c>
      <c r="L11" s="48">
        <f>J11*$A$30+K11</f>
        <v>1155720.838125</v>
      </c>
      <c r="N11" s="34">
        <f>((C11*$C$26)*($A$30+$E$26))+((D11*$C$27)*($A$30+$E$27))</f>
        <v>614868.838125</v>
      </c>
      <c r="O11" s="34">
        <f>((C11*$C$35)*($A$38+$E$35))+((D11*$C$36)*($A$38+$E$36))</f>
        <v>376336.019505</v>
      </c>
      <c r="P11" s="49">
        <f>N11-O11</f>
        <v>238532.81862000003</v>
      </c>
      <c r="Q11" s="50">
        <f>P11/L11</f>
        <v>0.20639311047379497</v>
      </c>
    </row>
    <row r="12" spans="1:17" s="43" customFormat="1" ht="12.75">
      <c r="A12" s="46" t="s">
        <v>3</v>
      </c>
      <c r="B12" s="46" t="s">
        <v>19</v>
      </c>
      <c r="C12" s="14">
        <v>7172</v>
      </c>
      <c r="D12" s="14">
        <v>6223</v>
      </c>
      <c r="E12" s="14">
        <v>7092</v>
      </c>
      <c r="F12" s="47">
        <v>3658.2</v>
      </c>
      <c r="G12" s="47">
        <v>4497.35</v>
      </c>
      <c r="H12" s="14">
        <v>7092</v>
      </c>
      <c r="I12" s="47"/>
      <c r="J12" s="33">
        <f>(C12*$C$26)+(D12*$C$27)+(SUM(E12:H12))</f>
        <v>41193.012500000004</v>
      </c>
      <c r="K12" s="34">
        <f>((C12*$C$26)*$E$26)+((D12*$C$27)*$E$27)+((E12)*$E$28)</f>
        <v>48407.149375</v>
      </c>
      <c r="L12" s="48">
        <f>J12*$A$30+K12</f>
        <v>1284197.5243750003</v>
      </c>
      <c r="N12" s="34">
        <f>((C12*$C$26)*($A$30+$E$26))+((D12*$C$27)*($A$30+$E$27))</f>
        <v>608692.024375</v>
      </c>
      <c r="O12" s="34">
        <f>((C12*$C$35)*($A$38+$E$35))+((D12*$C$36)*($A$38+$E$36))</f>
        <v>372507.800305</v>
      </c>
      <c r="P12" s="49">
        <f>N12-O12</f>
        <v>236184.22407000005</v>
      </c>
      <c r="Q12" s="50">
        <f>P12/L12</f>
        <v>0.18391580702115695</v>
      </c>
    </row>
    <row r="13" spans="1:17" s="43" customFormat="1" ht="12.75">
      <c r="A13" s="46"/>
      <c r="B13" s="46"/>
      <c r="C13" s="14"/>
      <c r="D13" s="14"/>
      <c r="E13" s="14"/>
      <c r="F13" s="47"/>
      <c r="G13" s="47"/>
      <c r="H13" s="14"/>
      <c r="I13" s="47"/>
      <c r="J13" s="33"/>
      <c r="K13" s="34"/>
      <c r="L13" s="48"/>
      <c r="P13" s="44"/>
      <c r="Q13" s="45"/>
    </row>
    <row r="14" spans="1:17" s="58" customFormat="1" ht="12.75">
      <c r="A14" s="51"/>
      <c r="B14" s="52" t="s">
        <v>30</v>
      </c>
      <c r="C14" s="53">
        <v>26890</v>
      </c>
      <c r="D14" s="53">
        <v>23810</v>
      </c>
      <c r="E14" s="53">
        <v>22429</v>
      </c>
      <c r="F14" s="53">
        <v>14556</v>
      </c>
      <c r="G14" s="53">
        <v>17206.55</v>
      </c>
      <c r="H14" s="53">
        <v>22429</v>
      </c>
      <c r="I14" s="54"/>
      <c r="J14" s="55">
        <v>147980.8</v>
      </c>
      <c r="K14" s="56">
        <v>179549.8625</v>
      </c>
      <c r="L14" s="57">
        <v>4618973.8625</v>
      </c>
      <c r="N14" s="56">
        <v>2303535.6125</v>
      </c>
      <c r="O14" s="56">
        <v>1409521.5483499998</v>
      </c>
      <c r="P14" s="59">
        <v>894014.06415</v>
      </c>
      <c r="Q14" s="50">
        <f>P14/L14</f>
        <v>0.19355252719835023</v>
      </c>
    </row>
    <row r="15" spans="1:17" s="43" customFormat="1" ht="12.75" hidden="1">
      <c r="A15" s="46"/>
      <c r="B15" s="52" t="s">
        <v>20</v>
      </c>
      <c r="C15" s="33">
        <f aca="true" t="shared" si="0" ref="C15:H15">SUM(C7:C12)+C14</f>
        <v>110663</v>
      </c>
      <c r="D15" s="33">
        <f t="shared" si="0"/>
        <v>98226</v>
      </c>
      <c r="E15" s="33">
        <f t="shared" si="0"/>
        <v>82590</v>
      </c>
      <c r="F15" s="33">
        <f t="shared" si="0"/>
        <v>43348.8</v>
      </c>
      <c r="G15" s="33">
        <f t="shared" si="0"/>
        <v>52254.600000000006</v>
      </c>
      <c r="H15" s="33">
        <f t="shared" si="0"/>
        <v>62497</v>
      </c>
      <c r="I15" s="47"/>
      <c r="J15" s="33">
        <f>SUM(J7:J12)+J14</f>
        <v>534701.6675</v>
      </c>
      <c r="K15" s="34">
        <f>SUM(K7:K12)+K14</f>
        <v>732220.390625</v>
      </c>
      <c r="L15" s="48">
        <f>SUM(L7:L12)+L14</f>
        <v>16773270.415624999</v>
      </c>
      <c r="N15" s="34">
        <f>SUM(N7:N12)+N14</f>
        <v>9490615.915624999</v>
      </c>
      <c r="O15" s="34">
        <f>SUM(O7:O12)+O14</f>
        <v>5807161.104109999</v>
      </c>
      <c r="P15" s="49">
        <f>SUM(P7:P12)+P14</f>
        <v>3683454.8115149997</v>
      </c>
      <c r="Q15" s="45"/>
    </row>
    <row r="16" spans="1:17" s="43" customFormat="1" ht="12.75">
      <c r="A16" s="39"/>
      <c r="B16" s="39"/>
      <c r="C16" s="39"/>
      <c r="D16" s="39"/>
      <c r="E16" s="39"/>
      <c r="F16" s="40"/>
      <c r="G16" s="40"/>
      <c r="H16" s="40"/>
      <c r="I16" s="40"/>
      <c r="J16" s="41"/>
      <c r="K16" s="41"/>
      <c r="L16" s="42"/>
      <c r="P16" s="44"/>
      <c r="Q16" s="45"/>
    </row>
    <row r="17" spans="1:17" s="64" customFormat="1" ht="12.75">
      <c r="A17" s="7"/>
      <c r="B17" s="60" t="s">
        <v>31</v>
      </c>
      <c r="C17" s="61">
        <v>30744</v>
      </c>
      <c r="D17" s="61">
        <v>34956</v>
      </c>
      <c r="E17" s="61">
        <v>27181</v>
      </c>
      <c r="F17" s="61">
        <v>15681.6</v>
      </c>
      <c r="G17" s="61">
        <v>25257.75</v>
      </c>
      <c r="H17" s="61">
        <v>27181</v>
      </c>
      <c r="I17" s="53"/>
      <c r="J17" s="61">
        <v>187774.1</v>
      </c>
      <c r="K17" s="62">
        <v>225485.2425</v>
      </c>
      <c r="L17" s="63">
        <v>5858708.2425000025</v>
      </c>
      <c r="N17" s="62">
        <v>2979281.9924999992</v>
      </c>
      <c r="O17" s="62">
        <v>1819835.8014599998</v>
      </c>
      <c r="P17" s="65">
        <v>1159446.1910400002</v>
      </c>
      <c r="Q17" s="50">
        <f>P17/L17</f>
        <v>0.19790133644635055</v>
      </c>
    </row>
    <row r="18" spans="1:17" s="43" customFormat="1" ht="12.75">
      <c r="A18" s="46"/>
      <c r="B18" s="46"/>
      <c r="C18" s="14"/>
      <c r="D18" s="14"/>
      <c r="E18" s="14"/>
      <c r="F18" s="47"/>
      <c r="G18" s="47"/>
      <c r="H18" s="14"/>
      <c r="I18" s="47"/>
      <c r="J18" s="33"/>
      <c r="K18" s="34"/>
      <c r="L18" s="48"/>
      <c r="N18" s="34"/>
      <c r="O18" s="34"/>
      <c r="P18" s="49"/>
      <c r="Q18" s="45"/>
    </row>
    <row r="19" spans="1:17" s="64" customFormat="1" ht="13.5" thickBot="1">
      <c r="A19" s="7"/>
      <c r="B19" s="60" t="s">
        <v>28</v>
      </c>
      <c r="C19" s="61">
        <f aca="true" t="shared" si="1" ref="C19:H19">C15+C17</f>
        <v>141407</v>
      </c>
      <c r="D19" s="61">
        <f t="shared" si="1"/>
        <v>133182</v>
      </c>
      <c r="E19" s="61">
        <f t="shared" si="1"/>
        <v>109771</v>
      </c>
      <c r="F19" s="61">
        <f t="shared" si="1"/>
        <v>59030.4</v>
      </c>
      <c r="G19" s="61">
        <f t="shared" si="1"/>
        <v>77512.35</v>
      </c>
      <c r="H19" s="61">
        <f t="shared" si="1"/>
        <v>89678</v>
      </c>
      <c r="I19" s="53"/>
      <c r="J19" s="61">
        <f>J15+J17</f>
        <v>722475.7675</v>
      </c>
      <c r="K19" s="62">
        <f>K15+K17</f>
        <v>957705.6331249999</v>
      </c>
      <c r="L19" s="66">
        <f>L15+L17</f>
        <v>22631978.658125002</v>
      </c>
      <c r="N19" s="62">
        <f>N15+N17</f>
        <v>12469897.908124998</v>
      </c>
      <c r="O19" s="62">
        <f>O15+O17</f>
        <v>7626996.905569999</v>
      </c>
      <c r="P19" s="67">
        <f>P15+P17</f>
        <v>4842901.002555</v>
      </c>
      <c r="Q19" s="68"/>
    </row>
    <row r="21" spans="1:12" ht="28.5" customHeight="1">
      <c r="A21" s="92" t="s">
        <v>39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</row>
    <row r="23" ht="12.75">
      <c r="A23" s="8" t="s">
        <v>40</v>
      </c>
    </row>
    <row r="24" ht="12.75">
      <c r="A24" s="70" t="s">
        <v>35</v>
      </c>
    </row>
    <row r="25" spans="1:11" s="74" customFormat="1" ht="12.75" customHeight="1">
      <c r="A25" s="71" t="s">
        <v>21</v>
      </c>
      <c r="B25" s="71"/>
      <c r="C25" s="80" t="s">
        <v>22</v>
      </c>
      <c r="D25" s="81"/>
      <c r="E25" s="78" t="s">
        <v>23</v>
      </c>
      <c r="F25" s="79"/>
      <c r="G25" s="79"/>
      <c r="H25" s="72"/>
      <c r="I25" s="72"/>
      <c r="J25" s="73"/>
      <c r="K25" s="73"/>
    </row>
    <row r="26" spans="1:5" ht="12.75">
      <c r="A26" s="8" t="s">
        <v>24</v>
      </c>
      <c r="B26" s="75"/>
      <c r="C26" s="89">
        <v>1.4075</v>
      </c>
      <c r="D26" s="81"/>
      <c r="E26" s="76">
        <v>2.75</v>
      </c>
    </row>
    <row r="27" spans="1:5" ht="12.75">
      <c r="A27" s="8" t="s">
        <v>25</v>
      </c>
      <c r="B27" s="75"/>
      <c r="C27" s="89">
        <v>1.4075</v>
      </c>
      <c r="D27" s="81"/>
      <c r="E27" s="76">
        <v>1.75</v>
      </c>
    </row>
    <row r="28" spans="1:5" ht="12.75">
      <c r="A28" s="8" t="s">
        <v>26</v>
      </c>
      <c r="B28" s="75"/>
      <c r="C28" s="89">
        <v>1</v>
      </c>
      <c r="D28" s="81"/>
      <c r="E28" s="76">
        <v>0.75</v>
      </c>
    </row>
    <row r="29" ht="12.75">
      <c r="A29" s="70" t="s">
        <v>27</v>
      </c>
    </row>
    <row r="30" ht="12.75">
      <c r="A30" s="77">
        <v>30</v>
      </c>
    </row>
    <row r="31" ht="12.75">
      <c r="A31" s="77"/>
    </row>
    <row r="32" spans="1:11" s="43" customFormat="1" ht="12.75">
      <c r="A32" s="39" t="s">
        <v>41</v>
      </c>
      <c r="B32" s="39"/>
      <c r="C32" s="39"/>
      <c r="D32" s="39"/>
      <c r="E32" s="39"/>
      <c r="F32" s="40"/>
      <c r="G32" s="40"/>
      <c r="H32" s="40"/>
      <c r="I32" s="40"/>
      <c r="J32" s="41"/>
      <c r="K32" s="41"/>
    </row>
    <row r="33" ht="12.75">
      <c r="A33" s="70" t="s">
        <v>36</v>
      </c>
    </row>
    <row r="34" spans="1:11" s="74" customFormat="1" ht="12.75">
      <c r="A34" s="71" t="s">
        <v>21</v>
      </c>
      <c r="B34" s="71"/>
      <c r="C34" s="80" t="s">
        <v>22</v>
      </c>
      <c r="D34" s="81"/>
      <c r="E34" s="82" t="s">
        <v>37</v>
      </c>
      <c r="F34" s="83"/>
      <c r="G34" s="83"/>
      <c r="H34" s="72"/>
      <c r="I34" s="72"/>
      <c r="J34" s="73"/>
      <c r="K34" s="73"/>
    </row>
    <row r="35" spans="1:5" ht="12.75">
      <c r="A35" s="8" t="s">
        <v>24</v>
      </c>
      <c r="B35" s="75"/>
      <c r="C35" s="89">
        <v>1.04</v>
      </c>
      <c r="D35" s="81"/>
      <c r="E35" s="76">
        <v>3</v>
      </c>
    </row>
    <row r="36" spans="1:5" ht="12.75">
      <c r="A36" s="8" t="s">
        <v>25</v>
      </c>
      <c r="B36" s="75"/>
      <c r="C36" s="89">
        <v>0.9805</v>
      </c>
      <c r="D36" s="81"/>
      <c r="E36" s="76">
        <v>3</v>
      </c>
    </row>
    <row r="37" ht="12.75">
      <c r="A37" s="70" t="s">
        <v>38</v>
      </c>
    </row>
    <row r="38" ht="12.75">
      <c r="A38" s="8">
        <v>24.47</v>
      </c>
    </row>
  </sheetData>
  <mergeCells count="13">
    <mergeCell ref="C35:D35"/>
    <mergeCell ref="C36:D36"/>
    <mergeCell ref="J5:L5"/>
    <mergeCell ref="C25:D25"/>
    <mergeCell ref="C26:D26"/>
    <mergeCell ref="C27:D27"/>
    <mergeCell ref="C28:D28"/>
    <mergeCell ref="A21:L21"/>
    <mergeCell ref="C34:D34"/>
    <mergeCell ref="E34:G34"/>
    <mergeCell ref="N5:Q5"/>
    <mergeCell ref="A2:Q2"/>
    <mergeCell ref="A3:Q3"/>
  </mergeCells>
  <printOptions horizontalCentered="1" verticalCentered="1"/>
  <pageMargins left="0.5" right="0.5" top="0.5" bottom="0.5" header="0.5" footer="0.5"/>
  <pageSetup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thunt</dc:creator>
  <cp:keywords/>
  <dc:description/>
  <cp:lastModifiedBy>No Name</cp:lastModifiedBy>
  <cp:lastPrinted>2008-07-01T00:37:06Z</cp:lastPrinted>
  <dcterms:created xsi:type="dcterms:W3CDTF">2008-06-23T23:20:56Z</dcterms:created>
  <dcterms:modified xsi:type="dcterms:W3CDTF">2008-07-01T00:38:09Z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2008-07-03T00:00:00Z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