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Exhibit No.__(JRS-5) Table A p1" sheetId="1" r:id="rId1"/>
    <sheet name="Exhibit No.__(JRS-5) Table B p2" sheetId="2" r:id="rId2"/>
    <sheet name="Exhibit No.__(JRS-5) Table C p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 localSheetId="1">[1]Jan!#REF!</definedName>
    <definedName name="\0" localSheetId="2">[1]Jan!#REF!</definedName>
    <definedName name="\0">[1]Jan!#REF!</definedName>
    <definedName name="\A" localSheetId="1">#REF!</definedName>
    <definedName name="\A" localSheetId="2">#REF!</definedName>
    <definedName name="\A">#REF!</definedName>
    <definedName name="\B" localSheetId="1">#REF!</definedName>
    <definedName name="\B" localSheetId="2">#REF!</definedName>
    <definedName name="\B">#REF!</definedName>
    <definedName name="\BACK1" localSheetId="1">#REF!</definedName>
    <definedName name="\BACK1" localSheetId="2">#REF!</definedName>
    <definedName name="\BACK1">#REF!</definedName>
    <definedName name="\BLOCK" localSheetId="1">#REF!</definedName>
    <definedName name="\BLOCK" localSheetId="2">#REF!</definedName>
    <definedName name="\BLOCK">#REF!</definedName>
    <definedName name="\BLOCKT" localSheetId="1">#REF!</definedName>
    <definedName name="\BLOCKT" localSheetId="2">#REF!</definedName>
    <definedName name="\BLOCKT">#REF!</definedName>
    <definedName name="\C" localSheetId="1">#REF!</definedName>
    <definedName name="\C" localSheetId="2">#REF!</definedName>
    <definedName name="\C">#REF!</definedName>
    <definedName name="\COMP" localSheetId="1">#REF!</definedName>
    <definedName name="\COMP" localSheetId="2">#REF!</definedName>
    <definedName name="\COMP">#REF!</definedName>
    <definedName name="\COMPT" localSheetId="1">#REF!</definedName>
    <definedName name="\COMPT" localSheetId="2">#REF!</definedName>
    <definedName name="\COMPT">#REF!</definedName>
    <definedName name="\G" localSheetId="1">#REF!</definedName>
    <definedName name="\G" localSheetId="2">#REF!</definedName>
    <definedName name="\G">#REF!</definedName>
    <definedName name="\I" localSheetId="1">#REF!</definedName>
    <definedName name="\I" localSheetId="2">#REF!</definedName>
    <definedName name="\I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M" localSheetId="1">#REF!</definedName>
    <definedName name="\M" localSheetId="2">#REF!</definedName>
    <definedName name="\M">#REF!</definedName>
    <definedName name="\P" localSheetId="1">#REF!</definedName>
    <definedName name="\P" localSheetId="2">#REF!</definedName>
    <definedName name="\P">#REF!</definedName>
    <definedName name="\Q" localSheetId="1">[3]Actual!#REF!</definedName>
    <definedName name="\Q" localSheetId="2">[3]Actual!#REF!</definedName>
    <definedName name="\Q">[3]Actual!#REF!</definedName>
    <definedName name="\R" localSheetId="1">#REF!</definedName>
    <definedName name="\R" localSheetId="2">#REF!</definedName>
    <definedName name="\R">#REF!</definedName>
    <definedName name="\S" localSheetId="1">#REF!</definedName>
    <definedName name="\S" localSheetId="2">#REF!</definedName>
    <definedName name="\S">#REF!</definedName>
    <definedName name="\TABLE1" localSheetId="1">#REF!</definedName>
    <definedName name="\TABLE1" localSheetId="2">#REF!</definedName>
    <definedName name="\TABLE1">#REF!</definedName>
    <definedName name="\TABLE2" localSheetId="1">#REF!</definedName>
    <definedName name="\TABLE2" localSheetId="2">#REF!</definedName>
    <definedName name="\TABLE2">#REF!</definedName>
    <definedName name="\TABLEA" localSheetId="1">#REF!</definedName>
    <definedName name="\TABLEA" localSheetId="2">#REF!</definedName>
    <definedName name="\TABLEA">#REF!</definedName>
    <definedName name="\TBL2" localSheetId="1">#REF!</definedName>
    <definedName name="\TBL2" localSheetId="2">#REF!</definedName>
    <definedName name="\TBL2">#REF!</definedName>
    <definedName name="\TBL3" localSheetId="1">#REF!</definedName>
    <definedName name="\TBL3" localSheetId="2">#REF!</definedName>
    <definedName name="\TBL3">#REF!</definedName>
    <definedName name="\TBL4" localSheetId="1">#REF!</definedName>
    <definedName name="\TBL4" localSheetId="2">#REF!</definedName>
    <definedName name="\TBL4">#REF!</definedName>
    <definedName name="\TBL5" localSheetId="1">#REF!</definedName>
    <definedName name="\TBL5" localSheetId="2">#REF!</definedName>
    <definedName name="\TBL5">#REF!</definedName>
    <definedName name="\W" localSheetId="1">#REF!</definedName>
    <definedName name="\W" localSheetId="2">#REF!</definedName>
    <definedName name="\W">#REF!</definedName>
    <definedName name="\WORK1" localSheetId="1">#REF!</definedName>
    <definedName name="\WORK1" localSheetId="2">#REF!</definedName>
    <definedName name="\WORK1">#REF!</definedName>
    <definedName name="\X" localSheetId="1">#REF!</definedName>
    <definedName name="\X" localSheetId="2">#REF!</definedName>
    <definedName name="\X">#REF!</definedName>
    <definedName name="\Z" localSheetId="1">#REF!</definedName>
    <definedName name="\Z" localSheetId="2">#REF!</definedName>
    <definedName name="\Z">#REF!</definedName>
    <definedName name="__123Graph_A" localSheetId="0" hidden="1">[4]Inputs!#REF!</definedName>
    <definedName name="__123Graph_A" localSheetId="1" hidden="1">[4]Inputs!#REF!</definedName>
    <definedName name="__123Graph_A" localSheetId="2" hidden="1">[4]Inputs!#REF!</definedName>
    <definedName name="__123Graph_A" hidden="1">[5]Inputs!#REF!</definedName>
    <definedName name="__123Graph_B" localSheetId="0" hidden="1">[4]Inputs!#REF!</definedName>
    <definedName name="__123Graph_B" localSheetId="1" hidden="1">[4]Inputs!#REF!</definedName>
    <definedName name="__123Graph_B" localSheetId="2" hidden="1">[4]Inputs!#REF!</definedName>
    <definedName name="__123Graph_B" hidden="1">[5]Inputs!#REF!</definedName>
    <definedName name="__123Graph_D" localSheetId="0" hidden="1">[4]Inputs!#REF!</definedName>
    <definedName name="__123Graph_D" localSheetId="1" hidden="1">[4]Inputs!#REF!</definedName>
    <definedName name="__123Graph_D" localSheetId="2" hidden="1">[4]Inputs!#REF!</definedName>
    <definedName name="__123Graph_D" hidden="1">[5]Inputs!#REF!</definedName>
    <definedName name="_1Price_Ta" localSheetId="1">#REF!</definedName>
    <definedName name="_1Price_Ta" localSheetId="2">#REF!</definedName>
    <definedName name="_1Price_Ta">#REF!</definedName>
    <definedName name="_2Price_Ta" localSheetId="1">#REF!</definedName>
    <definedName name="_2Price_Ta" localSheetId="2">#REF!</definedName>
    <definedName name="_2Price_Ta">#REF!</definedName>
    <definedName name="_B" localSheetId="1">'[6]Rate Design'!#REF!</definedName>
    <definedName name="_B" localSheetId="2">'[6]Rate Design'!#REF!</definedName>
    <definedName name="_B">'[6]Rate Design'!#REF!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MEN2" localSheetId="1">[1]Jan!#REF!</definedName>
    <definedName name="_MEN2" localSheetId="2">[1]Jan!#REF!</definedName>
    <definedName name="_MEN2">[1]Jan!#REF!</definedName>
    <definedName name="_MEN3" localSheetId="1">[1]Jan!#REF!</definedName>
    <definedName name="_MEN3" localSheetId="2">[1]Jan!#REF!</definedName>
    <definedName name="_MEN3">[1]Jan!#REF!</definedName>
    <definedName name="_Order1" hidden="1">0</definedName>
    <definedName name="_Order2" hidden="1">0</definedName>
    <definedName name="_P" localSheetId="1">#REF!</definedName>
    <definedName name="_P" localSheetId="2">#REF!</definedName>
    <definedName name="_P">#REF!</definedName>
    <definedName name="_Sort" localSheetId="1" hidden="1">#REF!</definedName>
    <definedName name="_Sort" localSheetId="2" hidden="1">#REF!</definedName>
    <definedName name="_Sort" hidden="1">#REF!</definedName>
    <definedName name="_TOP1" localSheetId="1">[1]Jan!#REF!</definedName>
    <definedName name="_TOP1" localSheetId="2">[1]Jan!#REF!</definedName>
    <definedName name="_TOP1">[1]Jan!#REF!</definedName>
    <definedName name="a" localSheetId="0" hidden="1">#REF!</definedName>
    <definedName name="a" localSheetId="1" hidden="1">#REF!</definedName>
    <definedName name="a" localSheetId="2" hidden="1">#REF!</definedName>
    <definedName name="a" hidden="1">'[5]DSM Output'!$J$21:$J$23</definedName>
    <definedName name="Acct108364" localSheetId="1">'[7]Func Study'!#REF!</definedName>
    <definedName name="Acct108364" localSheetId="2">'[7]Func Study'!#REF!</definedName>
    <definedName name="Acct108364">'[7]Func Study'!#REF!</definedName>
    <definedName name="Acct108364S" localSheetId="1">'[7]Func Study'!#REF!</definedName>
    <definedName name="Acct108364S" localSheetId="2">'[7]Func Study'!#REF!</definedName>
    <definedName name="Acct108364S">'[7]Func Study'!#REF!</definedName>
    <definedName name="Acct228.42TROJD" localSheetId="1">'[8]Func Study'!#REF!</definedName>
    <definedName name="Acct228.42TROJD" localSheetId="2">'[8]Func Study'!#REF!</definedName>
    <definedName name="Acct228.42TROJD">'[8]Func Study'!#REF!</definedName>
    <definedName name="Acct2281SO">'[9]Func Study'!$H$2190</definedName>
    <definedName name="Acct2283SO">'[9]Func Study'!$H$2198</definedName>
    <definedName name="Acct22842TROJD" localSheetId="1">'[8]Func Study'!#REF!</definedName>
    <definedName name="Acct22842TROJD" localSheetId="2">'[8]Func Study'!#REF!</definedName>
    <definedName name="Acct22842TROJD">'[8]Func Study'!#REF!</definedName>
    <definedName name="Acct228SO">'[9]Func Study'!$H$2194</definedName>
    <definedName name="Acct350">'[9]Func Study'!$H$1628</definedName>
    <definedName name="Acct352">'[9]Func Study'!$H$1635</definedName>
    <definedName name="Acct353">'[9]Func Study'!$H$1641</definedName>
    <definedName name="Acct354">'[9]Func Study'!$H$1647</definedName>
    <definedName name="Acct355">'[9]Func Study'!$H$1654</definedName>
    <definedName name="Acct356">'[9]Func Study'!$H$1660</definedName>
    <definedName name="Acct357">'[9]Func Study'!$H$1666</definedName>
    <definedName name="Acct358">'[9]Func Study'!$H$1672</definedName>
    <definedName name="Acct359">'[9]Func Study'!$H$1678</definedName>
    <definedName name="Acct360">'[9]Func Study'!$H$1698</definedName>
    <definedName name="Acct361">'[9]Func Study'!$H$1704</definedName>
    <definedName name="Acct362">'[9]Func Study'!$H$1710</definedName>
    <definedName name="Acct364">'[9]Func Study'!$H$1717</definedName>
    <definedName name="Acct365">'[9]Func Study'!$H$1724</definedName>
    <definedName name="Acct366">'[9]Func Study'!$H$1731</definedName>
    <definedName name="Acct367">'[9]Func Study'!$H$1738</definedName>
    <definedName name="Acct368">'[9]Func Study'!$H$1744</definedName>
    <definedName name="Acct369">'[9]Func Study'!$H$1751</definedName>
    <definedName name="Acct370">'[9]Func Study'!$H$1762</definedName>
    <definedName name="Acct371">'[9]Func Study'!$H$1769</definedName>
    <definedName name="Acct372">'[9]Func Study'!$H$1776</definedName>
    <definedName name="Acct372A">'[9]Func Study'!$H$1775</definedName>
    <definedName name="Acct372DP">'[9]Func Study'!$H$1773</definedName>
    <definedName name="Acct372DS">'[9]Func Study'!$H$1774</definedName>
    <definedName name="Acct373">'[9]Func Study'!$H$1782</definedName>
    <definedName name="Acct41011" localSheetId="1">'[10]Functional Study'!#REF!</definedName>
    <definedName name="Acct41011" localSheetId="2">'[10]Functional Study'!#REF!</definedName>
    <definedName name="Acct41011">'[10]Functional Study'!#REF!</definedName>
    <definedName name="Acct41011BADDEBT" localSheetId="1">'[10]Functional Study'!#REF!</definedName>
    <definedName name="Acct41011BADDEBT" localSheetId="2">'[10]Functional Study'!#REF!</definedName>
    <definedName name="Acct41011BADDEBT">'[10]Functional Study'!#REF!</definedName>
    <definedName name="Acct41011DITEXP" localSheetId="1">'[10]Functional Study'!#REF!</definedName>
    <definedName name="Acct41011DITEXP" localSheetId="2">'[10]Functional Study'!#REF!</definedName>
    <definedName name="Acct41011DITEXP">'[10]Functional Study'!#REF!</definedName>
    <definedName name="Acct41011S" localSheetId="1">'[10]Functional Study'!#REF!</definedName>
    <definedName name="Acct41011S" localSheetId="2">'[10]Functional Study'!#REF!</definedName>
    <definedName name="Acct41011S">'[10]Functional Study'!#REF!</definedName>
    <definedName name="Acct41011SE" localSheetId="1">'[10]Functional Study'!#REF!</definedName>
    <definedName name="Acct41011SE" localSheetId="2">'[10]Functional Study'!#REF!</definedName>
    <definedName name="Acct41011SE">'[10]Functional Study'!#REF!</definedName>
    <definedName name="Acct41011SG1" localSheetId="1">'[10]Functional Study'!#REF!</definedName>
    <definedName name="Acct41011SG1" localSheetId="2">'[10]Functional Study'!#REF!</definedName>
    <definedName name="Acct41011SG1">'[10]Functional Study'!#REF!</definedName>
    <definedName name="Acct41011SG2" localSheetId="1">'[10]Functional Study'!#REF!</definedName>
    <definedName name="Acct41011SG2" localSheetId="2">'[10]Functional Study'!#REF!</definedName>
    <definedName name="Acct41011SG2">'[10]Functional Study'!#REF!</definedName>
    <definedName name="ACCT41011SGCT" localSheetId="1">'[10]Functional Study'!#REF!</definedName>
    <definedName name="ACCT41011SGCT" localSheetId="2">'[10]Functional Study'!#REF!</definedName>
    <definedName name="ACCT41011SGCT">'[10]Functional Study'!#REF!</definedName>
    <definedName name="Acct41011SGPP" localSheetId="1">'[10]Functional Study'!#REF!</definedName>
    <definedName name="Acct41011SGPP" localSheetId="2">'[10]Functional Study'!#REF!</definedName>
    <definedName name="Acct41011SGPP">'[10]Functional Study'!#REF!</definedName>
    <definedName name="Acct41011SNP" localSheetId="1">'[10]Functional Study'!#REF!</definedName>
    <definedName name="Acct41011SNP" localSheetId="2">'[10]Functional Study'!#REF!</definedName>
    <definedName name="Acct41011SNP">'[10]Functional Study'!#REF!</definedName>
    <definedName name="ACCT41011SNPD" localSheetId="1">'[10]Functional Study'!#REF!</definedName>
    <definedName name="ACCT41011SNPD" localSheetId="2">'[10]Functional Study'!#REF!</definedName>
    <definedName name="ACCT41011SNPD">'[10]Functional Study'!#REF!</definedName>
    <definedName name="Acct41011SO" localSheetId="1">'[10]Functional Study'!#REF!</definedName>
    <definedName name="Acct41011SO" localSheetId="2">'[10]Functional Study'!#REF!</definedName>
    <definedName name="Acct41011SO">'[10]Functional Study'!#REF!</definedName>
    <definedName name="Acct41011TROJP" localSheetId="1">'[10]Functional Study'!#REF!</definedName>
    <definedName name="Acct41011TROJP" localSheetId="2">'[10]Functional Study'!#REF!</definedName>
    <definedName name="Acct41011TROJP">'[10]Functional Study'!#REF!</definedName>
    <definedName name="Acct41111" localSheetId="1">'[10]Functional Study'!#REF!</definedName>
    <definedName name="Acct41111" localSheetId="2">'[10]Functional Study'!#REF!</definedName>
    <definedName name="Acct41111">'[10]Functional Study'!#REF!</definedName>
    <definedName name="Acct41111BADDEBT" localSheetId="1">'[10]Functional Study'!#REF!</definedName>
    <definedName name="Acct41111BADDEBT" localSheetId="2">'[10]Functional Study'!#REF!</definedName>
    <definedName name="Acct41111BADDEBT">'[10]Functional Study'!#REF!</definedName>
    <definedName name="Acct41111DITEXP" localSheetId="1">'[10]Functional Study'!#REF!</definedName>
    <definedName name="Acct41111DITEXP" localSheetId="2">'[10]Functional Study'!#REF!</definedName>
    <definedName name="Acct41111DITEXP">'[10]Functional Study'!#REF!</definedName>
    <definedName name="Acct41111S" localSheetId="1">'[10]Functional Study'!#REF!</definedName>
    <definedName name="Acct41111S" localSheetId="2">'[10]Functional Study'!#REF!</definedName>
    <definedName name="Acct41111S">'[10]Functional Study'!#REF!</definedName>
    <definedName name="Acct41111SE" localSheetId="1">'[10]Functional Study'!#REF!</definedName>
    <definedName name="Acct41111SE" localSheetId="2">'[10]Functional Study'!#REF!</definedName>
    <definedName name="Acct41111SE">'[10]Functional Study'!#REF!</definedName>
    <definedName name="Acct41111SG1" localSheetId="1">'[10]Functional Study'!#REF!</definedName>
    <definedName name="Acct41111SG1" localSheetId="2">'[10]Functional Study'!#REF!</definedName>
    <definedName name="Acct41111SG1">'[10]Functional Study'!#REF!</definedName>
    <definedName name="Acct41111SG2" localSheetId="1">'[10]Functional Study'!#REF!</definedName>
    <definedName name="Acct41111SG2" localSheetId="2">'[10]Functional Study'!#REF!</definedName>
    <definedName name="Acct41111SG2">'[10]Functional Study'!#REF!</definedName>
    <definedName name="Acct41111SG3" localSheetId="1">'[10]Functional Study'!#REF!</definedName>
    <definedName name="Acct41111SG3" localSheetId="2">'[10]Functional Study'!#REF!</definedName>
    <definedName name="Acct41111SG3">'[10]Functional Study'!#REF!</definedName>
    <definedName name="Acct41111SGPP" localSheetId="1">'[10]Functional Study'!#REF!</definedName>
    <definedName name="Acct41111SGPP" localSheetId="2">'[10]Functional Study'!#REF!</definedName>
    <definedName name="Acct41111SGPP">'[10]Functional Study'!#REF!</definedName>
    <definedName name="Acct41111SNP" localSheetId="1">'[10]Functional Study'!#REF!</definedName>
    <definedName name="Acct41111SNP" localSheetId="2">'[10]Functional Study'!#REF!</definedName>
    <definedName name="Acct41111SNP">'[10]Functional Study'!#REF!</definedName>
    <definedName name="Acct41111SNTP" localSheetId="1">'[10]Functional Study'!#REF!</definedName>
    <definedName name="Acct41111SNTP" localSheetId="2">'[10]Functional Study'!#REF!</definedName>
    <definedName name="Acct41111SNTP">'[10]Functional Study'!#REF!</definedName>
    <definedName name="Acct41111SO" localSheetId="1">'[10]Functional Study'!#REF!</definedName>
    <definedName name="Acct41111SO" localSheetId="2">'[10]Functional Study'!#REF!</definedName>
    <definedName name="Acct41111SO">'[10]Functional Study'!#REF!</definedName>
    <definedName name="Acct41111TROJP" localSheetId="1">'[10]Functional Study'!#REF!</definedName>
    <definedName name="Acct41111TROJP" localSheetId="2">'[10]Functional Study'!#REF!</definedName>
    <definedName name="Acct41111TROJP">'[10]Functional Study'!#REF!</definedName>
    <definedName name="Acct411BADDEBT" localSheetId="1">'[10]Functional Study'!#REF!</definedName>
    <definedName name="Acct411BADDEBT" localSheetId="2">'[10]Functional Study'!#REF!</definedName>
    <definedName name="Acct411BADDEBT">'[10]Functional Study'!#REF!</definedName>
    <definedName name="Acct411DGP" localSheetId="1">'[10]Functional Study'!#REF!</definedName>
    <definedName name="Acct411DGP" localSheetId="2">'[10]Functional Study'!#REF!</definedName>
    <definedName name="Acct411DGP">'[10]Functional Study'!#REF!</definedName>
    <definedName name="Acct411DGU" localSheetId="1">'[10]Functional Study'!#REF!</definedName>
    <definedName name="Acct411DGU" localSheetId="2">'[10]Functional Study'!#REF!</definedName>
    <definedName name="Acct411DGU">'[10]Functional Study'!#REF!</definedName>
    <definedName name="Acct411DITEXP" localSheetId="1">'[10]Functional Study'!#REF!</definedName>
    <definedName name="Acct411DITEXP" localSheetId="2">'[10]Functional Study'!#REF!</definedName>
    <definedName name="Acct411DITEXP">'[10]Functional Study'!#REF!</definedName>
    <definedName name="Acct411DNPP" localSheetId="1">'[10]Functional Study'!#REF!</definedName>
    <definedName name="Acct411DNPP" localSheetId="2">'[10]Functional Study'!#REF!</definedName>
    <definedName name="Acct411DNPP">'[10]Functional Study'!#REF!</definedName>
    <definedName name="Acct411DNPTP" localSheetId="1">'[10]Functional Study'!#REF!</definedName>
    <definedName name="Acct411DNPTP" localSheetId="2">'[10]Functional Study'!#REF!</definedName>
    <definedName name="Acct411DNPTP">'[10]Functional Study'!#REF!</definedName>
    <definedName name="Acct411S" localSheetId="1">'[10]Functional Study'!#REF!</definedName>
    <definedName name="Acct411S" localSheetId="2">'[10]Functional Study'!#REF!</definedName>
    <definedName name="Acct411S">'[10]Functional Study'!#REF!</definedName>
    <definedName name="Acct411SE" localSheetId="1">'[10]Functional Study'!#REF!</definedName>
    <definedName name="Acct411SE" localSheetId="2">'[10]Functional Study'!#REF!</definedName>
    <definedName name="Acct411SE">'[10]Functional Study'!#REF!</definedName>
    <definedName name="Acct411SG" localSheetId="1">'[10]Functional Study'!#REF!</definedName>
    <definedName name="Acct411SG" localSheetId="2">'[10]Functional Study'!#REF!</definedName>
    <definedName name="Acct411SG">'[10]Functional Study'!#REF!</definedName>
    <definedName name="Acct411SGPP" localSheetId="1">'[10]Functional Study'!#REF!</definedName>
    <definedName name="Acct411SGPP" localSheetId="2">'[10]Functional Study'!#REF!</definedName>
    <definedName name="Acct411SGPP">'[10]Functional Study'!#REF!</definedName>
    <definedName name="Acct411SO" localSheetId="1">'[10]Functional Study'!#REF!</definedName>
    <definedName name="Acct411SO" localSheetId="2">'[10]Functional Study'!#REF!</definedName>
    <definedName name="Acct411SO">'[10]Functional Study'!#REF!</definedName>
    <definedName name="Acct411TROJP" localSheetId="1">'[10]Functional Study'!#REF!</definedName>
    <definedName name="Acct411TROJP" localSheetId="2">'[10]Functional Study'!#REF!</definedName>
    <definedName name="Acct411TROJP">'[10]Functional Study'!#REF!</definedName>
    <definedName name="Acct447DGU" localSheetId="1">'[8]Func Study'!#REF!</definedName>
    <definedName name="Acct447DGU" localSheetId="2">'[8]Func Study'!#REF!</definedName>
    <definedName name="Acct447DGU">'[8]Func Study'!#REF!</definedName>
    <definedName name="Acct448S">'[9]Func Study'!$H$274</definedName>
    <definedName name="Acct450S">'[9]Func Study'!$H$302</definedName>
    <definedName name="Acct451S">'[9]Func Study'!$H$307</definedName>
    <definedName name="Acct454S">'[9]Func Study'!$H$318</definedName>
    <definedName name="Acct456S">'[9]Func Study'!$H$325</definedName>
    <definedName name="Acct510" localSheetId="1">'[9]Func Study'!#REF!</definedName>
    <definedName name="Acct510" localSheetId="2">'[9]Func Study'!#REF!</definedName>
    <definedName name="Acct510">'[9]Func Study'!#REF!</definedName>
    <definedName name="Acct510DNPPSU" localSheetId="1">'[9]Func Study'!#REF!</definedName>
    <definedName name="Acct510DNPPSU" localSheetId="2">'[9]Func Study'!#REF!</definedName>
    <definedName name="Acct510DNPPSU">'[9]Func Study'!#REF!</definedName>
    <definedName name="ACCT510JBG" localSheetId="1">'[9]Func Study'!#REF!</definedName>
    <definedName name="ACCT510JBG" localSheetId="2">'[9]Func Study'!#REF!</definedName>
    <definedName name="ACCT510JBG">'[9]Func Study'!#REF!</definedName>
    <definedName name="ACCT510SSGCH" localSheetId="1">'[9]Func Study'!#REF!</definedName>
    <definedName name="ACCT510SSGCH" localSheetId="2">'[9]Func Study'!#REF!</definedName>
    <definedName name="ACCT510SSGCH">'[9]Func Study'!#REF!</definedName>
    <definedName name="ACCT557CAGE">'[9]Func Study'!$H$683</definedName>
    <definedName name="Acct557CT">'[9]Func Study'!$H$681</definedName>
    <definedName name="Acct580">'[9]Func Study'!$H$791</definedName>
    <definedName name="Acct581">'[9]Func Study'!$H$796</definedName>
    <definedName name="Acct582">'[9]Func Study'!$H$801</definedName>
    <definedName name="Acct583">'[9]Func Study'!$H$806</definedName>
    <definedName name="Acct584">'[9]Func Study'!$H$811</definedName>
    <definedName name="Acct585">'[9]Func Study'!$H$816</definedName>
    <definedName name="Acct586">'[9]Func Study'!$H$821</definedName>
    <definedName name="Acct587">'[9]Func Study'!$H$826</definedName>
    <definedName name="Acct588">'[9]Func Study'!$H$831</definedName>
    <definedName name="Acct589">'[9]Func Study'!$H$836</definedName>
    <definedName name="Acct590">'[9]Func Study'!$H$841</definedName>
    <definedName name="Acct591">'[9]Func Study'!$H$846</definedName>
    <definedName name="Acct592">'[9]Func Study'!$H$851</definedName>
    <definedName name="Acct593">'[9]Func Study'!$H$856</definedName>
    <definedName name="Acct594">'[9]Func Study'!$H$861</definedName>
    <definedName name="Acct595">'[9]Func Study'!$H$866</definedName>
    <definedName name="Acct596">'[9]Func Study'!$H$876</definedName>
    <definedName name="Acct597">'[9]Func Study'!$H$881</definedName>
    <definedName name="Acct598">'[9]Func Study'!$H$886</definedName>
    <definedName name="ACCT904SG" localSheetId="1">'[11]Functional Study'!#REF!</definedName>
    <definedName name="ACCT904SG" localSheetId="2">'[11]Functional Study'!#REF!</definedName>
    <definedName name="ACCT904SG">'[11]Functional Study'!#REF!</definedName>
    <definedName name="AcctAGA">'[9]Func Study'!$H$296</definedName>
    <definedName name="AcctDFAD" localSheetId="1">'[9]Func Study'!#REF!</definedName>
    <definedName name="AcctDFAD" localSheetId="2">'[9]Func Study'!#REF!</definedName>
    <definedName name="AcctDFAD">'[9]Func Study'!#REF!</definedName>
    <definedName name="AcctDFAP" localSheetId="1">'[9]Func Study'!#REF!</definedName>
    <definedName name="AcctDFAP" localSheetId="2">'[9]Func Study'!#REF!</definedName>
    <definedName name="AcctDFAP">'[9]Func Study'!#REF!</definedName>
    <definedName name="AcctDFAT" localSheetId="1">'[9]Func Study'!#REF!</definedName>
    <definedName name="AcctDFAT" localSheetId="2">'[9]Func Study'!#REF!</definedName>
    <definedName name="AcctDFAT">'[9]Func Study'!#REF!</definedName>
    <definedName name="AcctTable">[12]Variables!$AK$42:$AK$396</definedName>
    <definedName name="AcctTS0">'[9]Func Study'!$H$1686</definedName>
    <definedName name="ActualROR">'[8]G+T+D+R+M'!$H$61</definedName>
    <definedName name="Adjs2avg">[13]Inputs!$L$255:'[13]Inputs'!$T$505</definedName>
    <definedName name="APR" localSheetId="1">[14]Backup!#REF!</definedName>
    <definedName name="APR" localSheetId="2">[14]Backup!#REF!</definedName>
    <definedName name="APR">[14]Backup!#REF!</definedName>
    <definedName name="APRT" localSheetId="1">#REF!</definedName>
    <definedName name="APRT" localSheetId="2">#REF!</definedName>
    <definedName name="APRT">#REF!</definedName>
    <definedName name="AUG" localSheetId="1">[14]Backup!#REF!</definedName>
    <definedName name="AUG" localSheetId="2">[14]Backup!#REF!</definedName>
    <definedName name="AUG">[14]Backup!#REF!</definedName>
    <definedName name="AUGT" localSheetId="1">#REF!</definedName>
    <definedName name="AUGT" localSheetId="2">#REF!</definedName>
    <definedName name="AUGT">#REF!</definedName>
    <definedName name="AvgFactors">[12]Factors!$B$3:$P$99</definedName>
    <definedName name="BACK1" localSheetId="1">#REF!</definedName>
    <definedName name="BACK1" localSheetId="2">#REF!</definedName>
    <definedName name="BACK1">#REF!</definedName>
    <definedName name="BACK2" localSheetId="1">#REF!</definedName>
    <definedName name="BACK2" localSheetId="2">#REF!</definedName>
    <definedName name="BACK2">#REF!</definedName>
    <definedName name="BACK3" localSheetId="1">#REF!</definedName>
    <definedName name="BACK3" localSheetId="2">#REF!</definedName>
    <definedName name="BACK3">#REF!</definedName>
    <definedName name="BACKUP1" localSheetId="1">#REF!</definedName>
    <definedName name="BACKUP1" localSheetId="2">#REF!</definedName>
    <definedName name="BACKUP1">#REF!</definedName>
    <definedName name="BOOKADJ" localSheetId="1">#REF!</definedName>
    <definedName name="BOOKADJ" localSheetId="2">#REF!</definedName>
    <definedName name="BOOKADJ">#REF!</definedName>
    <definedName name="cap">[15]Readings!$B$2</definedName>
    <definedName name="Check" localSheetId="1">#REF!</definedName>
    <definedName name="Check" localSheetId="2">#REF!</definedName>
    <definedName name="Check">#REF!</definedName>
    <definedName name="Classification">'[9]Func Study'!$AB$251</definedName>
    <definedName name="COMADJ" localSheetId="1">#REF!</definedName>
    <definedName name="COMADJ" localSheetId="2">#REF!</definedName>
    <definedName name="COMADJ">#REF!</definedName>
    <definedName name="COMP" localSheetId="1">#REF!</definedName>
    <definedName name="COMP" localSheetId="2">#REF!</definedName>
    <definedName name="COMP">#REF!</definedName>
    <definedName name="COMPACTUAL" localSheetId="1">#REF!</definedName>
    <definedName name="COMPACTUAL" localSheetId="2">#REF!</definedName>
    <definedName name="COMPACTUAL">#REF!</definedName>
    <definedName name="COMPT" localSheetId="1">#REF!</definedName>
    <definedName name="COMPT" localSheetId="2">#REF!</definedName>
    <definedName name="COMPT">#REF!</definedName>
    <definedName name="COMPWEATHER" localSheetId="1">#REF!</definedName>
    <definedName name="COMPWEATHER" localSheetId="2">#REF!</definedName>
    <definedName name="COMPWEATHER">#REF!</definedName>
    <definedName name="COSFacVal">[9]Inputs!$R$5</definedName>
    <definedName name="_xlnm.Database" localSheetId="1">[16]Invoice!#REF!</definedName>
    <definedName name="_xlnm.Database" localSheetId="2">[16]Invoice!#REF!</definedName>
    <definedName name="_xlnm.Database">[16]Invoice!#REF!</definedName>
    <definedName name="DATE" localSheetId="1">[17]Jan!#REF!</definedName>
    <definedName name="DATE" localSheetId="2">[17]Jan!#REF!</definedName>
    <definedName name="DATE">[17]Jan!#REF!</definedName>
    <definedName name="DEC" localSheetId="1">[14]Backup!#REF!</definedName>
    <definedName name="DEC" localSheetId="2">[14]Backup!#REF!</definedName>
    <definedName name="DEC">[14]Backup!#REF!</definedName>
    <definedName name="DECT" localSheetId="1">#REF!</definedName>
    <definedName name="DECT" localSheetId="2">#REF!</definedName>
    <definedName name="DECT">#REF!</definedName>
    <definedName name="Demand">[8]Inputs!$D$8</definedName>
    <definedName name="Demand2">[18]Inputs!$D$11</definedName>
    <definedName name="Dis">'[9]Func Study'!$AB$250</definedName>
    <definedName name="DisFac">'[9]Func Dist Factor Table'!$A$11:$G$25</definedName>
    <definedName name="Dist_factor" localSheetId="1">#REF!</definedName>
    <definedName name="Dist_factor" localSheetId="2">#REF!</definedName>
    <definedName name="Dist_factor">#REF!</definedName>
    <definedName name="DistPeakMethod" localSheetId="1">[11]Inputs!#REF!</definedName>
    <definedName name="DistPeakMethod" localSheetId="2">[11]Inputs!#REF!</definedName>
    <definedName name="DistPeakMethod">[11]Inputs!#REF!</definedName>
    <definedName name="DUDE" localSheetId="1" hidden="1">#REF!</definedName>
    <definedName name="DUDE" localSheetId="2" hidden="1">#REF!</definedName>
    <definedName name="DUDE" hidden="1">#REF!</definedName>
    <definedName name="energy">[15]Readings!$B$3</definedName>
    <definedName name="Engy">[8]Inputs!$D$9</definedName>
    <definedName name="Engy2">[18]Inputs!$D$12</definedName>
    <definedName name="f101top" localSheetId="1">#REF!</definedName>
    <definedName name="f101top" localSheetId="2">#REF!</definedName>
    <definedName name="f101top">#REF!</definedName>
    <definedName name="f104top" localSheetId="1">#REF!</definedName>
    <definedName name="f104top" localSheetId="2">#REF!</definedName>
    <definedName name="f104top">#REF!</definedName>
    <definedName name="f138top" localSheetId="1">#REF!</definedName>
    <definedName name="f138top" localSheetId="2">#REF!</definedName>
    <definedName name="f138top">#REF!</definedName>
    <definedName name="f140top" localSheetId="1">#REF!</definedName>
    <definedName name="f140top" localSheetId="2">#REF!</definedName>
    <definedName name="f140top">#REF!</definedName>
    <definedName name="Factorck">'[9]COS Factor Table'!$O$15:$O$113</definedName>
    <definedName name="FactorType">[12]Variables!$AK$2:$AL$12</definedName>
    <definedName name="FACTP" localSheetId="1">#REF!</definedName>
    <definedName name="FACTP" localSheetId="2">#REF!</definedName>
    <definedName name="FACTP">#REF!</definedName>
    <definedName name="FactSum">'[9]COS Factor Table'!$A$14:$O$113</definedName>
    <definedName name="FEB" localSheetId="1">[14]Backup!#REF!</definedName>
    <definedName name="FEB" localSheetId="2">[14]Backup!#REF!</definedName>
    <definedName name="FEB">[14]Backup!#REF!</definedName>
    <definedName name="FEBT" localSheetId="1">#REF!</definedName>
    <definedName name="FEBT" localSheetId="2">#REF!</definedName>
    <definedName name="FEBT">#REF!</definedName>
    <definedName name="FranchiseTax">[13]Variables!$D$26</definedName>
    <definedName name="Func">'[9]Func Factor Table'!$A$10:$H$77</definedName>
    <definedName name="Func_Ftrs" localSheetId="1">#REF!</definedName>
    <definedName name="Func_Ftrs" localSheetId="2">#REF!</definedName>
    <definedName name="Func_Ftrs">#REF!</definedName>
    <definedName name="Func_GTD_Percents" localSheetId="1">#REF!</definedName>
    <definedName name="Func_GTD_Percents" localSheetId="2">#REF!</definedName>
    <definedName name="Func_GTD_Percents">#REF!</definedName>
    <definedName name="Func_MC" localSheetId="1">#REF!</definedName>
    <definedName name="Func_MC" localSheetId="2">#REF!</definedName>
    <definedName name="Func_MC">#REF!</definedName>
    <definedName name="Func_Percents" localSheetId="1">#REF!</definedName>
    <definedName name="Func_Percents" localSheetId="2">#REF!</definedName>
    <definedName name="Func_Percents">#REF!</definedName>
    <definedName name="Func_Rev_Req1" localSheetId="1">#REF!</definedName>
    <definedName name="Func_Rev_Req1" localSheetId="2">#REF!</definedName>
    <definedName name="Func_Rev_Req1">#REF!</definedName>
    <definedName name="Func_Rev_Req2" localSheetId="1">#REF!</definedName>
    <definedName name="Func_Rev_Req2" localSheetId="2">#REF!</definedName>
    <definedName name="Func_Rev_Req2">#REF!</definedName>
    <definedName name="Func_Revenue" localSheetId="1">#REF!</definedName>
    <definedName name="Func_Revenue" localSheetId="2">#REF!</definedName>
    <definedName name="Func_Revenue">#REF!</definedName>
    <definedName name="Function">'[9]Func Study'!$AB$250</definedName>
    <definedName name="GREATER10MW" localSheetId="1">#REF!</definedName>
    <definedName name="GREATER10MW" localSheetId="2">#REF!</definedName>
    <definedName name="GREATER10MW">#REF!</definedName>
    <definedName name="GTD_Percents" localSheetId="1">#REF!</definedName>
    <definedName name="GTD_Percents" localSheetId="2">#REF!</definedName>
    <definedName name="GTD_Percents">#REF!</definedName>
    <definedName name="HEIGHT" localSheetId="1">#REF!</definedName>
    <definedName name="HEIGHT" localSheetId="2">#REF!</definedName>
    <definedName name="HEIGHT">#REF!</definedName>
    <definedName name="ID_0303_RVN_data" localSheetId="1">#REF!</definedName>
    <definedName name="ID_0303_RVN_data" localSheetId="2">#REF!</definedName>
    <definedName name="ID_0303_RVN_data">#REF!</definedName>
    <definedName name="IDcontractsRVN" localSheetId="1">#REF!</definedName>
    <definedName name="IDcontractsRVN" localSheetId="2">#REF!</definedName>
    <definedName name="IDcontractsRVN">#REF!</definedName>
    <definedName name="INDADJ" localSheetId="1">#REF!</definedName>
    <definedName name="INDADJ" localSheetId="2">#REF!</definedName>
    <definedName name="INDADJ">#REF!</definedName>
    <definedName name="INPUT" localSheetId="1">[19]Summary!#REF!</definedName>
    <definedName name="INPUT" localSheetId="2">[19]Summary!#REF!</definedName>
    <definedName name="INPUT">[19]Summary!#REF!</definedName>
    <definedName name="Instructions" localSheetId="1">#REF!</definedName>
    <definedName name="Instructions" localSheetId="2">#REF!</definedName>
    <definedName name="Instructions">#REF!</definedName>
    <definedName name="JAN" localSheetId="1">[14]Backup!#REF!</definedName>
    <definedName name="JAN" localSheetId="2">[14]Backup!#REF!</definedName>
    <definedName name="JAN">[14]Backup!#REF!</definedName>
    <definedName name="JANT" localSheetId="1">#REF!</definedName>
    <definedName name="JANT" localSheetId="2">#REF!</definedName>
    <definedName name="JANT">#REF!</definedName>
    <definedName name="jjj">[20]Inputs!$N$18</definedName>
    <definedName name="JUL" localSheetId="1">[14]Backup!#REF!</definedName>
    <definedName name="JUL" localSheetId="2">[14]Backup!#REF!</definedName>
    <definedName name="JUL">[14]Backup!#REF!</definedName>
    <definedName name="JULT" localSheetId="1">#REF!</definedName>
    <definedName name="JULT" localSheetId="2">#REF!</definedName>
    <definedName name="JULT">#REF!</definedName>
    <definedName name="JUN" localSheetId="1">[14]Backup!#REF!</definedName>
    <definedName name="JUN" localSheetId="2">[14]Backup!#REF!</definedName>
    <definedName name="JUN">[14]Backup!#REF!</definedName>
    <definedName name="JUNT" localSheetId="1">#REF!</definedName>
    <definedName name="JUNT" localSheetId="2">#REF!</definedName>
    <definedName name="JUNT">#REF!</definedName>
    <definedName name="Jurisdiction">[12]Variables!$AK$15</definedName>
    <definedName name="JurisNumber">[12]Variables!$AL$15</definedName>
    <definedName name="LABORMOD" localSheetId="1">#REF!</definedName>
    <definedName name="LABORMOD" localSheetId="2">#REF!</definedName>
    <definedName name="LABORMOD">#REF!</definedName>
    <definedName name="LABORROLL" localSheetId="1">#REF!</definedName>
    <definedName name="LABORROLL" localSheetId="2">#REF!</definedName>
    <definedName name="LABORROLL">#REF!</definedName>
    <definedName name="limcount" hidden="1">1</definedName>
    <definedName name="Line_Ext_Credit" localSheetId="1">#REF!</definedName>
    <definedName name="Line_Ext_Credit" localSheetId="2">#REF!</definedName>
    <definedName name="Line_Ext_Credit">#REF!</definedName>
    <definedName name="LinkCos">'[9]JAM Download'!$K$4</definedName>
    <definedName name="LOG" localSheetId="1">[14]Backup!#REF!</definedName>
    <definedName name="LOG" localSheetId="2">[14]Backup!#REF!</definedName>
    <definedName name="LOG">[14]Backup!#REF!</definedName>
    <definedName name="LOSS" localSheetId="1">[14]Backup!#REF!</definedName>
    <definedName name="LOSS" localSheetId="2">[14]Backup!#REF!</definedName>
    <definedName name="LOSS">[14]Backup!#REF!</definedName>
    <definedName name="MACTIT" localSheetId="1">#REF!</definedName>
    <definedName name="MACTIT" localSheetId="2">#REF!</definedName>
    <definedName name="MACTIT">#REF!</definedName>
    <definedName name="MAR" localSheetId="1">[14]Backup!#REF!</definedName>
    <definedName name="MAR" localSheetId="2">[14]Backup!#REF!</definedName>
    <definedName name="MAR">[14]Backup!#REF!</definedName>
    <definedName name="MART" localSheetId="1">#REF!</definedName>
    <definedName name="MART" localSheetId="2">#REF!</definedName>
    <definedName name="MART">#REF!</definedName>
    <definedName name="MAY" localSheetId="1">[14]Backup!#REF!</definedName>
    <definedName name="MAY" localSheetId="2">[14]Backup!#REF!</definedName>
    <definedName name="MAY">[14]Backup!#REF!</definedName>
    <definedName name="MAYT" localSheetId="1">#REF!</definedName>
    <definedName name="MAYT" localSheetId="2">#REF!</definedName>
    <definedName name="MAYT">#REF!</definedName>
    <definedName name="MCtoREV" localSheetId="1">#REF!</definedName>
    <definedName name="MCtoREV" localSheetId="2">#REF!</definedName>
    <definedName name="MCtoREV">#REF!</definedName>
    <definedName name="MEN" localSheetId="1">[1]Jan!#REF!</definedName>
    <definedName name="MEN" localSheetId="2">[1]Jan!#REF!</definedName>
    <definedName name="MEN">[1]Jan!#REF!</definedName>
    <definedName name="Menu_Begin" localSheetId="1">#REF!</definedName>
    <definedName name="Menu_Begin" localSheetId="2">#REF!</definedName>
    <definedName name="Menu_Begin">#REF!</definedName>
    <definedName name="Menu_Caption" localSheetId="1">#REF!</definedName>
    <definedName name="Menu_Caption" localSheetId="2">#REF!</definedName>
    <definedName name="Menu_Caption">#REF!</definedName>
    <definedName name="Menu_Large" localSheetId="1">#REF!</definedName>
    <definedName name="Menu_Large" localSheetId="2">#REF!</definedName>
    <definedName name="Menu_Large">#REF!</definedName>
    <definedName name="Menu_Name" localSheetId="1">#REF!</definedName>
    <definedName name="Menu_Name" localSheetId="2">#REF!</definedName>
    <definedName name="Menu_Name">#REF!</definedName>
    <definedName name="Menu_OnAction" localSheetId="1">#REF!</definedName>
    <definedName name="Menu_OnAction" localSheetId="2">#REF!</definedName>
    <definedName name="Menu_OnAction">#REF!</definedName>
    <definedName name="Menu_Parent" localSheetId="1">#REF!</definedName>
    <definedName name="Menu_Parent" localSheetId="2">#REF!</definedName>
    <definedName name="Menu_Parent">#REF!</definedName>
    <definedName name="Menu_Small" localSheetId="1">#REF!</definedName>
    <definedName name="Menu_Small" localSheetId="2">#REF!</definedName>
    <definedName name="Menu_Small">#REF!</definedName>
    <definedName name="Method">[8]Inputs!$C$6</definedName>
    <definedName name="MONTH" localSheetId="1">[14]Backup!#REF!</definedName>
    <definedName name="MONTH" localSheetId="2">[14]Backup!#REF!</definedName>
    <definedName name="MONTH">[14]Backup!#REF!</definedName>
    <definedName name="monthlist">[21]Table!$R$2:$S$13</definedName>
    <definedName name="monthtotals">'[21]WA SBC'!$D$40:$O$40</definedName>
    <definedName name="MTKWH" localSheetId="1">#REF!</definedName>
    <definedName name="MTKWH" localSheetId="2">#REF!</definedName>
    <definedName name="MTKWH">#REF!</definedName>
    <definedName name="MTR_YR3">[22]Variables!$E$14</definedName>
    <definedName name="MTREV" localSheetId="1">#REF!</definedName>
    <definedName name="MTREV" localSheetId="2">#REF!</definedName>
    <definedName name="MTREV">#REF!</definedName>
    <definedName name="MULT" localSheetId="1">#REF!</definedName>
    <definedName name="MULT" localSheetId="2">#REF!</definedName>
    <definedName name="MULT">#REF!</definedName>
    <definedName name="Net_to_Gross_Factor">[9]Inputs!$G$8</definedName>
    <definedName name="NetToGross">[13]Variables!$D$23</definedName>
    <definedName name="NEWMO1" localSheetId="1">[1]Jan!#REF!</definedName>
    <definedName name="NEWMO1" localSheetId="2">[1]Jan!#REF!</definedName>
    <definedName name="NEWMO1">[1]Jan!#REF!</definedName>
    <definedName name="NEWMO2" localSheetId="1">[1]Jan!#REF!</definedName>
    <definedName name="NEWMO2" localSheetId="2">[1]Jan!#REF!</definedName>
    <definedName name="NEWMO2">[1]Jan!#REF!</definedName>
    <definedName name="NEWMONTH" localSheetId="1">[1]Jan!#REF!</definedName>
    <definedName name="NEWMONTH" localSheetId="2">[1]Jan!#REF!</definedName>
    <definedName name="NEWMONTH">[1]Jan!#REF!</definedName>
    <definedName name="NORMALIZE" localSheetId="1">#REF!</definedName>
    <definedName name="NORMALIZE" localSheetId="2">#REF!</definedName>
    <definedName name="NORMALIZE">#REF!</definedName>
    <definedName name="NOV" localSheetId="1">[14]Backup!#REF!</definedName>
    <definedName name="NOV" localSheetId="2">[14]Backup!#REF!</definedName>
    <definedName name="NOV">[14]Backup!#REF!</definedName>
    <definedName name="NOVT" localSheetId="1">#REF!</definedName>
    <definedName name="NOVT" localSheetId="2">#REF!</definedName>
    <definedName name="NOVT">#REF!</definedName>
    <definedName name="NPC">[11]Inputs!$N$18</definedName>
    <definedName name="NUM" localSheetId="1">#REF!</definedName>
    <definedName name="NUM" localSheetId="2">#REF!</definedName>
    <definedName name="NUM">#REF!</definedName>
    <definedName name="OCT" localSheetId="1">[14]Backup!#REF!</definedName>
    <definedName name="OCT" localSheetId="2">[14]Backup!#REF!</definedName>
    <definedName name="OCT">[14]Backup!#REF!</definedName>
    <definedName name="OCTT" localSheetId="1">#REF!</definedName>
    <definedName name="OCTT" localSheetId="2">#REF!</definedName>
    <definedName name="OCTT">#REF!</definedName>
    <definedName name="ONE" localSheetId="1">[1]Jan!#REF!</definedName>
    <definedName name="ONE" localSheetId="2">[1]Jan!#REF!</definedName>
    <definedName name="ONE">[1]Jan!#REF!</definedName>
    <definedName name="option">'[23]Dist Misc'!$F$120</definedName>
    <definedName name="Page1" localSheetId="1">#REF!</definedName>
    <definedName name="Page1" localSheetId="2">#REF!</definedName>
    <definedName name="Page1">#REF!</definedName>
    <definedName name="Page110" localSheetId="1">#REF!</definedName>
    <definedName name="Page110" localSheetId="2">#REF!</definedName>
    <definedName name="Page110">#REF!</definedName>
    <definedName name="Page120" localSheetId="1">#REF!</definedName>
    <definedName name="Page120" localSheetId="2">#REF!</definedName>
    <definedName name="Page120">#REF!</definedName>
    <definedName name="Page2" localSheetId="1">#REF!</definedName>
    <definedName name="Page2" localSheetId="2">#REF!</definedName>
    <definedName name="Page2">#REF!</definedName>
    <definedName name="PAGE3" localSheetId="1">#REF!</definedName>
    <definedName name="PAGE3" localSheetId="2">#REF!</definedName>
    <definedName name="PAGE3">#REF!</definedName>
    <definedName name="Page4" localSheetId="1">#REF!</definedName>
    <definedName name="Page4" localSheetId="2">#REF!</definedName>
    <definedName name="Page4">#REF!</definedName>
    <definedName name="Page5" localSheetId="1">#REF!</definedName>
    <definedName name="Page5" localSheetId="2">#REF!</definedName>
    <definedName name="Page5">#REF!</definedName>
    <definedName name="Page6" localSheetId="1">#REF!</definedName>
    <definedName name="Page6" localSheetId="2">#REF!</definedName>
    <definedName name="Page6">#REF!</definedName>
    <definedName name="Page62" localSheetId="1">[24]TransInvest!#REF!</definedName>
    <definedName name="Page62" localSheetId="2">[24]TransInvest!#REF!</definedName>
    <definedName name="Page62">[24]TransInvest!#REF!</definedName>
    <definedName name="page65" localSheetId="1">#REF!</definedName>
    <definedName name="page65" localSheetId="2">#REF!</definedName>
    <definedName name="page65">#REF!</definedName>
    <definedName name="page66" localSheetId="1">#REF!</definedName>
    <definedName name="page66" localSheetId="2">#REF!</definedName>
    <definedName name="page66">#REF!</definedName>
    <definedName name="page67" localSheetId="1">#REF!</definedName>
    <definedName name="page67" localSheetId="2">#REF!</definedName>
    <definedName name="page67">#REF!</definedName>
    <definedName name="page68" localSheetId="1">#REF!</definedName>
    <definedName name="page68" localSheetId="2">#REF!</definedName>
    <definedName name="page68">#REF!</definedName>
    <definedName name="page69" localSheetId="1">#REF!</definedName>
    <definedName name="page69" localSheetId="2">#REF!</definedName>
    <definedName name="page69">#REF!</definedName>
    <definedName name="Page7" localSheetId="1">#REF!</definedName>
    <definedName name="Page7" localSheetId="2">#REF!</definedName>
    <definedName name="Page7">#REF!</definedName>
    <definedName name="page8" localSheetId="1">#REF!</definedName>
    <definedName name="page8" localSheetId="2">#REF!</definedName>
    <definedName name="page8">#REF!</definedName>
    <definedName name="PALL" localSheetId="1">#REF!</definedName>
    <definedName name="PALL" localSheetId="2">#REF!</definedName>
    <definedName name="PALL">#REF!</definedName>
    <definedName name="PBLOCK" localSheetId="1">#REF!</definedName>
    <definedName name="PBLOCK" localSheetId="2">#REF!</definedName>
    <definedName name="PBLOCK">#REF!</definedName>
    <definedName name="PBLOCKWZ" localSheetId="1">#REF!</definedName>
    <definedName name="PBLOCKWZ" localSheetId="2">#REF!</definedName>
    <definedName name="PBLOCKWZ">#REF!</definedName>
    <definedName name="PCOMP" localSheetId="1">#REF!</definedName>
    <definedName name="PCOMP" localSheetId="2">#REF!</definedName>
    <definedName name="PCOMP">#REF!</definedName>
    <definedName name="PCOMPOSITES" localSheetId="1">#REF!</definedName>
    <definedName name="PCOMPOSITES" localSheetId="2">#REF!</definedName>
    <definedName name="PCOMPOSITES">#REF!</definedName>
    <definedName name="PCOMPWZ" localSheetId="1">#REF!</definedName>
    <definedName name="PCOMPWZ" localSheetId="2">#REF!</definedName>
    <definedName name="PCOMPWZ">#REF!</definedName>
    <definedName name="PeakMethod">[8]Inputs!$T$5</definedName>
    <definedName name="PMAC" localSheetId="1">[14]Backup!#REF!</definedName>
    <definedName name="PMAC" localSheetId="2">[14]Backup!#REF!</definedName>
    <definedName name="PMAC">[14]Backup!#REF!</definedName>
    <definedName name="PRESENT" localSheetId="1">#REF!</definedName>
    <definedName name="PRESENT" localSheetId="2">#REF!</definedName>
    <definedName name="PRESENT">#REF!</definedName>
    <definedName name="PRICCHNG" localSheetId="1">#REF!</definedName>
    <definedName name="PRICCHNG" localSheetId="2">#REF!</definedName>
    <definedName name="PRICCHNG">#REF!</definedName>
    <definedName name="_xlnm.Print_Area" localSheetId="0">'Exhibit No.__(JRS-5) Table A p1'!$B$1:$V$49</definedName>
    <definedName name="_xlnm.Print_Area" localSheetId="1">'Exhibit No.__(JRS-5) Table B p2'!$B$1:$AB$49</definedName>
    <definedName name="_xlnm.Print_Area" localSheetId="2">'Exhibit No.__(JRS-5) Table C p3'!$B$1:$V$49</definedName>
    <definedName name="PTABLES" localSheetId="1">#REF!</definedName>
    <definedName name="PTABLES" localSheetId="2">#REF!</definedName>
    <definedName name="PTABLES">#REF!</definedName>
    <definedName name="PTDMOD" localSheetId="1">#REF!</definedName>
    <definedName name="PTDMOD" localSheetId="2">#REF!</definedName>
    <definedName name="PTDMOD">#REF!</definedName>
    <definedName name="PTDROLL" localSheetId="1">#REF!</definedName>
    <definedName name="PTDROLL" localSheetId="2">#REF!</definedName>
    <definedName name="PTDROLL">#REF!</definedName>
    <definedName name="PTMOD" localSheetId="1">#REF!</definedName>
    <definedName name="PTMOD" localSheetId="2">#REF!</definedName>
    <definedName name="PTMOD">#REF!</definedName>
    <definedName name="PTROLL" localSheetId="1">#REF!</definedName>
    <definedName name="PTROLL" localSheetId="2">#REF!</definedName>
    <definedName name="PTROLL">#REF!</definedName>
    <definedName name="PWORKBACK" localSheetId="1">#REF!</definedName>
    <definedName name="PWORKBACK" localSheetId="2">#REF!</definedName>
    <definedName name="PWORKBACK">#REF!</definedName>
    <definedName name="Query1" localSheetId="1">#REF!</definedName>
    <definedName name="Query1" localSheetId="2">#REF!</definedName>
    <definedName name="Query1">#REF!</definedName>
    <definedName name="Rates">[25]Codes!$A$1:$C$500</definedName>
    <definedName name="RC_ADJ" localSheetId="1">#REF!</definedName>
    <definedName name="RC_ADJ" localSheetId="2">#REF!</definedName>
    <definedName name="RC_ADJ">#REF!</definedName>
    <definedName name="RESADJ" localSheetId="1">#REF!</definedName>
    <definedName name="RESADJ" localSheetId="2">#REF!</definedName>
    <definedName name="RESADJ">#REF!</definedName>
    <definedName name="ResourceSupplier">[13]Variables!$D$28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1">#REF!</definedName>
    <definedName name="REV_SCHD" localSheetId="2">#REF!</definedName>
    <definedName name="REV_SCHD">#REF!</definedName>
    <definedName name="RevClass">[25]Codes!$F$2:$G$10</definedName>
    <definedName name="Revenue_by_month_take_2" localSheetId="1">#REF!</definedName>
    <definedName name="Revenue_by_month_take_2" localSheetId="2">#REF!</definedName>
    <definedName name="Revenue_by_month_take_2">#REF!</definedName>
    <definedName name="RevenueCheck" localSheetId="1">#REF!</definedName>
    <definedName name="RevenueCheck" localSheetId="2">#REF!</definedName>
    <definedName name="RevenueCheck">#REF!</definedName>
    <definedName name="RevReqSettle" localSheetId="1">#REF!</definedName>
    <definedName name="RevReqSettle" localSheetId="2">#REF!</definedName>
    <definedName name="RevReqSettle">#REF!</definedName>
    <definedName name="REVVSTRS" localSheetId="1">#REF!</definedName>
    <definedName name="REVVSTRS" localSheetId="2">#REF!</definedName>
    <definedName name="REVVSTRS">#REF!</definedName>
    <definedName name="RISFORM" localSheetId="1">#REF!</definedName>
    <definedName name="RISFORM" localSheetId="2">#REF!</definedName>
    <definedName name="RISFORM">#REF!</definedName>
    <definedName name="SCH33CUSTS" localSheetId="1">#REF!</definedName>
    <definedName name="SCH33CUSTS" localSheetId="2">#REF!</definedName>
    <definedName name="SCH33CUSTS">#REF!</definedName>
    <definedName name="SCH48ADJ" localSheetId="1">#REF!</definedName>
    <definedName name="SCH48ADJ" localSheetId="2">#REF!</definedName>
    <definedName name="SCH48ADJ">#REF!</definedName>
    <definedName name="SCH98NOR" localSheetId="1">#REF!</definedName>
    <definedName name="SCH98NOR" localSheetId="2">#REF!</definedName>
    <definedName name="SCH98NOR">#REF!</definedName>
    <definedName name="SCHED47" localSheetId="1">#REF!</definedName>
    <definedName name="SCHED47" localSheetId="2">#REF!</definedName>
    <definedName name="SCHED47">#REF!</definedName>
    <definedName name="Schedule">[11]Inputs!$N$14</definedName>
    <definedName name="se" localSheetId="1">#REF!</definedName>
    <definedName name="se" localSheetId="2">#REF!</definedName>
    <definedName name="se">#REF!</definedName>
    <definedName name="SECOND" localSheetId="1">[1]Jan!#REF!</definedName>
    <definedName name="SECOND" localSheetId="2">[1]Jan!#REF!</definedName>
    <definedName name="SECOND">[1]Jan!#REF!</definedName>
    <definedName name="SEP" localSheetId="1">[14]Backup!#REF!</definedName>
    <definedName name="SEP" localSheetId="2">[14]Backup!#REF!</definedName>
    <definedName name="SEP">[14]Backup!#REF!</definedName>
    <definedName name="SEPT" localSheetId="1">#REF!</definedName>
    <definedName name="SEPT" localSheetId="2">#REF!</definedName>
    <definedName name="SEPT">#REF!</definedName>
    <definedName name="SERVICES_3" localSheetId="1">#REF!</definedName>
    <definedName name="SERVICES_3" localSheetId="2">#REF!</definedName>
    <definedName name="SERVICES_3">#REF!</definedName>
    <definedName name="sg" localSheetId="1">#REF!</definedName>
    <definedName name="sg" localSheetId="2">#REF!</definedName>
    <definedName name="sg">#REF!</definedName>
    <definedName name="START" localSheetId="1">[1]Jan!#REF!</definedName>
    <definedName name="START" localSheetId="2">[1]Jan!#REF!</definedName>
    <definedName name="START">[1]Jan!#REF!</definedName>
    <definedName name="SUM_TAB1" localSheetId="1">#REF!</definedName>
    <definedName name="SUM_TAB1" localSheetId="2">#REF!</definedName>
    <definedName name="SUM_TAB1">#REF!</definedName>
    <definedName name="SUM_TAB2" localSheetId="1">#REF!</definedName>
    <definedName name="SUM_TAB2" localSheetId="2">#REF!</definedName>
    <definedName name="SUM_TAB2">#REF!</definedName>
    <definedName name="SUM_TAB3" localSheetId="1">#REF!</definedName>
    <definedName name="SUM_TAB3" localSheetId="2">#REF!</definedName>
    <definedName name="SUM_TAB3">#REF!</definedName>
    <definedName name="TABLE_1" localSheetId="1">#REF!</definedName>
    <definedName name="TABLE_1" localSheetId="2">#REF!</definedName>
    <definedName name="TABLE_1">#REF!</definedName>
    <definedName name="TABLE_2" localSheetId="1">#REF!</definedName>
    <definedName name="TABLE_2" localSheetId="2">#REF!</definedName>
    <definedName name="TABLE_2">#REF!</definedName>
    <definedName name="TABLE_3" localSheetId="1">#REF!</definedName>
    <definedName name="TABLE_3" localSheetId="2">#REF!</definedName>
    <definedName name="TABLE_3">#REF!</definedName>
    <definedName name="TABLE_4" localSheetId="1">#REF!</definedName>
    <definedName name="TABLE_4" localSheetId="2">#REF!</definedName>
    <definedName name="TABLE_4">#REF!</definedName>
    <definedName name="TABLE_4_A" localSheetId="1">#REF!</definedName>
    <definedName name="TABLE_4_A" localSheetId="2">#REF!</definedName>
    <definedName name="TABLE_4_A">#REF!</definedName>
    <definedName name="TABLE_5" localSheetId="1">#REF!</definedName>
    <definedName name="TABLE_5" localSheetId="2">#REF!</definedName>
    <definedName name="TABLE_5">#REF!</definedName>
    <definedName name="TABLE_6" localSheetId="1">#REF!</definedName>
    <definedName name="TABLE_6" localSheetId="2">#REF!</definedName>
    <definedName name="TABLE_6">#REF!</definedName>
    <definedName name="TABLE_7" localSheetId="1">#REF!</definedName>
    <definedName name="TABLE_7" localSheetId="2">#REF!</definedName>
    <definedName name="TABLE_7">#REF!</definedName>
    <definedName name="TABLE1" localSheetId="1">#REF!</definedName>
    <definedName name="TABLE1" localSheetId="2">#REF!</definedName>
    <definedName name="TABLE1">#REF!</definedName>
    <definedName name="TABLE2" localSheetId="1">#REF!</definedName>
    <definedName name="TABLE2" localSheetId="2">#REF!</definedName>
    <definedName name="TABLE2">#REF!</definedName>
    <definedName name="TABLEA" localSheetId="0">'Exhibit No.__(JRS-5) Table A p1'!$B$3:$AI$46</definedName>
    <definedName name="TABLEA" localSheetId="1">'Exhibit No.__(JRS-5) Table B p2'!$B$3:$AI$46</definedName>
    <definedName name="TABLEA" localSheetId="2">'Exhibit No.__(JRS-5) Table C p3'!$B$3:$AI$46</definedName>
    <definedName name="TABLEA">#REF!</definedName>
    <definedName name="TABLEONE" localSheetId="1">#REF!</definedName>
    <definedName name="TABLEONE" localSheetId="2">#REF!</definedName>
    <definedName name="TABLEONE">#REF!</definedName>
    <definedName name="TargetROR">[8]Inputs!$G$29</definedName>
    <definedName name="TDMOD" localSheetId="1">#REF!</definedName>
    <definedName name="TDMOD" localSheetId="2">#REF!</definedName>
    <definedName name="TDMOD">#REF!</definedName>
    <definedName name="TDROLL" localSheetId="1">#REF!</definedName>
    <definedName name="TDROLL" localSheetId="2">#REF!</definedName>
    <definedName name="TDROLL">#REF!</definedName>
    <definedName name="TEMPADJ" localSheetId="1">#REF!</definedName>
    <definedName name="TEMPADJ" localSheetId="2">#REF!</definedName>
    <definedName name="TEMPADJ">#REF!</definedName>
    <definedName name="Test" localSheetId="1">#REF!</definedName>
    <definedName name="Test" localSheetId="2">#REF!</definedName>
    <definedName name="Test">#REF!</definedName>
    <definedName name="Test1" localSheetId="1">#REF!</definedName>
    <definedName name="Test1" localSheetId="2">#REF!</definedName>
    <definedName name="Test1">#REF!</definedName>
    <definedName name="Test2" localSheetId="1">#REF!</definedName>
    <definedName name="Test2" localSheetId="2">#REF!</definedName>
    <definedName name="Test2">#REF!</definedName>
    <definedName name="Test3" localSheetId="1">#REF!</definedName>
    <definedName name="Test3" localSheetId="2">#REF!</definedName>
    <definedName name="Test3">#REF!</definedName>
    <definedName name="Test4" localSheetId="1">#REF!</definedName>
    <definedName name="Test4" localSheetId="2">#REF!</definedName>
    <definedName name="Test4">#REF!</definedName>
    <definedName name="Test5" localSheetId="1">#REF!</definedName>
    <definedName name="Test5" localSheetId="2">#REF!</definedName>
    <definedName name="Test5">#REF!</definedName>
    <definedName name="TestPeriod">[9]Inputs!$C$5</definedName>
    <definedName name="TotalRateBase">'[9]G+T+D+R+M'!$H$58</definedName>
    <definedName name="TRANSM_2">[26]Transm2!$A$1:$M$461:'[26]10 Yr FC'!$M$47</definedName>
    <definedName name="UAACT115S" localSheetId="1">'[11]Functional Study'!#REF!</definedName>
    <definedName name="UAACT115S" localSheetId="2">'[11]Functional Study'!#REF!</definedName>
    <definedName name="UAACT115S">'[11]Functional Study'!#REF!</definedName>
    <definedName name="UAcct103">'[9]Func Study'!$AB$1613</definedName>
    <definedName name="UAcct105Dnpg">'[9]Func Study'!$AB$2010</definedName>
    <definedName name="UAcct105S">'[9]Func Study'!$AB$2005</definedName>
    <definedName name="UAcct105Seu">'[9]Func Study'!$AB$2009</definedName>
    <definedName name="UAcct105Snppo">'[9]Func Study'!$AB$2008</definedName>
    <definedName name="UAcct105Snpps">'[9]Func Study'!$AB$2006</definedName>
    <definedName name="UAcct105Snpt">'[9]Func Study'!$AB$2007</definedName>
    <definedName name="UAcct1081390">'[9]Func Study'!$AB$2451</definedName>
    <definedName name="UAcct1081390Rcl">'[9]Func Study'!$AB$2450</definedName>
    <definedName name="UAcct1081399">'[9]Func Study'!$AB$2459</definedName>
    <definedName name="UAcct1081399Rcl">'[9]Func Study'!$AB$2458</definedName>
    <definedName name="UAcct108360">'[9]Func Study'!$AB$2355</definedName>
    <definedName name="UAcct108361">'[9]Func Study'!$AB$2359</definedName>
    <definedName name="UAcct108362">'[9]Func Study'!$AB$2363</definedName>
    <definedName name="UAcct108364">'[9]Func Study'!$AB$2367</definedName>
    <definedName name="UAcct108365">'[9]Func Study'!$AB$2371</definedName>
    <definedName name="UAcct108366">'[9]Func Study'!$AB$2375</definedName>
    <definedName name="UAcct108367">'[9]Func Study'!$AB$2379</definedName>
    <definedName name="UAcct108368">'[9]Func Study'!$AB$2383</definedName>
    <definedName name="UAcct108369">'[9]Func Study'!$AB$2387</definedName>
    <definedName name="UAcct108370">'[9]Func Study'!$AB$2391</definedName>
    <definedName name="UAcct108371">'[9]Func Study'!$AB$2395</definedName>
    <definedName name="UAcct108372">'[9]Func Study'!$AB$2399</definedName>
    <definedName name="UAcct108373">'[9]Func Study'!$AB$2403</definedName>
    <definedName name="UAcct108D">'[9]Func Study'!$AB$2415</definedName>
    <definedName name="UAcct108D00">'[9]Func Study'!$AB$2407</definedName>
    <definedName name="UAcct108Ds">'[9]Func Study'!$AB$2411</definedName>
    <definedName name="UAcct108Ep">'[9]Func Study'!$AB$2327</definedName>
    <definedName name="UAcct108Gpcn">'[9]Func Study'!$AB$2429</definedName>
    <definedName name="UAcct108Gps">'[9]Func Study'!$AB$2425</definedName>
    <definedName name="UAcct108Gpse">'[9]Func Study'!$AB$2431</definedName>
    <definedName name="UAcct108Gpsg">'[9]Func Study'!$AB$2428</definedName>
    <definedName name="UAcct108Gpsgp">'[9]Func Study'!$AB$2426</definedName>
    <definedName name="UAcct108Gpsgu">'[9]Func Study'!$AB$2427</definedName>
    <definedName name="UAcct108Gpso">'[9]Func Study'!$AB$2430</definedName>
    <definedName name="UACCT108GPSSGCH">'[9]Func Study'!$AB$2434</definedName>
    <definedName name="UACCT108GPSSGCT">'[9]Func Study'!$AB$2433</definedName>
    <definedName name="UAcct108Hp">'[9]Func Study'!$AB$2313</definedName>
    <definedName name="UAcct108Mp">'[9]Func Study'!$AB$2444</definedName>
    <definedName name="UAcct108Np">'[9]Func Study'!$AB$2305</definedName>
    <definedName name="UAcct108Op">'[9]Func Study'!$AB$2322</definedName>
    <definedName name="UACCT108OPSSCCT">'[9]Func Study'!$AB$2321</definedName>
    <definedName name="UAcct108Sp">'[9]Func Study'!$AB$2299</definedName>
    <definedName name="UACCT108SPSSGCH">'[9]Func Study'!$AB$2298</definedName>
    <definedName name="UAcct108Tp">'[9]Func Study'!$AB$2346</definedName>
    <definedName name="UAcct111Clg">'[9]Func Study'!$AB$2487</definedName>
    <definedName name="UAcct111Clgsou">'[9]Func Study'!$AB$2485</definedName>
    <definedName name="UAcct111Clh">'[9]Func Study'!$AB$2493</definedName>
    <definedName name="UAcct111Cls">'[9]Func Study'!$AB$2478</definedName>
    <definedName name="UAcct111Ipcn">'[9]Func Study'!$AB$2502</definedName>
    <definedName name="UAcct111Ips">'[9]Func Study'!$AB$2497</definedName>
    <definedName name="UAcct111Ipse">'[9]Func Study'!$AB$2500</definedName>
    <definedName name="UAcct111Ipsg">'[9]Func Study'!$AB$2501</definedName>
    <definedName name="UAcct111Ipsgp">'[9]Func Study'!$AB$2498</definedName>
    <definedName name="UAcct111Ipsgu">'[9]Func Study'!$AB$2499</definedName>
    <definedName name="UAcct111Ipso">'[9]Func Study'!$AB$2506</definedName>
    <definedName name="UACCT111IPSSGCH">'[9]Func Study'!$AB$2505</definedName>
    <definedName name="UACCT111IPSSGCT">'[9]Func Study'!$AB$2504</definedName>
    <definedName name="UAcct114">'[9]Func Study'!$AB$2017</definedName>
    <definedName name="UACCT115" localSheetId="1">'[11]Functional Study'!#REF!</definedName>
    <definedName name="UACCT115" localSheetId="2">'[11]Functional Study'!#REF!</definedName>
    <definedName name="UACCT115">'[11]Functional Study'!#REF!</definedName>
    <definedName name="UACCT115DGP" localSheetId="1">'[11]Functional Study'!#REF!</definedName>
    <definedName name="UACCT115DGP" localSheetId="2">'[11]Functional Study'!#REF!</definedName>
    <definedName name="UACCT115DGP">'[11]Functional Study'!#REF!</definedName>
    <definedName name="UACCT115SG" localSheetId="1">'[11]Functional Study'!#REF!</definedName>
    <definedName name="UACCT115SG" localSheetId="2">'[11]Functional Study'!#REF!</definedName>
    <definedName name="UACCT115SG">'[11]Functional Study'!#REF!</definedName>
    <definedName name="UAcct120">'[9]Func Study'!$AB$2021</definedName>
    <definedName name="UAcct124">'[9]Func Study'!$AB$2026</definedName>
    <definedName name="UAcct141">'[9]Func Study'!$AB$2173</definedName>
    <definedName name="UAcct151">'[9]Func Study'!$AB$2049</definedName>
    <definedName name="Uacct151SSECT">'[9]Func Study'!$AB$2047</definedName>
    <definedName name="UAcct154">'[9]Func Study'!$AB$2083</definedName>
    <definedName name="Uacct154SSGCT">'[9]Func Study'!$AB$2080</definedName>
    <definedName name="UAcct163">'[9]Func Study'!$AB$2093</definedName>
    <definedName name="UAcct165">'[9]Func Study'!$AB$2108</definedName>
    <definedName name="UAcct165Gps">'[9]Func Study'!$AB$2104</definedName>
    <definedName name="UAcct182">'[9]Func Study'!$AB$2033</definedName>
    <definedName name="UAcct18222">'[9]Func Study'!$AB$2163</definedName>
    <definedName name="UAcct182M">'[9]Func Study'!$AB$2118</definedName>
    <definedName name="UAcct182MSSGCH">'[9]Func Study'!$AB$2113</definedName>
    <definedName name="UAcct186">'[9]Func Study'!$AB$2041</definedName>
    <definedName name="UAcct1869">'[9]Func Study'!$AB$2168</definedName>
    <definedName name="UAcct186M">'[9]Func Study'!$AB$2129</definedName>
    <definedName name="UAcct190">'[9]Func Study'!$AB$2243</definedName>
    <definedName name="UAcct190Baddebt">'[9]Func Study'!$AB$2237</definedName>
    <definedName name="UAcct190Dop">'[9]Func Study'!$AB$2235</definedName>
    <definedName name="UAcct2281">'[9]Func Study'!$AB$2191</definedName>
    <definedName name="UAcct2282">'[9]Func Study'!$AB$2195</definedName>
    <definedName name="UAcct2283">'[9]Func Study'!$AB$2200</definedName>
    <definedName name="UACCT22841SG">'[9]Func Study'!$AB$2205</definedName>
    <definedName name="UAcct22842">'[9]Func Study'!$AB$2211</definedName>
    <definedName name="UAcct22842Trojd" localSheetId="1">'[8]Func Study'!#REF!</definedName>
    <definedName name="UAcct22842Trojd" localSheetId="2">'[8]Func Study'!#REF!</definedName>
    <definedName name="UAcct22842Trojd">'[8]Func Study'!#REF!</definedName>
    <definedName name="UAcct235">'[9]Func Study'!$AB$2187</definedName>
    <definedName name="UACCT235CN">'[9]Func Study'!$AB$2186</definedName>
    <definedName name="UAcct252">'[9]Func Study'!$AB$2219</definedName>
    <definedName name="UAcct25316">'[9]Func Study'!$AB$2057</definedName>
    <definedName name="UAcct25317">'[9]Func Study'!$AB$2061</definedName>
    <definedName name="UAcct25318">'[9]Func Study'!$AB$2098</definedName>
    <definedName name="UAcct25319">'[9]Func Study'!$AB$2065</definedName>
    <definedName name="uacct25398">'[9]Func Study'!$AB$2222</definedName>
    <definedName name="UAcct25399">'[9]Func Study'!$AB$2230</definedName>
    <definedName name="UACCT254SO">'[9]Func Study'!$AB$2202</definedName>
    <definedName name="UAcct255">'[9]Func Study'!$AB$2284</definedName>
    <definedName name="UAcct281">'[9]Func Study'!$AB$2249</definedName>
    <definedName name="UAcct282">'[9]Func Study'!$AB$2259</definedName>
    <definedName name="UAcct282Cn">'[9]Func Study'!$AB$2256</definedName>
    <definedName name="UAcct282So">'[9]Func Study'!$AB$2255</definedName>
    <definedName name="UAcct283">'[9]Func Study'!$AB$2271</definedName>
    <definedName name="UAcct283So">'[9]Func Study'!$AB$2265</definedName>
    <definedName name="UAcct301S">'[9]Func Study'!$AB$1964</definedName>
    <definedName name="UAcct301Sg">'[9]Func Study'!$AB$1966</definedName>
    <definedName name="UAcct301So">'[9]Func Study'!$AB$1965</definedName>
    <definedName name="UAcct302S">'[9]Func Study'!$AB$1969</definedName>
    <definedName name="UAcct302Sg">'[9]Func Study'!$AB$1970</definedName>
    <definedName name="UAcct302Sgp">'[9]Func Study'!$AB$1971</definedName>
    <definedName name="UAcct302Sgu">'[9]Func Study'!$AB$1972</definedName>
    <definedName name="UAcct303Cn">'[9]Func Study'!$AB$1980</definedName>
    <definedName name="UAcct303S">'[9]Func Study'!$AB$1976</definedName>
    <definedName name="UAcct303Se">'[9]Func Study'!$AB$1979</definedName>
    <definedName name="UAcct303Sg">'[9]Func Study'!$AB$1977</definedName>
    <definedName name="UAcct303Sgu">'[9]Func Study'!$AB$1981</definedName>
    <definedName name="UAcct303So">'[9]Func Study'!$AB$1978</definedName>
    <definedName name="UACCT303SSGCH">'[9]Func Study'!$AB$1983</definedName>
    <definedName name="UAcct310">'[9]Func Study'!$AB$1414</definedName>
    <definedName name="UAcct310JBG">'[9]Func Study'!$AB$1413</definedName>
    <definedName name="UAcct311">'[9]Func Study'!$AB$1421</definedName>
    <definedName name="UAcct311JBG">'[9]Func Study'!$AB$1420</definedName>
    <definedName name="UAcct312">'[9]Func Study'!$AB$1428</definedName>
    <definedName name="UAcct312JBG">'[9]Func Study'!$AB$1427</definedName>
    <definedName name="UAcct314">'[9]Func Study'!$AB$1435</definedName>
    <definedName name="UAcct314JBG">'[9]Func Study'!$AB$1434</definedName>
    <definedName name="UAcct315">'[9]Func Study'!$AB$1442</definedName>
    <definedName name="UAcct315JBG">'[9]Func Study'!$AB$1441</definedName>
    <definedName name="UAcct316">'[9]Func Study'!$AB$1450</definedName>
    <definedName name="UAcct316JBG">'[9]Func Study'!$AB$1449</definedName>
    <definedName name="UAcct320">'[9]Func Study'!$AB$1466</definedName>
    <definedName name="UAcct321">'[9]Func Study'!$AB$1471</definedName>
    <definedName name="UAcct322">'[9]Func Study'!$AB$1476</definedName>
    <definedName name="UAcct323">'[9]Func Study'!$AB$1481</definedName>
    <definedName name="UAcct324">'[9]Func Study'!$AB$1486</definedName>
    <definedName name="UAcct325">'[9]Func Study'!$AB$1491</definedName>
    <definedName name="UAcct33">'[9]Func Study'!$AB$295</definedName>
    <definedName name="UAcct330">'[9]Func Study'!$AB$1508</definedName>
    <definedName name="UAcct331">'[9]Func Study'!$AB$1513</definedName>
    <definedName name="UAcct332">'[9]Func Study'!$AB$1518</definedName>
    <definedName name="UAcct333">'[9]Func Study'!$AB$1523</definedName>
    <definedName name="UAcct334">'[9]Func Study'!$AB$1528</definedName>
    <definedName name="UAcct335">'[9]Func Study'!$AB$1533</definedName>
    <definedName name="UAcct336">'[9]Func Study'!$AB$1539</definedName>
    <definedName name="UAcct340Dgu">'[9]Func Study'!$AB$1564</definedName>
    <definedName name="UAcct340Sgu">'[9]Func Study'!$AB$1565</definedName>
    <definedName name="UAcct341Dgu">'[9]Func Study'!$AB$1569</definedName>
    <definedName name="UAcct341Sgu">'[9]Func Study'!$AB$1570</definedName>
    <definedName name="UAcct342Dgu">'[9]Func Study'!$AB$1574</definedName>
    <definedName name="UAcct342Sgu">'[9]Func Study'!$AB$1575</definedName>
    <definedName name="UAcct343">'[9]Func Study'!$AB$1584</definedName>
    <definedName name="UAcct344S">'[9]Func Study'!$AB$1587</definedName>
    <definedName name="UAcct344Sgp">'[9]Func Study'!$AB$1588</definedName>
    <definedName name="UAcct345Dgu">'[9]Func Study'!$AB$1594</definedName>
    <definedName name="UAcct345Sgu">'[9]Func Study'!$AB$1595</definedName>
    <definedName name="UAcct346">'[9]Func Study'!$AB$1601</definedName>
    <definedName name="UAcct350">'[9]Func Study'!$AB$1628</definedName>
    <definedName name="UAcct352">'[9]Func Study'!$AB$1635</definedName>
    <definedName name="UAcct353">'[9]Func Study'!$AB$1641</definedName>
    <definedName name="UAcct354">'[9]Func Study'!$AB$1647</definedName>
    <definedName name="UAcct355">'[9]Func Study'!$AB$1654</definedName>
    <definedName name="UAcct356">'[9]Func Study'!$AB$1660</definedName>
    <definedName name="UAcct357">'[9]Func Study'!$AB$1666</definedName>
    <definedName name="UAcct358">'[9]Func Study'!$AB$1672</definedName>
    <definedName name="UAcct359">'[9]Func Study'!$AB$1678</definedName>
    <definedName name="UAcct360">'[9]Func Study'!$AB$1698</definedName>
    <definedName name="UAcct361">'[9]Func Study'!$AB$1704</definedName>
    <definedName name="UAcct362">'[9]Func Study'!$AB$1710</definedName>
    <definedName name="UAcct368">'[9]Func Study'!$AB$1744</definedName>
    <definedName name="UAcct369">'[9]Func Study'!$AB$1751</definedName>
    <definedName name="UAcct370">'[9]Func Study'!$AB$1762</definedName>
    <definedName name="UAcct372A">'[9]Func Study'!$AB$1775</definedName>
    <definedName name="UAcct372Dp">'[9]Func Study'!$AB$1773</definedName>
    <definedName name="UAcct372Ds">'[9]Func Study'!$AB$1774</definedName>
    <definedName name="UAcct373">'[9]Func Study'!$AB$1782</definedName>
    <definedName name="UAcct389Cn">'[9]Func Study'!$AB$1800</definedName>
    <definedName name="UAcct389S">'[9]Func Study'!$AB$1799</definedName>
    <definedName name="UAcct389Sg">'[9]Func Study'!$AB$1802</definedName>
    <definedName name="UAcct389Sgu">'[9]Func Study'!$AB$1801</definedName>
    <definedName name="UAcct389So">'[9]Func Study'!$AB$1803</definedName>
    <definedName name="UAcct390Cn">'[9]Func Study'!$AB$1810</definedName>
    <definedName name="UAcct390JBG">'[9]Func Study'!$AB$1812</definedName>
    <definedName name="UAcct390L">'[9]Func Study'!$AB$1927</definedName>
    <definedName name="UACCT390LRCL">'[9]Func Study'!$AB$1929</definedName>
    <definedName name="UAcct390S">'[9]Func Study'!$AB$1807</definedName>
    <definedName name="UAcct390Sgp">'[9]Func Study'!$AB$1808</definedName>
    <definedName name="UAcct390Sgu">'[9]Func Study'!$AB$1809</definedName>
    <definedName name="UAcct390Sop">'[9]Func Study'!$AB$1811</definedName>
    <definedName name="UAcct390Sou">'[9]Func Study'!$AB$1813</definedName>
    <definedName name="UAcct391Cn">'[9]Func Study'!$AB$1820</definedName>
    <definedName name="UACCT391JBE">'[9]Func Study'!$AB$1825</definedName>
    <definedName name="UAcct391S">'[9]Func Study'!$AB$1817</definedName>
    <definedName name="UAcct391Sg">'[9]Func Study'!$AB$1821</definedName>
    <definedName name="UAcct391Sgp">'[9]Func Study'!$AB$1818</definedName>
    <definedName name="UAcct391Sgu">'[9]Func Study'!$AB$1819</definedName>
    <definedName name="UAcct391So">'[9]Func Study'!$AB$1823</definedName>
    <definedName name="UACCT391SSGCH">'[9]Func Study'!$AB$1824</definedName>
    <definedName name="UAcct392Cn">'[9]Func Study'!$AB$1832</definedName>
    <definedName name="UAcct392L">'[9]Func Study'!$AB$1935</definedName>
    <definedName name="UAcct392Lrcl">'[9]Func Study'!$AB$1937</definedName>
    <definedName name="UAcct392S">'[9]Func Study'!$AB$1829</definedName>
    <definedName name="UAcct392Se">'[9]Func Study'!$AB$1834</definedName>
    <definedName name="UAcct392Sg">'[9]Func Study'!$AB$1831</definedName>
    <definedName name="UAcct392Sgp">'[9]Func Study'!$AB$1835</definedName>
    <definedName name="UAcct392Sgu">'[9]Func Study'!$AB$1833</definedName>
    <definedName name="UAcct392So">'[9]Func Study'!$AB$1830</definedName>
    <definedName name="UACCT392SSGCH">'[9]Func Study'!$AB$1836</definedName>
    <definedName name="UAcct393S">'[9]Func Study'!$AB$1841</definedName>
    <definedName name="UAcct393Sg">'[9]Func Study'!$AB$1845</definedName>
    <definedName name="UAcct393Sgp">'[9]Func Study'!$AB$1842</definedName>
    <definedName name="UAcct393Sgu">'[9]Func Study'!$AB$1843</definedName>
    <definedName name="UAcct393So">'[9]Func Study'!$AB$1844</definedName>
    <definedName name="UACCT393SSGCT">'[9]Func Study'!$AB$1846</definedName>
    <definedName name="UAcct394S">'[9]Func Study'!$AB$1850</definedName>
    <definedName name="UAcct394Se">'[9]Func Study'!$AB$1854</definedName>
    <definedName name="UAcct394Sg">'[9]Func Study'!$AB$1855</definedName>
    <definedName name="UAcct394Sgp">'[9]Func Study'!$AB$1851</definedName>
    <definedName name="UAcct394Sgu">'[9]Func Study'!$AB$1852</definedName>
    <definedName name="UAcct394So">'[9]Func Study'!$AB$1853</definedName>
    <definedName name="UACCT394SSGCH">'[9]Func Study'!$AB$1856</definedName>
    <definedName name="UAcct395S">'[9]Func Study'!$AB$1861</definedName>
    <definedName name="UAcct395Se">'[9]Func Study'!$AB$1865</definedName>
    <definedName name="UAcct395Sg">'[9]Func Study'!$AB$1866</definedName>
    <definedName name="UAcct395Sgp">'[9]Func Study'!$AB$1862</definedName>
    <definedName name="UAcct395Sgu">'[9]Func Study'!$AB$1863</definedName>
    <definedName name="UAcct395So">'[9]Func Study'!$AB$1864</definedName>
    <definedName name="UACCT395SSGCH">'[9]Func Study'!$AB$1867</definedName>
    <definedName name="UAcct396S">'[9]Func Study'!$AB$1872</definedName>
    <definedName name="UAcct396Se">'[9]Func Study'!$AB$1877</definedName>
    <definedName name="UAcct396Sg">'[9]Func Study'!$AB$1874</definedName>
    <definedName name="UAcct396Sgp">'[9]Func Study'!$AB$1873</definedName>
    <definedName name="UAcct396Sgu">'[9]Func Study'!$AB$1876</definedName>
    <definedName name="UAcct396So">'[9]Func Study'!$AB$1875</definedName>
    <definedName name="UACCT396SSGCH">'[9]Func Study'!$AB$1879</definedName>
    <definedName name="UACCT396SSGCT">'[9]Func Study'!$AB$1878</definedName>
    <definedName name="UAcct397Cn">'[9]Func Study'!$AB$1890</definedName>
    <definedName name="UAcct397JBG">'[9]Func Study'!$AB$1893</definedName>
    <definedName name="UAcct397S">'[9]Func Study'!$AB$1886</definedName>
    <definedName name="UAcct397Se">'[9]Func Study'!$AB$1892</definedName>
    <definedName name="UAcct397Sg">'[9]Func Study'!$AB$1891</definedName>
    <definedName name="UAcct397Sgp">'[9]Func Study'!$AB$1887</definedName>
    <definedName name="UAcct397Sgu">'[9]Func Study'!$AB$1888</definedName>
    <definedName name="UAcct397So">'[9]Func Study'!$AB$1889</definedName>
    <definedName name="UAcct398Cn">'[9]Func Study'!$AB$1902</definedName>
    <definedName name="UAcct398S">'[9]Func Study'!$AB$1899</definedName>
    <definedName name="UAcct398Se">'[9]Func Study'!$AB$1904</definedName>
    <definedName name="UAcct398Sg">'[9]Func Study'!$AB$1905</definedName>
    <definedName name="UAcct398Sgp">'[9]Func Study'!$AB$1900</definedName>
    <definedName name="UAcct398Sgu">'[9]Func Study'!$AB$1901</definedName>
    <definedName name="UAcct398So">'[9]Func Study'!$AB$1903</definedName>
    <definedName name="UACCT398SSGCT">'[9]Func Study'!$AB$1906</definedName>
    <definedName name="UAcct399">'[9]Func Study'!$AB$1913</definedName>
    <definedName name="UAcct399G">'[9]Func Study'!$AB$1955</definedName>
    <definedName name="UAcct399L">'[9]Func Study'!$AB$1917</definedName>
    <definedName name="UAcct399Lrcl">'[9]Func Study'!$AB$1919</definedName>
    <definedName name="UAcct403360">'[9]Func Study'!$AB$1090</definedName>
    <definedName name="UAcct403361">'[9]Func Study'!$AB$1091</definedName>
    <definedName name="UAcct403362">'[9]Func Study'!$AB$1092</definedName>
    <definedName name="UAcct403364">'[9]Func Study'!$AB$1094</definedName>
    <definedName name="UAcct403365">'[9]Func Study'!$AB$1095</definedName>
    <definedName name="UAcct403366">'[9]Func Study'!$AB$1096</definedName>
    <definedName name="UAcct403367">'[9]Func Study'!$AB$1097</definedName>
    <definedName name="UAcct403368">'[9]Func Study'!$AB$1098</definedName>
    <definedName name="UAcct403369">'[9]Func Study'!$AB$1099</definedName>
    <definedName name="UAcct403370">'[9]Func Study'!$AB$1100</definedName>
    <definedName name="UAcct403371">'[9]Func Study'!$AB$1101</definedName>
    <definedName name="UAcct403372">'[9]Func Study'!$AB$1102</definedName>
    <definedName name="UAcct403373">'[9]Func Study'!$AB$1103</definedName>
    <definedName name="UAcct403Ep">'[9]Func Study'!$AB$1130</definedName>
    <definedName name="UAcct403Gpcn">'[9]Func Study'!$AB$1111</definedName>
    <definedName name="UAcct403GPDGP">'[9]Func Study'!$AB$1108</definedName>
    <definedName name="UAcct403GPDGU">'[9]Func Study'!$AB$1109</definedName>
    <definedName name="UAcct403GPJBG">'[9]Func Study'!$AB$1115</definedName>
    <definedName name="UAcct403Gps">'[9]Func Study'!$AB$1107</definedName>
    <definedName name="UAcct403Gpsg">'[9]Func Study'!$AB$1112</definedName>
    <definedName name="UAcct403Gpso">'[9]Func Study'!$AB$1113</definedName>
    <definedName name="UAcct403Gv0">'[9]Func Study'!$AB$1121</definedName>
    <definedName name="UAcct403Hp">'[9]Func Study'!$AB$1072</definedName>
    <definedName name="UACCT403JBE">'[9]Func Study'!$AB$1116</definedName>
    <definedName name="UAcct403Mp">'[9]Func Study'!$AB$1125</definedName>
    <definedName name="UAcct403Np">'[9]Func Study'!$AB$1065</definedName>
    <definedName name="UAcct403Op">'[9]Func Study'!$AB$1080</definedName>
    <definedName name="UAcct403OPCAGE">'[9]Func Study'!$AB$1078</definedName>
    <definedName name="UAcct403Sp">'[9]Func Study'!$AB$1061</definedName>
    <definedName name="UAcct403SPJBG">'[9]Func Study'!$AB$1058</definedName>
    <definedName name="UAcct403Tp">'[9]Func Study'!$AB$1087</definedName>
    <definedName name="UAcct404330">'[9]Func Study'!$AB$1177</definedName>
    <definedName name="UACCT404GP">'[9]Func Study'!$AB$1146</definedName>
    <definedName name="UACCT404GPCN">'[9]Func Study'!$AB$1143</definedName>
    <definedName name="UACCT404GPSO">'[9]Func Study'!$AB$1141</definedName>
    <definedName name="UAcct404Ipcn">'[9]Func Study'!$AB$1158</definedName>
    <definedName name="UAcct404IPJBG">'[9]Func Study'!$AB$1163</definedName>
    <definedName name="UAcct404Ips">'[9]Func Study'!$AB$1154</definedName>
    <definedName name="UAcct404Ipse">'[9]Func Study'!$AB$1155</definedName>
    <definedName name="UAcct404Ipsg">'[9]Func Study'!$AB$1156</definedName>
    <definedName name="UAcct404Ipsg1">'[9]Func Study'!$AB$1159</definedName>
    <definedName name="UAcct404Ipsg2">'[9]Func Study'!$AB$1160</definedName>
    <definedName name="UAcct404Ipso">'[9]Func Study'!$AB$1157</definedName>
    <definedName name="UAcct404M">'[9]Func Study'!$AB$1168</definedName>
    <definedName name="UACCT404OP">'[9]Func Study'!$AB$1172</definedName>
    <definedName name="UACCT404SP">'[9]Func Study'!$AB$1151</definedName>
    <definedName name="UAcct405">'[9]Func Study'!$AB$1185</definedName>
    <definedName name="UAcct406">'[9]Func Study'!$AB$1193</definedName>
    <definedName name="UAcct407">'[9]Func Study'!$AB$1202</definedName>
    <definedName name="UAcct408">'[9]Func Study'!$AB$1221</definedName>
    <definedName name="UAcct408S">'[9]Func Study'!$AB$1213</definedName>
    <definedName name="UAcct41010">'[9]Func Study'!$AB$1294</definedName>
    <definedName name="UAcct41011">'[9]Func Study'!$AB$1309</definedName>
    <definedName name="UACCT41020" localSheetId="1">'[10]Functional Study'!#REF!</definedName>
    <definedName name="UACCT41020" localSheetId="2">'[10]Functional Study'!#REF!</definedName>
    <definedName name="UACCT41020">'[10]Functional Study'!#REF!</definedName>
    <definedName name="UACCT41020BADDEBT" localSheetId="1">'[10]Functional Study'!#REF!</definedName>
    <definedName name="UACCT41020BADDEBT" localSheetId="2">'[10]Functional Study'!#REF!</definedName>
    <definedName name="UACCT41020BADDEBT">'[10]Functional Study'!#REF!</definedName>
    <definedName name="UACCT41020DITEXP" localSheetId="1">'[10]Functional Study'!#REF!</definedName>
    <definedName name="UACCT41020DITEXP" localSheetId="2">'[10]Functional Study'!#REF!</definedName>
    <definedName name="UACCT41020DITEXP">'[10]Functional Study'!#REF!</definedName>
    <definedName name="UACCT41020DNPU" localSheetId="1">'[10]Functional Study'!#REF!</definedName>
    <definedName name="UACCT41020DNPU" localSheetId="2">'[10]Functional Study'!#REF!</definedName>
    <definedName name="UACCT41020DNPU">'[10]Functional Study'!#REF!</definedName>
    <definedName name="UACCT41020S" localSheetId="1">'[10]Functional Study'!#REF!</definedName>
    <definedName name="UACCT41020S" localSheetId="2">'[10]Functional Study'!#REF!</definedName>
    <definedName name="UACCT41020S">'[10]Functional Study'!#REF!</definedName>
    <definedName name="UACCT41020SE" localSheetId="1">'[10]Functional Study'!#REF!</definedName>
    <definedName name="UACCT41020SE" localSheetId="2">'[10]Functional Study'!#REF!</definedName>
    <definedName name="UACCT41020SE">'[10]Functional Study'!#REF!</definedName>
    <definedName name="UACCT41020SG" localSheetId="1">'[10]Functional Study'!#REF!</definedName>
    <definedName name="UACCT41020SG" localSheetId="2">'[10]Functional Study'!#REF!</definedName>
    <definedName name="UACCT41020SG">'[10]Functional Study'!#REF!</definedName>
    <definedName name="UACCT41020SGCT" localSheetId="1">'[10]Functional Study'!#REF!</definedName>
    <definedName name="UACCT41020SGCT" localSheetId="2">'[10]Functional Study'!#REF!</definedName>
    <definedName name="UACCT41020SGCT">'[10]Functional Study'!#REF!</definedName>
    <definedName name="UACCT41020SGPP" localSheetId="1">'[10]Functional Study'!#REF!</definedName>
    <definedName name="UACCT41020SGPP" localSheetId="2">'[10]Functional Study'!#REF!</definedName>
    <definedName name="UACCT41020SGPP">'[10]Functional Study'!#REF!</definedName>
    <definedName name="UACCT41020SO" localSheetId="1">'[10]Functional Study'!#REF!</definedName>
    <definedName name="UACCT41020SO" localSheetId="2">'[10]Functional Study'!#REF!</definedName>
    <definedName name="UACCT41020SO">'[10]Functional Study'!#REF!</definedName>
    <definedName name="UACCT41020TROJP" localSheetId="1">'[10]Functional Study'!#REF!</definedName>
    <definedName name="UACCT41020TROJP" localSheetId="2">'[10]Functional Study'!#REF!</definedName>
    <definedName name="UACCT41020TROJP">'[10]Functional Study'!#REF!</definedName>
    <definedName name="UACCT4102SNPD" localSheetId="1">'[10]Functional Study'!#REF!</definedName>
    <definedName name="UACCT4102SNPD" localSheetId="2">'[10]Functional Study'!#REF!</definedName>
    <definedName name="UACCT4102SNPD">'[10]Functional Study'!#REF!</definedName>
    <definedName name="UAcct41110">'[9]Func Study'!$AB$1325</definedName>
    <definedName name="UAcct41111" localSheetId="1">'[10]Functional Study'!#REF!</definedName>
    <definedName name="UAcct41111" localSheetId="2">'[10]Functional Study'!#REF!</definedName>
    <definedName name="UAcct41111">'[10]Functional Study'!#REF!</definedName>
    <definedName name="UAcct41111Baddebt" localSheetId="1">'[10]Functional Study'!#REF!</definedName>
    <definedName name="UAcct41111Baddebt" localSheetId="2">'[10]Functional Study'!#REF!</definedName>
    <definedName name="UAcct41111Baddebt">'[10]Functional Study'!#REF!</definedName>
    <definedName name="UAcct41111Dgp" localSheetId="1">'[10]Functional Study'!#REF!</definedName>
    <definedName name="UAcct41111Dgp" localSheetId="2">'[10]Functional Study'!#REF!</definedName>
    <definedName name="UAcct41111Dgp">'[10]Functional Study'!#REF!</definedName>
    <definedName name="UAcct41111Dgu" localSheetId="1">'[10]Functional Study'!#REF!</definedName>
    <definedName name="UAcct41111Dgu" localSheetId="2">'[10]Functional Study'!#REF!</definedName>
    <definedName name="UAcct41111Dgu">'[10]Functional Study'!#REF!</definedName>
    <definedName name="UAcct41111Ditexp" localSheetId="1">'[10]Functional Study'!#REF!</definedName>
    <definedName name="UAcct41111Ditexp" localSheetId="2">'[10]Functional Study'!#REF!</definedName>
    <definedName name="UAcct41111Ditexp">'[10]Functional Study'!#REF!</definedName>
    <definedName name="UAcct41111Dnpp" localSheetId="1">'[10]Functional Study'!#REF!</definedName>
    <definedName name="UAcct41111Dnpp" localSheetId="2">'[10]Functional Study'!#REF!</definedName>
    <definedName name="UAcct41111Dnpp">'[10]Functional Study'!#REF!</definedName>
    <definedName name="UAcct41111Dnptp" localSheetId="1">'[10]Functional Study'!#REF!</definedName>
    <definedName name="UAcct41111Dnptp" localSheetId="2">'[10]Functional Study'!#REF!</definedName>
    <definedName name="UAcct41111Dnptp">'[10]Functional Study'!#REF!</definedName>
    <definedName name="UAcct41111S" localSheetId="1">'[10]Functional Study'!#REF!</definedName>
    <definedName name="UAcct41111S" localSheetId="2">'[10]Functional Study'!#REF!</definedName>
    <definedName name="UAcct41111S">'[10]Functional Study'!#REF!</definedName>
    <definedName name="UAcct41111Se" localSheetId="1">'[10]Functional Study'!#REF!</definedName>
    <definedName name="UAcct41111Se" localSheetId="2">'[10]Functional Study'!#REF!</definedName>
    <definedName name="UAcct41111Se">'[10]Functional Study'!#REF!</definedName>
    <definedName name="UAcct41111Sg" localSheetId="1">'[10]Functional Study'!#REF!</definedName>
    <definedName name="UAcct41111Sg" localSheetId="2">'[10]Functional Study'!#REF!</definedName>
    <definedName name="UAcct41111Sg">'[10]Functional Study'!#REF!</definedName>
    <definedName name="UAcct41111Sgpp" localSheetId="1">'[10]Functional Study'!#REF!</definedName>
    <definedName name="UAcct41111Sgpp" localSheetId="2">'[10]Functional Study'!#REF!</definedName>
    <definedName name="UAcct41111Sgpp">'[10]Functional Study'!#REF!</definedName>
    <definedName name="UAcct41111So" localSheetId="1">'[10]Functional Study'!#REF!</definedName>
    <definedName name="UAcct41111So" localSheetId="2">'[10]Functional Study'!#REF!</definedName>
    <definedName name="UAcct41111So">'[10]Functional Study'!#REF!</definedName>
    <definedName name="UAcct41111Trojp" localSheetId="1">'[10]Functional Study'!#REF!</definedName>
    <definedName name="UAcct41111Trojp" localSheetId="2">'[10]Functional Study'!#REF!</definedName>
    <definedName name="UAcct41111Trojp">'[10]Functional Study'!#REF!</definedName>
    <definedName name="UAcct41140">'[9]Func Study'!$AB$1232</definedName>
    <definedName name="UAcct41141">'[9]Func Study'!$AB$1237</definedName>
    <definedName name="UAcct41160">'[9]Func Study'!$AB$369</definedName>
    <definedName name="UAcct41170">'[9]Func Study'!$AB$374</definedName>
    <definedName name="UAcct4118">'[9]Func Study'!$AB$378</definedName>
    <definedName name="UAcct41181">'[9]Func Study'!$AB$381</definedName>
    <definedName name="UAcct4194">'[9]Func Study'!$AB$385</definedName>
    <definedName name="UAcct421">'[9]Func Study'!$AB$394</definedName>
    <definedName name="UAcct4311">'[9]Func Study'!$AB$401</definedName>
    <definedName name="UAcct442Se">'[9]Func Study'!$AB$259</definedName>
    <definedName name="UAcct442Sg">'[9]Func Study'!$AB$260</definedName>
    <definedName name="UAcct447">'[9]Func Study'!$AB$281</definedName>
    <definedName name="UAcct447CAEE" localSheetId="1">'[7]Func Study'!#REF!</definedName>
    <definedName name="UAcct447CAEE" localSheetId="2">'[7]Func Study'!#REF!</definedName>
    <definedName name="UAcct447CAEE">'[7]Func Study'!#REF!</definedName>
    <definedName name="UAcct447CAGE" localSheetId="1">'[7]Func Study'!#REF!</definedName>
    <definedName name="UAcct447CAGE" localSheetId="2">'[7]Func Study'!#REF!</definedName>
    <definedName name="UAcct447CAGE">'[7]Func Study'!#REF!</definedName>
    <definedName name="UAcct447Dgu" localSheetId="1">'[8]Func Study'!#REF!</definedName>
    <definedName name="UAcct447Dgu" localSheetId="2">'[8]Func Study'!#REF!</definedName>
    <definedName name="UAcct447Dgu">'[8]Func Study'!#REF!</definedName>
    <definedName name="UACCT447NPC">'[9]Func Study'!$AB$289</definedName>
    <definedName name="UACCT447NPCCAEW">'[9]Func Study'!$AB$286</definedName>
    <definedName name="UACCT447NPCCAGW">'[9]Func Study'!$AB$287</definedName>
    <definedName name="UACCT447NPCDGP">'[9]Func Study'!$AB$288</definedName>
    <definedName name="UAcct447S">'[9]Func Study'!$AB$280</definedName>
    <definedName name="UAcct448S">'[9]Func Study'!$AB$274</definedName>
    <definedName name="UAcct448So">'[9]Func Study'!$AB$275</definedName>
    <definedName name="UAcct449">'[9]Func Study'!$AB$294</definedName>
    <definedName name="UAcct450">'[9]Func Study'!$AB$304</definedName>
    <definedName name="UAcct450S">'[9]Func Study'!$AB$302</definedName>
    <definedName name="UAcct450So">'[9]Func Study'!$AB$303</definedName>
    <definedName name="UAcct451S">'[9]Func Study'!$AB$307</definedName>
    <definedName name="UAcct451Sg">'[9]Func Study'!$AB$308</definedName>
    <definedName name="UAcct451So">'[9]Func Study'!$AB$309</definedName>
    <definedName name="UAcct453">'[9]Func Study'!$AB$315</definedName>
    <definedName name="UAcct453CAGE" localSheetId="1">'[7]Func Study'!#REF!</definedName>
    <definedName name="UAcct453CAGE" localSheetId="2">'[7]Func Study'!#REF!</definedName>
    <definedName name="UAcct453CAGE">'[7]Func Study'!#REF!</definedName>
    <definedName name="UAcct453CAGW" localSheetId="1">'[7]Func Study'!#REF!</definedName>
    <definedName name="UAcct453CAGW" localSheetId="2">'[7]Func Study'!#REF!</definedName>
    <definedName name="UAcct453CAGW">'[7]Func Study'!#REF!</definedName>
    <definedName name="UAcct454">'[9]Func Study'!$AB$322</definedName>
    <definedName name="UAcct454JBG">'[9]Func Study'!$AB$319</definedName>
    <definedName name="UAcct454S">'[9]Func Study'!$AB$318</definedName>
    <definedName name="UAcct454Sg">'[9]Func Study'!$AB$320</definedName>
    <definedName name="UAcct454So">'[9]Func Study'!$AB$321</definedName>
    <definedName name="UAcct456">'[9]Func Study'!$AB$332</definedName>
    <definedName name="UAcct456CAEW">'[9]Func Study'!$AB$331</definedName>
    <definedName name="UAcct456S">'[9]Func Study'!$AB$325</definedName>
    <definedName name="UAcct456So">'[9]Func Study'!$AB$329</definedName>
    <definedName name="UAcct500">'[9]Func Study'!$AB$416</definedName>
    <definedName name="UAcct500JBG">'[9]Func Study'!$AB$414</definedName>
    <definedName name="UAcct501">'[9]Func Study'!$AB$423</definedName>
    <definedName name="UAcct501CAEW">'[9]Func Study'!$AB$420</definedName>
    <definedName name="UAcct501JBE">'[9]Func Study'!$AB$421</definedName>
    <definedName name="UACCT501NPCCAEW">'[9]Func Study'!$AB$426</definedName>
    <definedName name="UAcct502">'[9]Func Study'!$AB$433</definedName>
    <definedName name="UAcct502CAGE">'[9]Func Study'!$AB$431</definedName>
    <definedName name="UAcct502JBG" localSheetId="1">'[7]Func Study'!#REF!</definedName>
    <definedName name="UAcct502JBG" localSheetId="2">'[7]Func Study'!#REF!</definedName>
    <definedName name="UAcct502JBG">'[7]Func Study'!#REF!</definedName>
    <definedName name="UAcct503">'[9]Func Study'!$AB$437</definedName>
    <definedName name="UACCT503NPC">'[9]Func Study'!$AB$443</definedName>
    <definedName name="UAcct505">'[9]Func Study'!$AB$449</definedName>
    <definedName name="UAcct505CAGE">'[9]Func Study'!$AB$447</definedName>
    <definedName name="UAcct505JBG" localSheetId="1">'[7]Func Study'!#REF!</definedName>
    <definedName name="UAcct505JBG" localSheetId="2">'[7]Func Study'!#REF!</definedName>
    <definedName name="UAcct505JBG">'[7]Func Study'!#REF!</definedName>
    <definedName name="UAcct506">'[9]Func Study'!$AB$455</definedName>
    <definedName name="UAcct506CAGE">'[9]Func Study'!$AB$452</definedName>
    <definedName name="UAcct506JBG" localSheetId="1">'[7]Func Study'!#REF!</definedName>
    <definedName name="UAcct506JBG" localSheetId="2">'[7]Func Study'!#REF!</definedName>
    <definedName name="UAcct506JBG">'[7]Func Study'!#REF!</definedName>
    <definedName name="UAcct507">'[9]Func Study'!$AB$464</definedName>
    <definedName name="UAcct507CAGE">'[9]Func Study'!$AB$462</definedName>
    <definedName name="UAcct507JBG" localSheetId="1">'[7]Func Study'!#REF!</definedName>
    <definedName name="UAcct507JBG" localSheetId="2">'[7]Func Study'!#REF!</definedName>
    <definedName name="UAcct507JBG">'[7]Func Study'!#REF!</definedName>
    <definedName name="UAcct510">'[9]Func Study'!$AB$469</definedName>
    <definedName name="UAcct510CAGE">'[9]Func Study'!$AB$467</definedName>
    <definedName name="UAcct510JBG" localSheetId="1">'[7]Func Study'!#REF!</definedName>
    <definedName name="UAcct510JBG" localSheetId="2">'[7]Func Study'!#REF!</definedName>
    <definedName name="UAcct510JBG">'[7]Func Study'!#REF!</definedName>
    <definedName name="UAcct511">'[9]Func Study'!$AB$474</definedName>
    <definedName name="UAcct511CAGE">'[9]Func Study'!$AB$472</definedName>
    <definedName name="UAcct511JBG" localSheetId="1">'[7]Func Study'!#REF!</definedName>
    <definedName name="UAcct511JBG" localSheetId="2">'[7]Func Study'!#REF!</definedName>
    <definedName name="UAcct511JBG">'[7]Func Study'!#REF!</definedName>
    <definedName name="UAcct512">'[9]Func Study'!$AB$479</definedName>
    <definedName name="UAcct512CAGE">'[9]Func Study'!$AB$477</definedName>
    <definedName name="UAcct512JBG" localSheetId="1">'[7]Func Study'!#REF!</definedName>
    <definedName name="UAcct512JBG" localSheetId="2">'[7]Func Study'!#REF!</definedName>
    <definedName name="UAcct512JBG">'[7]Func Study'!#REF!</definedName>
    <definedName name="UAcct513">'[9]Func Study'!$AB$484</definedName>
    <definedName name="UAcct513CAGE">'[9]Func Study'!$AB$482</definedName>
    <definedName name="UAcct513JBG" localSheetId="1">'[7]Func Study'!#REF!</definedName>
    <definedName name="UAcct513JBG" localSheetId="2">'[7]Func Study'!#REF!</definedName>
    <definedName name="UAcct513JBG">'[7]Func Study'!#REF!</definedName>
    <definedName name="UAcct514">'[9]Func Study'!$AB$489</definedName>
    <definedName name="UAcct514CAGE">'[9]Func Study'!$AB$487</definedName>
    <definedName name="UAcct514JBG" localSheetId="1">'[7]Func Study'!#REF!</definedName>
    <definedName name="UAcct514JBG" localSheetId="2">'[7]Func Study'!#REF!</definedName>
    <definedName name="UAcct514JBG">'[7]Func Study'!#REF!</definedName>
    <definedName name="UAcct517">'[9]Func Study'!$AB$498</definedName>
    <definedName name="UAcct518">'[9]Func Study'!$AB$502</definedName>
    <definedName name="UAcct519">'[9]Func Study'!$AB$507</definedName>
    <definedName name="UAcct520">'[9]Func Study'!$AB$511</definedName>
    <definedName name="UAcct523">'[9]Func Study'!$AB$515</definedName>
    <definedName name="UAcct524">'[9]Func Study'!$AB$519</definedName>
    <definedName name="UAcct528">'[9]Func Study'!$AB$523</definedName>
    <definedName name="UAcct529">'[9]Func Study'!$AB$527</definedName>
    <definedName name="UAcct530">'[9]Func Study'!$AB$531</definedName>
    <definedName name="UAcct531">'[9]Func Study'!$AB$535</definedName>
    <definedName name="UAcct532">'[9]Func Study'!$AB$539</definedName>
    <definedName name="UAcct535">'[9]Func Study'!$AB$551</definedName>
    <definedName name="UAcct536">'[9]Func Study'!$AB$555</definedName>
    <definedName name="UAcct537">'[9]Func Study'!$AB$559</definedName>
    <definedName name="UAcct538">'[9]Func Study'!$AB$563</definedName>
    <definedName name="UAcct539">'[9]Func Study'!$AB$568</definedName>
    <definedName name="UAcct540">'[9]Func Study'!$AB$572</definedName>
    <definedName name="UAcct541">'[9]Func Study'!$AB$576</definedName>
    <definedName name="UAcct542">'[9]Func Study'!$AB$580</definedName>
    <definedName name="UAcct543">'[9]Func Study'!$AB$584</definedName>
    <definedName name="UAcct544">'[9]Func Study'!$AB$588</definedName>
    <definedName name="UAcct545">'[9]Func Study'!$AB$592</definedName>
    <definedName name="UAcct546">'[9]Func Study'!$AB$606</definedName>
    <definedName name="UAcct546CAGE">'[9]Func Study'!$AB$605</definedName>
    <definedName name="UAcct547CAEW">'[9]Func Study'!$AB$610</definedName>
    <definedName name="UACCT547NPCCAEW">'[9]Func Study'!$AB$613</definedName>
    <definedName name="UAcct547Se">'[9]Func Study'!$AB$609</definedName>
    <definedName name="UAcct548">'[9]Func Study'!$AB$621</definedName>
    <definedName name="UACCT548CAGE">'[9]Func Study'!$AB$620</definedName>
    <definedName name="UAcct549">'[9]Func Study'!$AB$626</definedName>
    <definedName name="Uacct549CAGE">'[9]Func Study'!$AB$625</definedName>
    <definedName name="UAcct5506SE" localSheetId="1">'[7]Func Study'!#REF!</definedName>
    <definedName name="UAcct5506SE" localSheetId="2">'[7]Func Study'!#REF!</definedName>
    <definedName name="UAcct5506SE">'[7]Func Study'!#REF!</definedName>
    <definedName name="UAcct551CAGE">'[9]Func Study'!$AB$634</definedName>
    <definedName name="UACCT551SG">'[9]Func Study'!$AB$635</definedName>
    <definedName name="UACCT552CAGE">'[9]Func Study'!$AB$640</definedName>
    <definedName name="UAcct552SG">'[9]Func Study'!$AB$639</definedName>
    <definedName name="UACCT553CAGE">'[9]Func Study'!$AB$646</definedName>
    <definedName name="UAcct553SG">'[9]Func Study'!$AB$645</definedName>
    <definedName name="UACCT554CAGE">'[9]Func Study'!$AB$651</definedName>
    <definedName name="UAcct554SG">'[9]Func Study'!$AB$650</definedName>
    <definedName name="UAcct555CAEE" localSheetId="1">'[7]Func Study'!#REF!</definedName>
    <definedName name="UAcct555CAEE" localSheetId="2">'[7]Func Study'!#REF!</definedName>
    <definedName name="UAcct555CAEE">'[7]Func Study'!#REF!</definedName>
    <definedName name="UAcct555CAEW">'[9]Func Study'!$AB$665</definedName>
    <definedName name="UAcct555CAGE" localSheetId="1">'[7]Func Study'!#REF!</definedName>
    <definedName name="UAcct555CAGE" localSheetId="2">'[7]Func Study'!#REF!</definedName>
    <definedName name="UAcct555CAGE">'[7]Func Study'!#REF!</definedName>
    <definedName name="UAcct555CAGW">'[9]Func Study'!$AB$664</definedName>
    <definedName name="UACCT555DGP">'[9]Func Study'!$AB$670</definedName>
    <definedName name="UACCT555NPCCAEW">'[9]Func Study'!$AB$669</definedName>
    <definedName name="UACCT555NPCCAGW">'[9]Func Study'!$AB$668</definedName>
    <definedName name="UAcct555S">'[9]Func Study'!$AB$663</definedName>
    <definedName name="UAcct555Se">'[9]Func Study'!$AB$665</definedName>
    <definedName name="UACCT555SG">'[9]Func Study'!$AB$664</definedName>
    <definedName name="UAcct556">'[9]Func Study'!$AB$676</definedName>
    <definedName name="UAcct557">'[9]Func Study'!$AB$685</definedName>
    <definedName name="UAcct560">'[9]Func Study'!$AB$715</definedName>
    <definedName name="UAcct561">'[9]Func Study'!$AB$720</definedName>
    <definedName name="UAcct562">'[9]Func Study'!$AB$726</definedName>
    <definedName name="UAcct563">'[9]Func Study'!$AB$731</definedName>
    <definedName name="UAcct564">'[9]Func Study'!$AB$735</definedName>
    <definedName name="UAcct565">'[9]Func Study'!$AB$739</definedName>
    <definedName name="UACCT565NPC">'[9]Func Study'!$AB$744</definedName>
    <definedName name="UACCT565NPCCAGW">'[9]Func Study'!$AB$742</definedName>
    <definedName name="UAcct566">'[9]Func Study'!$AB$748</definedName>
    <definedName name="UAcct567">'[9]Func Study'!$AB$752</definedName>
    <definedName name="UAcct568">'[9]Func Study'!$AB$756</definedName>
    <definedName name="UAcct569">'[9]Func Study'!$AB$760</definedName>
    <definedName name="UAcct570">'[9]Func Study'!$AB$765</definedName>
    <definedName name="UAcct571">'[9]Func Study'!$AB$770</definedName>
    <definedName name="UAcct572">'[9]Func Study'!$AB$774</definedName>
    <definedName name="UAcct573">'[9]Func Study'!$AB$778</definedName>
    <definedName name="UAcct580">'[9]Func Study'!$AB$791</definedName>
    <definedName name="UAcct581">'[9]Func Study'!$AB$796</definedName>
    <definedName name="UAcct582">'[9]Func Study'!$AB$801</definedName>
    <definedName name="UAcct583">'[9]Func Study'!$AB$806</definedName>
    <definedName name="UAcct584">'[9]Func Study'!$AB$811</definedName>
    <definedName name="UAcct585">'[9]Func Study'!$AB$816</definedName>
    <definedName name="UAcct586">'[9]Func Study'!$AB$821</definedName>
    <definedName name="UAcct587">'[9]Func Study'!$AB$826</definedName>
    <definedName name="UAcct588">'[9]Func Study'!$AB$831</definedName>
    <definedName name="UAcct589">'[9]Func Study'!$AB$836</definedName>
    <definedName name="UAcct590">'[9]Func Study'!$AB$841</definedName>
    <definedName name="UAcct591">'[9]Func Study'!$AB$846</definedName>
    <definedName name="UAcct592">'[9]Func Study'!$AB$851</definedName>
    <definedName name="UAcct593">'[9]Func Study'!$AB$856</definedName>
    <definedName name="UAcct594">'[9]Func Study'!$AB$861</definedName>
    <definedName name="UAcct595">'[9]Func Study'!$AB$866</definedName>
    <definedName name="UAcct596">'[9]Func Study'!$AB$876</definedName>
    <definedName name="UAcct597">'[9]Func Study'!$AB$881</definedName>
    <definedName name="UAcct598">'[9]Func Study'!$AB$886</definedName>
    <definedName name="UAcct901">'[9]Func Study'!$AB$898</definedName>
    <definedName name="UAcct902">'[9]Func Study'!$AB$903</definedName>
    <definedName name="UAcct903">'[9]Func Study'!$AB$908</definedName>
    <definedName name="UAcct904">'[9]Func Study'!$AB$914</definedName>
    <definedName name="Uacct904SG" localSheetId="1">'[11]Functional Study'!#REF!</definedName>
    <definedName name="Uacct904SG" localSheetId="2">'[11]Functional Study'!#REF!</definedName>
    <definedName name="Uacct904SG">'[11]Functional Study'!#REF!</definedName>
    <definedName name="UAcct905">'[9]Func Study'!$AB$919</definedName>
    <definedName name="UAcct907">'[9]Func Study'!$AB$933</definedName>
    <definedName name="UAcct908">'[9]Func Study'!$AB$938</definedName>
    <definedName name="UAcct909">'[9]Func Study'!$AB$943</definedName>
    <definedName name="UAcct910">'[9]Func Study'!$AB$948</definedName>
    <definedName name="UAcct911">'[9]Func Study'!$AB$959</definedName>
    <definedName name="UAcct912">'[9]Func Study'!$AB$964</definedName>
    <definedName name="UAcct913">'[9]Func Study'!$AB$969</definedName>
    <definedName name="UAcct916">'[9]Func Study'!$AB$974</definedName>
    <definedName name="UAcct920">'[9]Func Study'!$AB$985</definedName>
    <definedName name="UAcct920Cn">'[9]Func Study'!$AB$983</definedName>
    <definedName name="UAcct921">'[9]Func Study'!$AB$991</definedName>
    <definedName name="UAcct921Cn">'[9]Func Study'!$AB$989</definedName>
    <definedName name="UAcct923">'[9]Func Study'!$AB$997</definedName>
    <definedName name="UAcct923CAGW">'[9]Func Study'!$AB$995</definedName>
    <definedName name="UAcct924">'[9]Func Study'!$AB$1001</definedName>
    <definedName name="UAcct925">'[9]Func Study'!$AB$1005</definedName>
    <definedName name="UAcct926">'[9]Func Study'!$AB$1011</definedName>
    <definedName name="UAcct927">'[9]Func Study'!$AB$1016</definedName>
    <definedName name="UAcct928">'[9]Func Study'!$AB$1023</definedName>
    <definedName name="UAcct929">'[9]Func Study'!$AB$1028</definedName>
    <definedName name="UAcct930">'[9]Func Study'!$AB$1034</definedName>
    <definedName name="UAcct931">'[9]Func Study'!$AB$1039</definedName>
    <definedName name="UAcct935">'[9]Func Study'!$AB$1045</definedName>
    <definedName name="UAcctAGA">'[9]Func Study'!$AB$296</definedName>
    <definedName name="UAcctcwc">'[9]Func Study'!$AB$2136</definedName>
    <definedName name="UAcctd00">'[9]Func Study'!$AB$1786</definedName>
    <definedName name="UAcctdfa" localSheetId="1">'[9]Func Study'!#REF!</definedName>
    <definedName name="UAcctdfa" localSheetId="2">'[9]Func Study'!#REF!</definedName>
    <definedName name="UAcctdfa">'[9]Func Study'!#REF!</definedName>
    <definedName name="UAcctdfad" localSheetId="1">'[9]Func Study'!#REF!</definedName>
    <definedName name="UAcctdfad" localSheetId="2">'[9]Func Study'!#REF!</definedName>
    <definedName name="UAcctdfad">'[9]Func Study'!#REF!</definedName>
    <definedName name="UAcctdfap" localSheetId="1">'[9]Func Study'!#REF!</definedName>
    <definedName name="UAcctdfap" localSheetId="2">'[9]Func Study'!#REF!</definedName>
    <definedName name="UAcctdfap">'[9]Func Study'!#REF!</definedName>
    <definedName name="UAcctdfat" localSheetId="1">'[9]Func Study'!#REF!</definedName>
    <definedName name="UAcctdfat" localSheetId="2">'[9]Func Study'!#REF!</definedName>
    <definedName name="UAcctdfat">'[9]Func Study'!#REF!</definedName>
    <definedName name="UAcctds0">'[9]Func Study'!$AB$1790</definedName>
    <definedName name="UACCTECDDGP">'[9]Func Study'!$AB$687</definedName>
    <definedName name="UACCTECDMC">'[9]Func Study'!$AB$689</definedName>
    <definedName name="UACCTECDS">'[9]Func Study'!$AB$691</definedName>
    <definedName name="UACCTECDSG1">'[9]Func Study'!$AB$688</definedName>
    <definedName name="UACCTECDSG2">'[9]Func Study'!$AB$690</definedName>
    <definedName name="UACCTECDSG3">'[9]Func Study'!$AB$692</definedName>
    <definedName name="UAcctfit">'[9]Func Study'!$AB$1395</definedName>
    <definedName name="UAcctg00">'[9]Func Study'!$AB$1947</definedName>
    <definedName name="UAccth00">'[9]Func Study'!$AB$1545</definedName>
    <definedName name="UAccti00">'[9]Func Study'!$AB$1993</definedName>
    <definedName name="UAcctn00">'[9]Func Study'!$AB$1496</definedName>
    <definedName name="UAccto00">'[9]Func Study'!$AB$1606</definedName>
    <definedName name="UAcctowc">'[9]Func Study'!$AB$2149</definedName>
    <definedName name="UACCTOWCSSECH">'[9]Func Study'!$AB$2148</definedName>
    <definedName name="UAccts00">'[9]Func Study'!$AB$1455</definedName>
    <definedName name="UAcctsttax">'[9]Func Study'!$AB$1377</definedName>
    <definedName name="UAcctt00">'[9]Func Study'!$AB$1682</definedName>
    <definedName name="UNBILREV" localSheetId="1">#REF!</definedName>
    <definedName name="UNBILREV" localSheetId="2">#REF!</definedName>
    <definedName name="UNBILREV">#REF!</definedName>
    <definedName name="UncollectibleAccounts">[13]Variables!$D$25</definedName>
    <definedName name="UtGrossReceipts">[13]Variables!$D$29</definedName>
    <definedName name="ValidAccount">[12]Variables!$AK$43:$AK$369</definedName>
    <definedName name="VAR" localSheetId="1">[14]Backup!#REF!</definedName>
    <definedName name="VAR" localSheetId="2">[14]Backup!#REF!</definedName>
    <definedName name="VAR">[14]Backup!#REF!</definedName>
    <definedName name="VARIABLE" localSheetId="1">[19]Summary!#REF!</definedName>
    <definedName name="VARIABLE" localSheetId="2">[19]Summary!#REF!</definedName>
    <definedName name="VARIABLE">[19]Summary!#REF!</definedName>
    <definedName name="VOUCHER" localSheetId="1">#REF!</definedName>
    <definedName name="VOUCHER" localSheetId="2">#REF!</definedName>
    <definedName name="VOUCHER">#REF!</definedName>
    <definedName name="WaRevenueTax">[13]Variables!$D$27</definedName>
    <definedName name="WEATHER" localSheetId="1">#REF!</definedName>
    <definedName name="WEATHER" localSheetId="2">#REF!</definedName>
    <definedName name="WEATHER">#REF!</definedName>
    <definedName name="WEATHRNORM" localSheetId="1">#REF!</definedName>
    <definedName name="WEATHRNORM" localSheetId="2">#REF!</definedName>
    <definedName name="WEATHRNORM">#REF!</definedName>
    <definedName name="WIDTH" localSheetId="1">#REF!</definedName>
    <definedName name="WIDTH" localSheetId="2">#REF!</definedName>
    <definedName name="WIDTH">#REF!</definedName>
    <definedName name="WinterPeak">'[27]Load Data'!$D$9:$H$12,'[27]Load Data'!$D$20:$H$22</definedName>
    <definedName name="WORK1" localSheetId="1">#REF!</definedName>
    <definedName name="WORK1" localSheetId="2">#REF!</definedName>
    <definedName name="WORK1">#REF!</definedName>
    <definedName name="WORK2" localSheetId="1">#REF!</definedName>
    <definedName name="WORK2" localSheetId="2">#REF!</definedName>
    <definedName name="WORK2">#REF!</definedName>
    <definedName name="WORK3" localSheetId="1">#REF!</definedName>
    <definedName name="WORK3" localSheetId="2">#REF!</definedName>
    <definedName name="WORK3">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'[28]Weather Present'!$K$7</definedName>
    <definedName name="y" localSheetId="0" hidden="1">#REF!</definedName>
    <definedName name="y" localSheetId="1" hidden="1">#REF!</definedName>
    <definedName name="y" localSheetId="2" hidden="1">#REF!</definedName>
    <definedName name="y" hidden="1">'[5]DSM Output'!$B$21:$B$23</definedName>
    <definedName name="Year" localSheetId="1">#REF!</definedName>
    <definedName name="Year" localSheetId="2">#REF!</definedName>
    <definedName name="Year">#REF!</definedName>
    <definedName name="YEFactors">[12]Factors!$S$3:$AG$99</definedName>
    <definedName name="z" localSheetId="0" hidden="1">#REF!</definedName>
    <definedName name="z" localSheetId="1" hidden="1">#REF!</definedName>
    <definedName name="z" localSheetId="2" hidden="1">#REF!</definedName>
    <definedName name="z" hidden="1">'[5]DSM Output'!$G$21:$G$23</definedName>
    <definedName name="ZA" localSheetId="1">'[29] annual balance '!#REF!</definedName>
    <definedName name="ZA" localSheetId="2">'[29] annual balance '!#REF!</definedName>
    <definedName name="ZA">'[29] annual balance '!#REF!</definedName>
  </definedNames>
  <calcPr calcId="145621" iterate="1"/>
</workbook>
</file>

<file path=xl/calcChain.xml><?xml version="1.0" encoding="utf-8"?>
<calcChain xmlns="http://schemas.openxmlformats.org/spreadsheetml/2006/main">
  <c r="N42" i="3" l="1"/>
  <c r="K42" i="3"/>
  <c r="I42" i="3"/>
  <c r="H42" i="3"/>
  <c r="N32" i="3"/>
  <c r="K32" i="3"/>
  <c r="H32" i="3"/>
  <c r="U28" i="3"/>
  <c r="I32" i="3"/>
  <c r="I44" i="3" s="1"/>
  <c r="I48" i="3" s="1"/>
  <c r="N19" i="3"/>
  <c r="K19" i="3"/>
  <c r="H19" i="3"/>
  <c r="B19" i="3"/>
  <c r="L19" i="3"/>
  <c r="I19" i="3"/>
  <c r="N44" i="2"/>
  <c r="N48" i="2" s="1"/>
  <c r="N42" i="2"/>
  <c r="K42" i="2"/>
  <c r="H42" i="2"/>
  <c r="AD39" i="2"/>
  <c r="AF39" i="2"/>
  <c r="V38" i="2"/>
  <c r="AD37" i="2"/>
  <c r="AF37" i="2"/>
  <c r="I42" i="2"/>
  <c r="V36" i="2"/>
  <c r="N32" i="2"/>
  <c r="K32" i="2"/>
  <c r="K44" i="2" s="1"/>
  <c r="K48" i="2" s="1"/>
  <c r="H32" i="2"/>
  <c r="V29" i="2"/>
  <c r="AD29" i="2"/>
  <c r="Z28" i="2"/>
  <c r="Y28" i="2"/>
  <c r="S28" i="2"/>
  <c r="B22" i="2"/>
  <c r="B23" i="2" s="1"/>
  <c r="N19" i="2"/>
  <c r="L19" i="2"/>
  <c r="K19" i="2"/>
  <c r="H19" i="2"/>
  <c r="B19" i="2"/>
  <c r="I19" i="2"/>
  <c r="N42" i="1"/>
  <c r="N44" i="1" s="1"/>
  <c r="N48" i="1" s="1"/>
  <c r="K42" i="1"/>
  <c r="H42" i="1"/>
  <c r="H44" i="1" s="1"/>
  <c r="H48" i="1" s="1"/>
  <c r="V39" i="1"/>
  <c r="V38" i="1"/>
  <c r="AD38" i="1"/>
  <c r="AD37" i="1"/>
  <c r="AD36" i="1"/>
  <c r="V36" i="1"/>
  <c r="I42" i="1"/>
  <c r="N32" i="1"/>
  <c r="K32" i="1"/>
  <c r="K44" i="1" s="1"/>
  <c r="K48" i="1" s="1"/>
  <c r="H32" i="1"/>
  <c r="AF29" i="1"/>
  <c r="Y28" i="1"/>
  <c r="S28" i="1"/>
  <c r="N19" i="1"/>
  <c r="L19" i="1"/>
  <c r="K19" i="1"/>
  <c r="H19" i="1"/>
  <c r="B19" i="1"/>
  <c r="O19" i="1"/>
  <c r="I19" i="1"/>
  <c r="AD29" i="1" l="1"/>
  <c r="I44" i="2"/>
  <c r="I48" i="2" s="1"/>
  <c r="B22" i="1"/>
  <c r="I32" i="1"/>
  <c r="I44" i="1" s="1"/>
  <c r="I48" i="1" s="1"/>
  <c r="V29" i="1"/>
  <c r="AF29" i="2"/>
  <c r="AF37" i="1"/>
  <c r="O19" i="2"/>
  <c r="H44" i="2"/>
  <c r="H48" i="2" s="1"/>
  <c r="AF36" i="1"/>
  <c r="V37" i="1"/>
  <c r="AD39" i="1"/>
  <c r="I32" i="2"/>
  <c r="Y28" i="3"/>
  <c r="Q28" i="3"/>
  <c r="AF38" i="1"/>
  <c r="AF39" i="1"/>
  <c r="B24" i="2"/>
  <c r="O19" i="3"/>
  <c r="K44" i="3"/>
  <c r="K48" i="3" s="1"/>
  <c r="AD36" i="2"/>
  <c r="V37" i="2"/>
  <c r="AD38" i="2"/>
  <c r="V39" i="2"/>
  <c r="H44" i="3"/>
  <c r="H48" i="3" s="1"/>
  <c r="N44" i="3"/>
  <c r="N48" i="3" s="1"/>
  <c r="AF36" i="2"/>
  <c r="AF38" i="2"/>
  <c r="B22" i="3"/>
  <c r="B25" i="2" l="1"/>
  <c r="B24" i="3"/>
  <c r="B23" i="1"/>
  <c r="B23" i="3"/>
  <c r="B26" i="3" l="1"/>
  <c r="B24" i="1"/>
  <c r="B25" i="3"/>
  <c r="B26" i="2"/>
  <c r="B28" i="2" l="1"/>
  <c r="B25" i="1"/>
  <c r="B29" i="3"/>
  <c r="B32" i="3" s="1"/>
  <c r="B27" i="3"/>
  <c r="B27" i="2"/>
  <c r="B29" i="2" s="1"/>
  <c r="B32" i="2" s="1"/>
  <c r="B28" i="3"/>
  <c r="B26" i="1"/>
  <c r="B35" i="2" l="1"/>
  <c r="B28" i="1"/>
  <c r="B29" i="1" s="1"/>
  <c r="B35" i="3"/>
  <c r="B37" i="3" s="1"/>
  <c r="B27" i="1"/>
  <c r="B32" i="1" s="1"/>
  <c r="B35" i="1" s="1"/>
  <c r="B36" i="3"/>
  <c r="B38" i="3" l="1"/>
  <c r="B39" i="3"/>
  <c r="B39" i="1"/>
  <c r="B42" i="1" s="1"/>
  <c r="B44" i="1" s="1"/>
  <c r="B36" i="1"/>
  <c r="B37" i="1" s="1"/>
  <c r="B38" i="1" s="1"/>
  <c r="B42" i="3"/>
  <c r="B44" i="3" s="1"/>
  <c r="B37" i="2"/>
  <c r="B38" i="2" s="1"/>
  <c r="B39" i="2" s="1"/>
  <c r="B36" i="2"/>
  <c r="B42" i="2" l="1"/>
  <c r="B44" i="2" s="1"/>
  <c r="Q46" i="2" l="1"/>
  <c r="S46" i="2" s="1"/>
  <c r="Q46" i="3"/>
  <c r="Q46" i="1"/>
  <c r="S46" i="1" s="1"/>
  <c r="L42" i="2" l="1"/>
  <c r="L42" i="3"/>
  <c r="L42" i="1"/>
  <c r="O42" i="1" l="1"/>
  <c r="L32" i="2" l="1"/>
  <c r="L44" i="2" s="1"/>
  <c r="L48" i="2" s="1"/>
  <c r="L32" i="3"/>
  <c r="L44" i="3" s="1"/>
  <c r="L48" i="3" s="1"/>
  <c r="O42" i="2"/>
  <c r="O42" i="3"/>
  <c r="L32" i="1"/>
  <c r="L44" i="1" s="1"/>
  <c r="L48" i="1" s="1"/>
  <c r="O32" i="1" l="1"/>
  <c r="O44" i="1" s="1"/>
  <c r="O48" i="1" s="1"/>
  <c r="O32" i="3"/>
  <c r="O44" i="3" s="1"/>
  <c r="O48" i="3" s="1"/>
  <c r="O32" i="2"/>
  <c r="O44" i="2" s="1"/>
  <c r="O48" i="2" l="1"/>
  <c r="AF16" i="1" l="1"/>
  <c r="U19" i="1"/>
  <c r="V16" i="1"/>
  <c r="AF16" i="2"/>
  <c r="V16" i="2"/>
  <c r="U19" i="2"/>
  <c r="V19" i="1" l="1"/>
  <c r="AF19" i="1"/>
  <c r="Q19" i="1"/>
  <c r="AD19" i="1" s="1"/>
  <c r="AD16" i="1"/>
  <c r="V19" i="2"/>
  <c r="AF19" i="2"/>
  <c r="AD26" i="2"/>
  <c r="AD26" i="1"/>
  <c r="Q19" i="2"/>
  <c r="AD19" i="2" s="1"/>
  <c r="AD16" i="2"/>
  <c r="Q42" i="1" l="1"/>
  <c r="AD35" i="1"/>
  <c r="Q42" i="2"/>
  <c r="AD35" i="2"/>
  <c r="AF35" i="1" l="1"/>
  <c r="U42" i="1"/>
  <c r="V35" i="1"/>
  <c r="AF35" i="2"/>
  <c r="U42" i="2"/>
  <c r="V35" i="2"/>
  <c r="AD24" i="1"/>
  <c r="AD42" i="1"/>
  <c r="AD42" i="2"/>
  <c r="AD24" i="2"/>
  <c r="AF42" i="1" l="1"/>
  <c r="V42" i="1"/>
  <c r="V42" i="2"/>
  <c r="AF42" i="2"/>
  <c r="V27" i="2"/>
  <c r="AF27" i="2"/>
  <c r="V27" i="1"/>
  <c r="AF27" i="1"/>
  <c r="V26" i="1" l="1"/>
  <c r="AF26" i="1"/>
  <c r="V26" i="2"/>
  <c r="AF26" i="2"/>
  <c r="Q32" i="1" l="1"/>
  <c r="AF22" i="1"/>
  <c r="U32" i="1"/>
  <c r="V22" i="1"/>
  <c r="AD22" i="1"/>
  <c r="AD27" i="1"/>
  <c r="AF25" i="2"/>
  <c r="V25" i="2"/>
  <c r="V24" i="1"/>
  <c r="V23" i="1" s="1"/>
  <c r="AF24" i="1"/>
  <c r="Q32" i="2"/>
  <c r="AD22" i="2"/>
  <c r="V24" i="2"/>
  <c r="V23" i="2" s="1"/>
  <c r="AF24" i="2"/>
  <c r="U32" i="2"/>
  <c r="AF22" i="2"/>
  <c r="V22" i="2"/>
  <c r="AF25" i="1"/>
  <c r="V25" i="1"/>
  <c r="AD27" i="2"/>
  <c r="AD32" i="1" l="1"/>
  <c r="Q44" i="1"/>
  <c r="AB25" i="1" s="1"/>
  <c r="W25" i="1" s="1"/>
  <c r="V32" i="2"/>
  <c r="AF32" i="2"/>
  <c r="U44" i="2"/>
  <c r="V32" i="1"/>
  <c r="AF32" i="1"/>
  <c r="U44" i="1"/>
  <c r="AD25" i="1"/>
  <c r="AD32" i="2"/>
  <c r="Q44" i="2"/>
  <c r="AD25" i="2"/>
  <c r="X25" i="1" l="1"/>
  <c r="Y25" i="1"/>
  <c r="Z25" i="1" s="1"/>
  <c r="S25" i="1"/>
  <c r="AD44" i="2"/>
  <c r="Q48" i="2"/>
  <c r="AD48" i="2" s="1"/>
  <c r="AB28" i="2"/>
  <c r="AB44" i="2"/>
  <c r="AB38" i="2"/>
  <c r="W38" i="2" s="1"/>
  <c r="AB39" i="2"/>
  <c r="W39" i="2" s="1"/>
  <c r="AB29" i="2"/>
  <c r="W29" i="2" s="1"/>
  <c r="AB37" i="2"/>
  <c r="W37" i="2" s="1"/>
  <c r="AB36" i="2"/>
  <c r="W36" i="2" s="1"/>
  <c r="AB16" i="2"/>
  <c r="W16" i="2" s="1"/>
  <c r="AB35" i="2"/>
  <c r="W35" i="2" s="1"/>
  <c r="AB24" i="2"/>
  <c r="AB27" i="2"/>
  <c r="AB22" i="2"/>
  <c r="W22" i="2" s="1"/>
  <c r="AB25" i="2"/>
  <c r="W25" i="2" s="1"/>
  <c r="V44" i="1"/>
  <c r="AF44" i="1"/>
  <c r="U48" i="1"/>
  <c r="V44" i="2"/>
  <c r="AF44" i="2"/>
  <c r="U48" i="2"/>
  <c r="Q48" i="1"/>
  <c r="AD48" i="1" s="1"/>
  <c r="AB44" i="1"/>
  <c r="AD44" i="1"/>
  <c r="AB28" i="1"/>
  <c r="AB37" i="1"/>
  <c r="W37" i="1" s="1"/>
  <c r="AB38" i="1"/>
  <c r="W38" i="1" s="1"/>
  <c r="AB36" i="1"/>
  <c r="W36" i="1" s="1"/>
  <c r="AB29" i="1"/>
  <c r="W29" i="1" s="1"/>
  <c r="AB39" i="1"/>
  <c r="W39" i="1" s="1"/>
  <c r="AB26" i="1"/>
  <c r="W26" i="1" s="1"/>
  <c r="AB16" i="1"/>
  <c r="W16" i="1" s="1"/>
  <c r="AB35" i="1"/>
  <c r="W35" i="1" s="1"/>
  <c r="AB24" i="1"/>
  <c r="AB22" i="1"/>
  <c r="W22" i="1" s="1"/>
  <c r="AB27" i="1"/>
  <c r="W27" i="1" s="1"/>
  <c r="W19" i="1" l="1"/>
  <c r="X16" i="1"/>
  <c r="Y16" i="1"/>
  <c r="Z16" i="1" s="1"/>
  <c r="S16" i="1"/>
  <c r="S19" i="1" s="1"/>
  <c r="Z36" i="2"/>
  <c r="X36" i="2"/>
  <c r="Y36" i="2"/>
  <c r="U36" i="3"/>
  <c r="S36" i="2"/>
  <c r="X26" i="1"/>
  <c r="S26" i="1"/>
  <c r="Y26" i="1"/>
  <c r="Z26" i="1" s="1"/>
  <c r="X37" i="2"/>
  <c r="S37" i="2"/>
  <c r="Z37" i="2"/>
  <c r="Y37" i="2"/>
  <c r="U37" i="3"/>
  <c r="AB23" i="1"/>
  <c r="W23" i="1" s="1"/>
  <c r="W24" i="1"/>
  <c r="X39" i="1"/>
  <c r="Y39" i="1"/>
  <c r="Z39" i="1" s="1"/>
  <c r="S39" i="1"/>
  <c r="X37" i="1"/>
  <c r="S37" i="1"/>
  <c r="Y37" i="1"/>
  <c r="Z37" i="1" s="1"/>
  <c r="X25" i="2"/>
  <c r="Z25" i="2"/>
  <c r="Y25" i="2"/>
  <c r="U25" i="3"/>
  <c r="S25" i="2"/>
  <c r="W42" i="2"/>
  <c r="X35" i="2"/>
  <c r="Z35" i="2"/>
  <c r="Y35" i="2"/>
  <c r="S35" i="2"/>
  <c r="U35" i="3"/>
  <c r="Z29" i="2"/>
  <c r="S29" i="2"/>
  <c r="X29" i="2"/>
  <c r="Y29" i="2"/>
  <c r="U29" i="3"/>
  <c r="X27" i="1"/>
  <c r="Y27" i="1"/>
  <c r="Z27" i="1" s="1"/>
  <c r="S27" i="1"/>
  <c r="X36" i="1"/>
  <c r="S36" i="1"/>
  <c r="Y36" i="1"/>
  <c r="Z36" i="1" s="1"/>
  <c r="W27" i="2"/>
  <c r="AB26" i="2"/>
  <c r="W26" i="2" s="1"/>
  <c r="X38" i="2"/>
  <c r="Z38" i="2"/>
  <c r="Y38" i="2"/>
  <c r="S38" i="2"/>
  <c r="U38" i="3"/>
  <c r="X22" i="1"/>
  <c r="W32" i="1"/>
  <c r="Y22" i="1"/>
  <c r="Z22" i="1" s="1"/>
  <c r="S22" i="1"/>
  <c r="X38" i="1"/>
  <c r="S38" i="1"/>
  <c r="Y38" i="1"/>
  <c r="Z38" i="1" s="1"/>
  <c r="W24" i="2"/>
  <c r="AB23" i="2"/>
  <c r="W23" i="2" s="1"/>
  <c r="W42" i="1"/>
  <c r="X35" i="1"/>
  <c r="S35" i="1"/>
  <c r="Y35" i="1"/>
  <c r="Z35" i="1" s="1"/>
  <c r="X29" i="1"/>
  <c r="Y29" i="1"/>
  <c r="Z29" i="1" s="1"/>
  <c r="S29" i="1"/>
  <c r="AF48" i="2"/>
  <c r="V48" i="2"/>
  <c r="V48" i="1"/>
  <c r="AF48" i="1"/>
  <c r="X22" i="2"/>
  <c r="Z22" i="2"/>
  <c r="Y22" i="2"/>
  <c r="U22" i="3"/>
  <c r="S22" i="2"/>
  <c r="W19" i="2"/>
  <c r="X16" i="2"/>
  <c r="Z16" i="2"/>
  <c r="Y16" i="2"/>
  <c r="U16" i="3"/>
  <c r="S16" i="2"/>
  <c r="S19" i="2" s="1"/>
  <c r="X39" i="2"/>
  <c r="Z39" i="2"/>
  <c r="S39" i="2"/>
  <c r="Y39" i="2"/>
  <c r="U39" i="3"/>
  <c r="S42" i="2" l="1"/>
  <c r="X42" i="1"/>
  <c r="W44" i="1"/>
  <c r="Y42" i="1"/>
  <c r="Z42" i="1" s="1"/>
  <c r="AF39" i="3"/>
  <c r="Q39" i="3"/>
  <c r="V39" i="3"/>
  <c r="V22" i="3"/>
  <c r="AF22" i="3"/>
  <c r="Q22" i="3"/>
  <c r="Y23" i="2"/>
  <c r="U23" i="3"/>
  <c r="S23" i="2"/>
  <c r="S42" i="1"/>
  <c r="X24" i="2"/>
  <c r="X23" i="2" s="1"/>
  <c r="Z24" i="2"/>
  <c r="Z23" i="2" s="1"/>
  <c r="Y24" i="2"/>
  <c r="S24" i="2"/>
  <c r="U24" i="3"/>
  <c r="AF38" i="3"/>
  <c r="Q38" i="3"/>
  <c r="V38" i="3"/>
  <c r="Y23" i="1"/>
  <c r="S23" i="1"/>
  <c r="X32" i="1"/>
  <c r="Y32" i="1"/>
  <c r="Z27" i="2"/>
  <c r="X27" i="2"/>
  <c r="Y27" i="2"/>
  <c r="U27" i="3"/>
  <c r="S27" i="2"/>
  <c r="AF35" i="3"/>
  <c r="U42" i="3"/>
  <c r="V35" i="3"/>
  <c r="Q35" i="3"/>
  <c r="AF36" i="3"/>
  <c r="V36" i="3"/>
  <c r="Q36" i="3"/>
  <c r="X42" i="2"/>
  <c r="Z42" i="2"/>
  <c r="Y42" i="2"/>
  <c r="X24" i="1"/>
  <c r="X23" i="1" s="1"/>
  <c r="Z23" i="1" s="1"/>
  <c r="S24" i="1"/>
  <c r="Y24" i="1"/>
  <c r="Z24" i="1" s="1"/>
  <c r="U19" i="3"/>
  <c r="V16" i="3"/>
  <c r="AF16" i="3"/>
  <c r="Q16" i="3"/>
  <c r="Z19" i="2"/>
  <c r="X19" i="2"/>
  <c r="Y19" i="2"/>
  <c r="W32" i="2"/>
  <c r="W44" i="2" s="1"/>
  <c r="Z26" i="2"/>
  <c r="X26" i="2"/>
  <c r="Y26" i="2"/>
  <c r="S26" i="2"/>
  <c r="U26" i="3"/>
  <c r="V29" i="3"/>
  <c r="AF29" i="3"/>
  <c r="Q29" i="3"/>
  <c r="AF25" i="3"/>
  <c r="V25" i="3"/>
  <c r="Q25" i="3"/>
  <c r="AF37" i="3"/>
  <c r="V37" i="3"/>
  <c r="Q37" i="3"/>
  <c r="X19" i="1"/>
  <c r="Y19" i="1"/>
  <c r="Z19" i="1" s="1"/>
  <c r="S32" i="1" l="1"/>
  <c r="S32" i="2"/>
  <c r="S44" i="2" s="1"/>
  <c r="S48" i="2" s="1"/>
  <c r="Z44" i="2"/>
  <c r="X44" i="2"/>
  <c r="W48" i="2"/>
  <c r="X48" i="2" s="1"/>
  <c r="Y44" i="2"/>
  <c r="AD37" i="3"/>
  <c r="AD25" i="3"/>
  <c r="AD29" i="3"/>
  <c r="AF26" i="3"/>
  <c r="V26" i="3"/>
  <c r="Q26" i="3"/>
  <c r="AF42" i="3"/>
  <c r="V42" i="3"/>
  <c r="AF27" i="3"/>
  <c r="V27" i="3"/>
  <c r="Q27" i="3"/>
  <c r="Q23" i="3"/>
  <c r="AD39" i="3"/>
  <c r="W48" i="1"/>
  <c r="X48" i="1" s="1"/>
  <c r="X44" i="1"/>
  <c r="Y44" i="1"/>
  <c r="Z44" i="1" s="1"/>
  <c r="X32" i="2"/>
  <c r="Y32" i="2"/>
  <c r="AD16" i="3"/>
  <c r="Q19" i="3"/>
  <c r="AD19" i="3" s="1"/>
  <c r="AF19" i="3"/>
  <c r="V19" i="3"/>
  <c r="AD38" i="3"/>
  <c r="AF24" i="3"/>
  <c r="V24" i="3"/>
  <c r="V23" i="3" s="1"/>
  <c r="Q24" i="3"/>
  <c r="Q32" i="3" s="1"/>
  <c r="AD32" i="3" s="1"/>
  <c r="AD36" i="3"/>
  <c r="Q42" i="3"/>
  <c r="AD35" i="3"/>
  <c r="S44" i="1"/>
  <c r="S48" i="1" s="1"/>
  <c r="AD22" i="3"/>
  <c r="U32" i="3"/>
  <c r="U44" i="3" s="1"/>
  <c r="V44" i="3" l="1"/>
  <c r="U48" i="3"/>
  <c r="AF44" i="3"/>
  <c r="AD24" i="3"/>
  <c r="Q44" i="3"/>
  <c r="AB27" i="3" s="1"/>
  <c r="W27" i="3" s="1"/>
  <c r="AD42" i="3"/>
  <c r="AD27" i="3"/>
  <c r="AB26" i="3"/>
  <c r="W26" i="3" s="1"/>
  <c r="AD26" i="3"/>
  <c r="AF32" i="3"/>
  <c r="V32" i="3"/>
  <c r="X27" i="3" l="1"/>
  <c r="Y27" i="3"/>
  <c r="Z27" i="3" s="1"/>
  <c r="AF48" i="3"/>
  <c r="V48" i="3"/>
  <c r="X26" i="3"/>
  <c r="Y26" i="3"/>
  <c r="Z26" i="3" s="1"/>
  <c r="AD44" i="3"/>
  <c r="Q48" i="3"/>
  <c r="AD48" i="3" s="1"/>
  <c r="AB44" i="3"/>
  <c r="AB28" i="3"/>
  <c r="AB37" i="3"/>
  <c r="W37" i="3" s="1"/>
  <c r="AB39" i="3"/>
  <c r="W39" i="3" s="1"/>
  <c r="AB35" i="3"/>
  <c r="W35" i="3" s="1"/>
  <c r="AB22" i="3"/>
  <c r="W22" i="3" s="1"/>
  <c r="AB29" i="3"/>
  <c r="W29" i="3" s="1"/>
  <c r="AB16" i="3"/>
  <c r="W16" i="3" s="1"/>
  <c r="AB38" i="3"/>
  <c r="W38" i="3" s="1"/>
  <c r="AB25" i="3"/>
  <c r="W25" i="3" s="1"/>
  <c r="AB36" i="3"/>
  <c r="W36" i="3" s="1"/>
  <c r="AB24" i="3"/>
  <c r="X22" i="3" l="1"/>
  <c r="Y22" i="3"/>
  <c r="Z22" i="3" s="1"/>
  <c r="W24" i="3"/>
  <c r="AB23" i="3"/>
  <c r="W23" i="3" s="1"/>
  <c r="Y23" i="3" s="1"/>
  <c r="W19" i="3"/>
  <c r="X16" i="3"/>
  <c r="Y16" i="3"/>
  <c r="Z16" i="3" s="1"/>
  <c r="X39" i="3"/>
  <c r="Y39" i="3"/>
  <c r="Z39" i="3" s="1"/>
  <c r="X36" i="3"/>
  <c r="Y36" i="3"/>
  <c r="Z36" i="3" s="1"/>
  <c r="X29" i="3"/>
  <c r="Y29" i="3"/>
  <c r="Z29" i="3" s="1"/>
  <c r="X37" i="3"/>
  <c r="Y37" i="3"/>
  <c r="Z37" i="3" s="1"/>
  <c r="X25" i="3"/>
  <c r="Y25" i="3"/>
  <c r="Z25" i="3" s="1"/>
  <c r="X38" i="3"/>
  <c r="Y38" i="3"/>
  <c r="Z38" i="3" s="1"/>
  <c r="X35" i="3"/>
  <c r="W42" i="3"/>
  <c r="Y35" i="3"/>
  <c r="Z35" i="3" s="1"/>
  <c r="X42" i="3" l="1"/>
  <c r="Y42" i="3"/>
  <c r="Z42" i="3" s="1"/>
  <c r="X19" i="3"/>
  <c r="Y19" i="3"/>
  <c r="Z19" i="3" s="1"/>
  <c r="X24" i="3"/>
  <c r="X23" i="3" s="1"/>
  <c r="Z23" i="3" s="1"/>
  <c r="Y24" i="3"/>
  <c r="Z24" i="3" s="1"/>
  <c r="W32" i="3"/>
  <c r="W44" i="3" s="1"/>
  <c r="X44" i="3" l="1"/>
  <c r="W48" i="3"/>
  <c r="X48" i="3" s="1"/>
  <c r="Y44" i="3"/>
  <c r="Z44" i="3" s="1"/>
  <c r="X32" i="3"/>
  <c r="Y32" i="3"/>
</calcChain>
</file>

<file path=xl/sharedStrings.xml><?xml version="1.0" encoding="utf-8"?>
<sst xmlns="http://schemas.openxmlformats.org/spreadsheetml/2006/main" count="376" uniqueCount="82">
  <si>
    <t xml:space="preserve"> </t>
  </si>
  <si>
    <t>TABLE A. PRESENT AND PROPOSED RATES</t>
  </si>
  <si>
    <t>PACIFIC POWER &amp; LIGHT COMPANY</t>
  </si>
  <si>
    <t>ESTIMATED EFFECT OF PROPOSED BASE RATE INCREASE</t>
  </si>
  <si>
    <t>ON REVENUES FROM ELECTRIC SALES TO ULTIMATE CONSUMERS</t>
  </si>
  <si>
    <t>IN WASHINGTON</t>
  </si>
  <si>
    <t>12 MONTHS ENDED DECEMBER 2013</t>
  </si>
  <si>
    <t>Deferrals</t>
  </si>
  <si>
    <t>Actual</t>
  </si>
  <si>
    <t>Present</t>
  </si>
  <si>
    <t>Proposed</t>
  </si>
  <si>
    <t>Surcharge</t>
  </si>
  <si>
    <t xml:space="preserve">Proposed </t>
  </si>
  <si>
    <t>Curr.</t>
  </si>
  <si>
    <t>Avg.</t>
  </si>
  <si>
    <t>Base</t>
  </si>
  <si>
    <t>Net</t>
  </si>
  <si>
    <t>Change</t>
  </si>
  <si>
    <t>Line</t>
  </si>
  <si>
    <t>Sch.</t>
  </si>
  <si>
    <t>Cust.</t>
  </si>
  <si>
    <t>MWH</t>
  </si>
  <si>
    <t>Revenues</t>
  </si>
  <si>
    <t>Increase</t>
  </si>
  <si>
    <t>Rates</t>
  </si>
  <si>
    <t>Cents/</t>
  </si>
  <si>
    <t>No.</t>
  </si>
  <si>
    <t>Description</t>
  </si>
  <si>
    <t>($000)</t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</si>
  <si>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</si>
  <si>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</si>
  <si>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</si>
  <si>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</si>
  <si>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</si>
  <si>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</si>
  <si>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</si>
  <si>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</si>
  <si>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</si>
  <si>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</si>
  <si>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</si>
  <si>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</si>
  <si>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</si>
  <si>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</si>
  <si>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</si>
  <si>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(7)/(5)</t>
  </si>
  <si>
    <t>(7)+(9)</t>
  </si>
  <si>
    <t>(11)/(5)</t>
  </si>
  <si>
    <t>(8/4)</t>
  </si>
  <si>
    <t>(9/4)</t>
  </si>
  <si>
    <t>Residential</t>
  </si>
  <si>
    <t>Residential Service</t>
  </si>
  <si>
    <t>16/17/18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</si>
  <si>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</si>
  <si>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</si>
  <si>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</si>
  <si>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</si>
  <si>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</si>
  <si>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</si>
  <si>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</si>
  <si>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</si>
  <si>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</si>
  <si>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</si>
  <si>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</si>
  <si>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</si>
  <si>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</si>
  <si>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</si>
  <si>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</si>
  <si>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</si>
  <si>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</si>
  <si>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</si>
  <si>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</si>
  <si>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</si>
  <si>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</si>
  <si>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</si>
  <si>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</si>
  <si>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TABLE B. PRESENT AND PROPOSED RATES</t>
  </si>
  <si>
    <t>ESTIMATED EFFECT OF PROPOSED DEFERRAL SURCHARGE</t>
  </si>
  <si>
    <t>Deferral</t>
  </si>
  <si>
    <t>(5)+(6)</t>
  </si>
  <si>
    <t>(6)/(5)</t>
  </si>
  <si>
    <t>TABLE C. PRESENT AND PROPOSED RATES</t>
  </si>
  <si>
    <t>ESTIMATED COMBINED EFFECT OF PROPOSED BASE RATE INCREASE AND DEFERRAL 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</si>
</sst>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&quot;$&quot;* #,##0_);_(&quot;$&quot;* \(#,##0\);_(&quot;$&quot;* &quot;-&quot;??_);_(@_)"/>
    <numFmt numFmtId="169" formatCode="0.00000000000000%"/>
    <numFmt numFmtId="170" formatCode="########\-###\-###"/>
    <numFmt numFmtId="171" formatCode="_(* #,##0_);_(* \(#,##0\);_(* &quot;-&quot;??_);_(@_)"/>
    <numFmt numFmtId="172" formatCode="General_)"/>
  </numFmts>
  <fonts count="20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12"/>
      <name val="Arial"/>
      <family val="2"/>
    </font>
    <font>
      <sz val="7"/>
      <name val="Arial"/>
      <family val="2"/>
    </font>
    <font>
      <sz val="12"/>
      <name val="Arial MT"/>
    </font>
    <font>
      <sz val="10"/>
      <name val="SWISS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36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left"/>
    </xf>
    <xf numFmtId="170" fontId="9" fillId="0" borderId="0"/>
    <xf numFmtId="171" fontId="14" fillId="0" borderId="0" applyFont="0" applyAlignment="0" applyProtection="0"/>
    <xf numFmtId="0" fontId="9" fillId="0" borderId="0">
      <alignment wrapText="1"/>
    </xf>
    <xf numFmtId="0" fontId="15" fillId="0" borderId="0"/>
    <xf numFmtId="0" fontId="9" fillId="0" borderId="0"/>
    <xf numFmtId="0" fontId="17" fillId="0" borderId="0"/>
    <xf numFmtId="0" fontId="2" fillId="0" borderId="0"/>
    <xf numFmtId="0" fontId="9" fillId="0" borderId="0">
      <alignment wrapText="1"/>
    </xf>
    <xf numFmtId="41" fontId="1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wrapText="1"/>
    </xf>
    <xf numFmtId="0" fontId="9" fillId="0" borderId="0"/>
    <xf numFmtId="0" fontId="9" fillId="0" borderId="0"/>
    <xf numFmtId="0" fontId="2" fillId="0" borderId="0"/>
    <xf numFmtId="0" fontId="9" fillId="0" borderId="0">
      <alignment wrapText="1"/>
    </xf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19" fillId="0" borderId="0">
      <alignment horizontal="left"/>
    </xf>
  </cellStyleXfs>
  <cellXfs count="106">
    <xf numFmtId="0" fontId="0" fillId="0" borderId="0" xfId="0"/>
    <xf numFmtId="0" fontId="2" fillId="0" borderId="0" xfId="4" applyFill="1"/>
    <xf numFmtId="0" fontId="3" fillId="0" borderId="0" xfId="4" applyFont="1" applyFill="1"/>
    <xf numFmtId="0" fontId="4" fillId="0" borderId="0" xfId="4" applyFont="1" applyFill="1"/>
    <xf numFmtId="0" fontId="5" fillId="0" borderId="0" xfId="4" applyFont="1" applyFill="1"/>
    <xf numFmtId="0" fontId="2" fillId="0" borderId="0" xfId="4" applyFont="1" applyFill="1"/>
    <xf numFmtId="0" fontId="6" fillId="0" borderId="0" xfId="4" quotePrefix="1" applyFont="1" applyFill="1" applyAlignment="1">
      <alignment horizontal="center"/>
    </xf>
    <xf numFmtId="0" fontId="6" fillId="0" borderId="0" xfId="4" quotePrefix="1" applyFont="1" applyFill="1" applyAlignment="1"/>
    <xf numFmtId="0" fontId="6" fillId="0" borderId="0" xfId="4" applyFont="1" applyFill="1" applyAlignment="1">
      <alignment horizontal="center"/>
    </xf>
    <xf numFmtId="0" fontId="6" fillId="0" borderId="0" xfId="4" applyFont="1" applyFill="1" applyAlignment="1"/>
    <xf numFmtId="0" fontId="2" fillId="0" borderId="0" xfId="4" applyFill="1" applyBorder="1"/>
    <xf numFmtId="0" fontId="6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4" applyFont="1" applyFill="1" applyBorder="1" applyAlignment="1">
      <alignment horizontal="left"/>
    </xf>
    <xf numFmtId="0" fontId="2" fillId="0" borderId="1" xfId="4" applyFont="1" applyFill="1" applyBorder="1" applyAlignment="1"/>
    <xf numFmtId="0" fontId="2" fillId="0" borderId="0" xfId="4" applyFont="1" applyFill="1" applyBorder="1" applyAlignment="1"/>
    <xf numFmtId="0" fontId="2" fillId="0" borderId="1" xfId="4" applyFont="1" applyFill="1" applyBorder="1" applyAlignment="1">
      <alignment horizontal="center"/>
    </xf>
    <xf numFmtId="0" fontId="5" fillId="0" borderId="0" xfId="4" applyFont="1" applyFill="1" applyAlignment="1">
      <alignment horizontal="center"/>
    </xf>
    <xf numFmtId="0" fontId="2" fillId="0" borderId="0" xfId="4" quotePrefix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0" xfId="4" applyFill="1" applyAlignment="1">
      <alignment horizontal="center"/>
    </xf>
    <xf numFmtId="5" fontId="2" fillId="0" borderId="0" xfId="5" applyNumberFormat="1" applyBorder="1" applyAlignment="1">
      <alignment horizontal="center"/>
    </xf>
    <xf numFmtId="0" fontId="2" fillId="0" borderId="0" xfId="4" quotePrefix="1" applyFont="1" applyFill="1" applyAlignment="1">
      <alignment horizontal="center"/>
    </xf>
    <xf numFmtId="0" fontId="2" fillId="0" borderId="0" xfId="4" applyFill="1" applyBorder="1" applyAlignment="1">
      <alignment horizontal="center"/>
    </xf>
    <xf numFmtId="0" fontId="2" fillId="0" borderId="2" xfId="4" applyFill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6" fontId="2" fillId="0" borderId="2" xfId="4" quotePrefix="1" applyNumberFormat="1" applyFont="1" applyFill="1" applyBorder="1" applyAlignment="1">
      <alignment horizontal="center"/>
    </xf>
    <xf numFmtId="5" fontId="2" fillId="0" borderId="1" xfId="5" quotePrefix="1" applyNumberFormat="1" applyBorder="1" applyAlignment="1">
      <alignment horizontal="center"/>
    </xf>
    <xf numFmtId="6" fontId="2" fillId="0" borderId="0" xfId="4" quotePrefix="1" applyNumberFormat="1" applyFont="1" applyFill="1" applyBorder="1" applyAlignment="1">
      <alignment horizontal="center"/>
    </xf>
    <xf numFmtId="0" fontId="2" fillId="0" borderId="1" xfId="4" quotePrefix="1" applyFont="1" applyFill="1" applyBorder="1" applyAlignment="1">
      <alignment horizontal="center"/>
    </xf>
    <xf numFmtId="6" fontId="2" fillId="0" borderId="1" xfId="4" quotePrefix="1" applyNumberFormat="1" applyFont="1" applyFill="1" applyBorder="1" applyAlignment="1">
      <alignment horizontal="center"/>
    </xf>
    <xf numFmtId="0" fontId="2" fillId="0" borderId="0" xfId="4" quotePrefix="1" applyFont="1" applyFill="1"/>
    <xf numFmtId="0" fontId="8" fillId="0" borderId="0" xfId="4" applyFont="1" applyFill="1"/>
    <xf numFmtId="0" fontId="5" fillId="0" borderId="0" xfId="4" quotePrefix="1" applyFont="1" applyFill="1" applyAlignment="1">
      <alignment horizontal="center"/>
    </xf>
    <xf numFmtId="37" fontId="2" fillId="0" borderId="0" xfId="4" applyNumberFormat="1" applyFont="1" applyFill="1" applyProtection="1"/>
    <xf numFmtId="5" fontId="5" fillId="0" borderId="0" xfId="4" applyNumberFormat="1" applyFont="1" applyFill="1" applyProtection="1">
      <protection locked="0"/>
    </xf>
    <xf numFmtId="10" fontId="5" fillId="0" borderId="0" xfId="3" applyNumberFormat="1" applyFont="1" applyFill="1" applyProtection="1">
      <protection locked="0"/>
    </xf>
    <xf numFmtId="5" fontId="5" fillId="0" borderId="0" xfId="3" applyNumberFormat="1" applyFont="1" applyFill="1" applyProtection="1">
      <protection locked="0"/>
    </xf>
    <xf numFmtId="164" fontId="5" fillId="0" borderId="0" xfId="3" applyNumberFormat="1" applyFont="1" applyFill="1" applyProtection="1">
      <protection locked="0"/>
    </xf>
    <xf numFmtId="165" fontId="5" fillId="0" borderId="0" xfId="1" applyNumberFormat="1" applyFont="1" applyFill="1" applyProtection="1">
      <protection locked="0"/>
    </xf>
    <xf numFmtId="166" fontId="2" fillId="0" borderId="0" xfId="4" applyNumberFormat="1" applyFont="1" applyFill="1" applyProtection="1"/>
    <xf numFmtId="167" fontId="0" fillId="0" borderId="0" xfId="0" applyNumberFormat="1" applyFill="1" applyBorder="1" applyProtection="1"/>
    <xf numFmtId="0" fontId="2" fillId="0" borderId="0" xfId="4" applyFont="1" applyFill="1" applyBorder="1"/>
    <xf numFmtId="10" fontId="5" fillId="0" borderId="0" xfId="3" applyNumberFormat="1" applyFont="1" applyFill="1" applyBorder="1" applyProtection="1">
      <protection locked="0"/>
    </xf>
    <xf numFmtId="2" fontId="2" fillId="0" borderId="0" xfId="4" applyNumberFormat="1" applyFont="1" applyFill="1"/>
    <xf numFmtId="0" fontId="2" fillId="0" borderId="2" xfId="4" applyFill="1" applyBorder="1"/>
    <xf numFmtId="0" fontId="2" fillId="0" borderId="1" xfId="4" applyFill="1" applyBorder="1"/>
    <xf numFmtId="164" fontId="2" fillId="0" borderId="1" xfId="3" applyNumberFormat="1" applyFont="1" applyFill="1" applyBorder="1"/>
    <xf numFmtId="164" fontId="2" fillId="0" borderId="1" xfId="4" applyNumberFormat="1" applyFill="1" applyBorder="1"/>
    <xf numFmtId="165" fontId="2" fillId="0" borderId="1" xfId="4" applyNumberFormat="1" applyFill="1" applyBorder="1"/>
    <xf numFmtId="167" fontId="2" fillId="0" borderId="1" xfId="4" applyNumberFormat="1" applyFill="1" applyBorder="1"/>
    <xf numFmtId="0" fontId="0" fillId="0" borderId="0" xfId="0" applyFill="1" applyBorder="1"/>
    <xf numFmtId="164" fontId="2" fillId="0" borderId="0" xfId="4" applyNumberFormat="1" applyFill="1"/>
    <xf numFmtId="165" fontId="2" fillId="0" borderId="0" xfId="4" applyNumberFormat="1" applyFill="1"/>
    <xf numFmtId="167" fontId="2" fillId="0" borderId="0" xfId="4" applyNumberFormat="1" applyFill="1"/>
    <xf numFmtId="0" fontId="10" fillId="0" borderId="0" xfId="6" applyFont="1" applyFill="1" applyAlignment="1">
      <alignment horizontal="center"/>
    </xf>
    <xf numFmtId="37" fontId="2" fillId="0" borderId="0" xfId="4" applyNumberFormat="1" applyFill="1" applyProtection="1"/>
    <xf numFmtId="5" fontId="2" fillId="0" borderId="0" xfId="4" applyNumberFormat="1" applyFill="1" applyProtection="1"/>
    <xf numFmtId="165" fontId="5" fillId="0" borderId="0" xfId="3" applyNumberFormat="1" applyFont="1" applyFill="1" applyProtection="1">
      <protection locked="0"/>
    </xf>
    <xf numFmtId="37" fontId="2" fillId="0" borderId="0" xfId="4" applyNumberFormat="1" applyFill="1"/>
    <xf numFmtId="5" fontId="2" fillId="0" borderId="0" xfId="4" applyNumberFormat="1" applyFill="1"/>
    <xf numFmtId="164" fontId="2" fillId="0" borderId="0" xfId="3" applyNumberFormat="1" applyFont="1" applyFill="1"/>
    <xf numFmtId="0" fontId="10" fillId="0" borderId="0" xfId="6" applyFont="1" applyFill="1"/>
    <xf numFmtId="37" fontId="2" fillId="0" borderId="2" xfId="4" applyNumberFormat="1" applyFill="1" applyBorder="1" applyProtection="1"/>
    <xf numFmtId="5" fontId="2" fillId="0" borderId="2" xfId="4" applyNumberFormat="1" applyFill="1" applyBorder="1" applyProtection="1"/>
    <xf numFmtId="5" fontId="2" fillId="0" borderId="0" xfId="4" applyNumberFormat="1" applyFill="1" applyBorder="1" applyProtection="1"/>
    <xf numFmtId="164" fontId="5" fillId="0" borderId="1" xfId="3" applyNumberFormat="1" applyFont="1" applyFill="1" applyBorder="1" applyProtection="1">
      <protection locked="0"/>
    </xf>
    <xf numFmtId="166" fontId="2" fillId="0" borderId="1" xfId="4" applyNumberFormat="1" applyFont="1" applyFill="1" applyBorder="1" applyProtection="1"/>
    <xf numFmtId="167" fontId="0" fillId="0" borderId="1" xfId="0" applyNumberFormat="1" applyFill="1" applyBorder="1" applyProtection="1"/>
    <xf numFmtId="167" fontId="2" fillId="0" borderId="0" xfId="0" applyNumberFormat="1" applyFont="1" applyFill="1" applyBorder="1" applyProtection="1"/>
    <xf numFmtId="37" fontId="2" fillId="0" borderId="0" xfId="4" applyNumberFormat="1" applyFill="1" applyBorder="1" applyProtection="1"/>
    <xf numFmtId="164" fontId="2" fillId="0" borderId="0" xfId="4" applyNumberFormat="1" applyFill="1" applyBorder="1" applyProtection="1"/>
    <xf numFmtId="10" fontId="2" fillId="0" borderId="0" xfId="4" applyNumberFormat="1" applyFill="1" applyBorder="1" applyProtection="1"/>
    <xf numFmtId="165" fontId="2" fillId="0" borderId="0" xfId="4" applyNumberFormat="1" applyFill="1" applyBorder="1" applyProtection="1"/>
    <xf numFmtId="167" fontId="2" fillId="0" borderId="0" xfId="4" applyNumberFormat="1" applyFill="1" applyBorder="1" applyProtection="1"/>
    <xf numFmtId="0" fontId="11" fillId="0" borderId="0" xfId="4" applyFont="1" applyFill="1"/>
    <xf numFmtId="37" fontId="2" fillId="0" borderId="3" xfId="4" applyNumberFormat="1" applyFill="1" applyBorder="1"/>
    <xf numFmtId="5" fontId="2" fillId="0" borderId="3" xfId="4" applyNumberFormat="1" applyFill="1" applyBorder="1"/>
    <xf numFmtId="5" fontId="2" fillId="0" borderId="0" xfId="4" applyNumberFormat="1" applyFill="1" applyBorder="1"/>
    <xf numFmtId="164" fontId="5" fillId="0" borderId="3" xfId="3" applyNumberFormat="1" applyFont="1" applyFill="1" applyBorder="1" applyProtection="1">
      <protection locked="0"/>
    </xf>
    <xf numFmtId="167" fontId="0" fillId="0" borderId="3" xfId="0" applyNumberFormat="1" applyFill="1" applyBorder="1" applyProtection="1"/>
    <xf numFmtId="0" fontId="2" fillId="0" borderId="0" xfId="4" applyFont="1" applyFill="1" applyAlignment="1">
      <alignment horizontal="left"/>
    </xf>
    <xf numFmtId="0" fontId="2" fillId="0" borderId="0" xfId="4" quotePrefix="1" applyFont="1" applyFill="1" applyAlignment="1">
      <alignment horizontal="left"/>
    </xf>
    <xf numFmtId="37" fontId="2" fillId="0" borderId="0" xfId="4" applyNumberFormat="1" applyFill="1" applyBorder="1"/>
    <xf numFmtId="10" fontId="5" fillId="0" borderId="0" xfId="3" quotePrefix="1" applyNumberFormat="1" applyFont="1" applyFill="1" applyBorder="1" applyProtection="1">
      <protection locked="0"/>
    </xf>
    <xf numFmtId="0" fontId="12" fillId="0" borderId="0" xfId="6" applyFont="1" applyFill="1"/>
    <xf numFmtId="37" fontId="2" fillId="0" borderId="3" xfId="4" applyNumberFormat="1" applyFont="1" applyFill="1" applyBorder="1" applyProtection="1"/>
    <xf numFmtId="5" fontId="5" fillId="0" borderId="3" xfId="3" applyNumberFormat="1" applyFont="1" applyFill="1" applyBorder="1" applyProtection="1">
      <protection locked="0"/>
    </xf>
    <xf numFmtId="5" fontId="2" fillId="0" borderId="0" xfId="4" applyNumberFormat="1" applyFont="1" applyFill="1"/>
    <xf numFmtId="5" fontId="2" fillId="0" borderId="3" xfId="4" applyNumberFormat="1" applyFont="1" applyFill="1" applyBorder="1"/>
    <xf numFmtId="0" fontId="2" fillId="0" borderId="0" xfId="4" applyFont="1" applyFill="1" applyAlignment="1">
      <alignment horizontal="right"/>
    </xf>
    <xf numFmtId="43" fontId="2" fillId="0" borderId="0" xfId="1" applyFont="1" applyFill="1"/>
    <xf numFmtId="10" fontId="2" fillId="0" borderId="0" xfId="3" applyNumberFormat="1" applyFont="1" applyFill="1"/>
    <xf numFmtId="168" fontId="13" fillId="0" borderId="0" xfId="2" applyNumberFormat="1" applyFont="1" applyFill="1"/>
    <xf numFmtId="164" fontId="13" fillId="0" borderId="0" xfId="3" applyNumberFormat="1" applyFont="1" applyFill="1" applyBorder="1" applyProtection="1">
      <protection locked="0"/>
    </xf>
    <xf numFmtId="1" fontId="2" fillId="0" borderId="0" xfId="4" applyNumberFormat="1" applyFill="1"/>
    <xf numFmtId="164" fontId="2" fillId="0" borderId="0" xfId="3" applyNumberFormat="1" applyFont="1" applyFill="1" applyBorder="1"/>
    <xf numFmtId="1" fontId="13" fillId="0" borderId="0" xfId="4" applyNumberFormat="1" applyFont="1" applyFill="1"/>
    <xf numFmtId="164" fontId="13" fillId="0" borderId="0" xfId="3" applyNumberFormat="1" applyFont="1" applyFill="1"/>
    <xf numFmtId="169" fontId="2" fillId="0" borderId="0" xfId="4" applyNumberFormat="1" applyFill="1"/>
    <xf numFmtId="164" fontId="14" fillId="0" borderId="0" xfId="3" applyNumberFormat="1" applyFont="1" applyFill="1"/>
    <xf numFmtId="0" fontId="2" fillId="0" borderId="1" xfId="4" quotePrefix="1" applyFont="1" applyFill="1" applyBorder="1" applyAlignment="1">
      <alignment horizontal="center"/>
    </xf>
  </cellXfs>
  <cellStyles count="36">
    <cellStyle name="Comma" xfId="1" builtinId="3"/>
    <cellStyle name="Comma 2" xfId="7"/>
    <cellStyle name="Comma 2 2" xfId="8"/>
    <cellStyle name="Comma 3" xfId="9"/>
    <cellStyle name="Comma 4" xfId="10"/>
    <cellStyle name="Currency" xfId="2" builtinId="4"/>
    <cellStyle name="Currency 2" xfId="11"/>
    <cellStyle name="Currency 3" xfId="12"/>
    <cellStyle name="General" xfId="13"/>
    <cellStyle name="Marathon" xfId="14"/>
    <cellStyle name="nONE" xfId="15"/>
    <cellStyle name="Normal" xfId="0" builtinId="0"/>
    <cellStyle name="Normal 10" xfId="16"/>
    <cellStyle name="Normal 11" xfId="17"/>
    <cellStyle name="Normal 12" xfId="18"/>
    <cellStyle name="Normal 13" xfId="19"/>
    <cellStyle name="Normal 14" xfId="20"/>
    <cellStyle name="Normal 2" xfId="21"/>
    <cellStyle name="Normal 2 2" xfId="22"/>
    <cellStyle name="Normal 3" xfId="23"/>
    <cellStyle name="Normal 3 2" xfId="24"/>
    <cellStyle name="Normal 4" xfId="25"/>
    <cellStyle name="Normal 4 2" xfId="26"/>
    <cellStyle name="Normal 5" xfId="27"/>
    <cellStyle name="Normal 6" xfId="28"/>
    <cellStyle name="Normal 7" xfId="29"/>
    <cellStyle name="Normal 8" xfId="30"/>
    <cellStyle name="Normal 9" xfId="31"/>
    <cellStyle name="Normal_EAST Blocking 901 2" xfId="5"/>
    <cellStyle name="Normal_OR Blocking 04" xfId="6"/>
    <cellStyle name="Normal_WA98" xfId="4"/>
    <cellStyle name="Percent" xfId="3" builtinId="5"/>
    <cellStyle name="Percent 2" xfId="32"/>
    <cellStyle name="Percent 3" xfId="33"/>
    <cellStyle name="Percent 3 2" xfId="34"/>
    <cellStyle name="TRANSMISSION RELIABILITY PORTION OF PROJECT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8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%20GRC%2014/WA%202014%20Present%20Revenues%20Dec%202013%20for%20filing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JRS-5) Table A p1"/>
      <sheetName val="Exhibit No.__(JRS-5) Table B p2"/>
      <sheetName val="Exhibit No.__(JRS-5) Table C p3"/>
      <sheetName val="Exhibit No.__(JRS-6) p1-10"/>
      <sheetName val="Exhibit No.__(JRS-6) p11"/>
      <sheetName val="Exhibit No.__(JRS-7) p1"/>
      <sheetName val="Exhibit No.__(JRS-7) p2"/>
      <sheetName val="Exhibit No.__(JRS-7) p3"/>
      <sheetName val="Exhibit No.__(JRS-7) p4"/>
      <sheetName val="Exhibit No.__(JRS-7) p5"/>
      <sheetName val="Exhibit No.__(JRS-7) p6"/>
      <sheetName val="Exhibit No.__(JRS-7) p7"/>
      <sheetName val="Exhibit No.__(JRS-7) p8"/>
      <sheetName val="Exhibit No.__(JRS-11) p1"/>
      <sheetName val="Exhibit No.__(JRS-11) p2"/>
      <sheetName val="Stop Here"/>
      <sheetName val="Rate Design Work"/>
      <sheetName val="Rate Spread targets"/>
      <sheetName val="NPC Spread"/>
      <sheetName val="COS versus rates"/>
      <sheetName val="by rate"/>
      <sheetName val="Table 1-Revenues"/>
      <sheetName val="Table 1 - kWh"/>
      <sheetName val="Table 2"/>
      <sheetName val="Table 3"/>
      <sheetName val="Temperature"/>
      <sheetName val="Temp. Adjustments"/>
      <sheetName val="305 VS COGNOS Revenue"/>
      <sheetName val="305 VS COGNOS kWh"/>
      <sheetName val="Normalized Monthly revenue"/>
      <sheetName val="Normalized Monthly kWh"/>
      <sheetName val="305 Inputs"/>
      <sheetName val="December 305 13"/>
      <sheetName val="WA SBC"/>
      <sheetName val="Exhibit No._(JRS-4) old"/>
      <sheetName val="Table A by class"/>
      <sheetName val="Rate Design prior GRC"/>
      <sheetName val="SBC (Old)"/>
      <sheetName val="Billing Determinants (2)"/>
      <sheetName val="Blocking -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>
        <row r="2">
          <cell r="H2">
            <v>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8">
          <cell r="C8">
            <v>154235.67832380001</v>
          </cell>
        </row>
      </sheetData>
      <sheetData sheetId="37">
        <row r="8">
          <cell r="C8">
            <v>17757.490316223812</v>
          </cell>
        </row>
      </sheetData>
      <sheetData sheetId="38">
        <row r="8">
          <cell r="C8">
            <v>0.422222222222217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L59"/>
  <sheetViews>
    <sheetView tabSelected="1" view="pageBreakPreview" topLeftCell="B1" zoomScale="70" zoomScaleNormal="55" zoomScaleSheetLayoutView="70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4" customWidth="1"/>
    <col min="5" max="5" width="2.125" style="4" customWidth="1"/>
    <col min="6" max="6" width="5.625" style="4" bestFit="1" customWidth="1"/>
    <col min="7" max="7" width="2.125" style="4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2.625" style="1" bestFit="1" customWidth="1"/>
    <col min="16" max="16" width="2.75" style="1" customWidth="1"/>
    <col min="17" max="17" width="14.625" style="1" customWidth="1"/>
    <col min="18" max="18" width="2" style="1" hidden="1" customWidth="1"/>
    <col min="19" max="19" width="20.25" style="1" hidden="1" customWidth="1"/>
    <col min="20" max="20" width="2.625" style="1" customWidth="1"/>
    <col min="21" max="21" width="10.5" style="1" bestFit="1" customWidth="1"/>
    <col min="22" max="22" width="8.75" style="1" bestFit="1" customWidth="1"/>
    <col min="23" max="23" width="14.125" style="1" customWidth="1"/>
    <col min="24" max="24" width="8.75" style="1" bestFit="1" customWidth="1"/>
    <col min="25" max="25" width="8.875" style="1" bestFit="1" customWidth="1"/>
    <col min="26" max="26" width="7.75" style="1" bestFit="1" customWidth="1"/>
    <col min="27" max="27" width="2.625" style="1" customWidth="1"/>
    <col min="28" max="28" width="11.5" style="1" bestFit="1" customWidth="1"/>
    <col min="29" max="29" width="3.875" style="1" customWidth="1"/>
    <col min="30" max="30" width="11.75" style="1" bestFit="1" customWidth="1"/>
    <col min="31" max="31" width="2.125" style="1" customWidth="1"/>
    <col min="32" max="32" width="8.25" style="1" customWidth="1"/>
    <col min="33" max="33" width="3.125" style="1" customWidth="1"/>
    <col min="34" max="34" width="7.25" style="1" customWidth="1"/>
    <col min="35" max="35" width="0.125" style="1" customWidth="1"/>
    <col min="36" max="36" width="10.25" style="1" customWidth="1"/>
    <col min="37" max="37" width="13.5" style="1" bestFit="1" customWidth="1"/>
    <col min="38" max="16384" width="10.25" style="1"/>
  </cols>
  <sheetData>
    <row r="1" spans="2:38" ht="18.75">
      <c r="C1" s="2"/>
      <c r="D1" s="3"/>
      <c r="Q1" s="5" t="s">
        <v>0</v>
      </c>
    </row>
    <row r="2" spans="2:38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38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2:38"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2:38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2:38"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2:38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8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B8" s="13" t="s">
        <v>7</v>
      </c>
      <c r="AC8" s="12"/>
      <c r="AD8" s="12"/>
      <c r="AE8" s="12"/>
      <c r="AF8" s="12"/>
      <c r="AG8" s="12"/>
      <c r="AH8" s="12"/>
      <c r="AI8" s="12"/>
      <c r="AJ8" s="10"/>
      <c r="AK8" s="10"/>
      <c r="AL8" s="10"/>
    </row>
    <row r="9" spans="2:38">
      <c r="N9" s="14" t="s">
        <v>8</v>
      </c>
      <c r="O9" s="14" t="s">
        <v>9</v>
      </c>
      <c r="P9" s="15"/>
      <c r="Q9" s="13" t="s">
        <v>10</v>
      </c>
      <c r="R9" s="16"/>
      <c r="S9" s="16"/>
      <c r="T9" s="17"/>
      <c r="AA9" s="15"/>
      <c r="AB9" s="18" t="s">
        <v>11</v>
      </c>
      <c r="AC9" s="15"/>
      <c r="AD9" s="13" t="s">
        <v>10</v>
      </c>
      <c r="AE9" s="15"/>
      <c r="AF9" s="13" t="s">
        <v>12</v>
      </c>
      <c r="AG9" s="15"/>
      <c r="AH9" s="15"/>
      <c r="AI9" s="15"/>
    </row>
    <row r="10" spans="2:38">
      <c r="F10" s="19" t="s">
        <v>13</v>
      </c>
      <c r="G10" s="19"/>
      <c r="H10" s="14" t="s">
        <v>14</v>
      </c>
      <c r="N10" s="13" t="s">
        <v>15</v>
      </c>
      <c r="O10" s="13" t="s">
        <v>15</v>
      </c>
      <c r="P10" s="20"/>
      <c r="Q10" s="13" t="s">
        <v>15</v>
      </c>
      <c r="R10" s="13"/>
      <c r="S10" s="13" t="s">
        <v>16</v>
      </c>
      <c r="T10" s="13"/>
      <c r="U10" s="17" t="s">
        <v>0</v>
      </c>
      <c r="V10" s="17"/>
      <c r="W10" s="21" t="s">
        <v>17</v>
      </c>
      <c r="X10" s="21"/>
      <c r="Y10" s="21"/>
      <c r="Z10" s="21"/>
      <c r="AA10" s="17"/>
      <c r="AB10" s="17"/>
      <c r="AC10" s="17"/>
      <c r="AD10" s="13" t="s">
        <v>17</v>
      </c>
      <c r="AE10" s="17"/>
      <c r="AF10" s="13" t="s">
        <v>17</v>
      </c>
      <c r="AG10" s="22"/>
      <c r="AH10" s="17"/>
      <c r="AI10" s="22"/>
    </row>
    <row r="11" spans="2:38">
      <c r="B11" s="22" t="s">
        <v>18</v>
      </c>
      <c r="F11" s="19" t="s">
        <v>19</v>
      </c>
      <c r="G11" s="19"/>
      <c r="H11" s="14" t="s">
        <v>20</v>
      </c>
      <c r="I11" s="14" t="s">
        <v>14</v>
      </c>
      <c r="K11" s="14" t="s">
        <v>21</v>
      </c>
      <c r="N11" s="14" t="s">
        <v>22</v>
      </c>
      <c r="O11" s="14" t="s">
        <v>22</v>
      </c>
      <c r="P11" s="22"/>
      <c r="Q11" s="23" t="s">
        <v>22</v>
      </c>
      <c r="R11" s="14"/>
      <c r="S11" s="14" t="s">
        <v>22</v>
      </c>
      <c r="T11" s="14"/>
      <c r="U11" s="24" t="s">
        <v>23</v>
      </c>
      <c r="V11" s="14" t="s">
        <v>15</v>
      </c>
      <c r="W11" s="24" t="s">
        <v>23</v>
      </c>
      <c r="X11" s="14" t="s">
        <v>7</v>
      </c>
      <c r="Y11" s="24" t="s">
        <v>16</v>
      </c>
      <c r="Z11" s="14" t="s">
        <v>16</v>
      </c>
      <c r="AA11" s="22"/>
      <c r="AB11" s="22"/>
      <c r="AC11" s="22"/>
      <c r="AD11" s="14" t="s">
        <v>24</v>
      </c>
      <c r="AE11" s="22"/>
      <c r="AF11" s="14" t="s">
        <v>25</v>
      </c>
      <c r="AG11" s="22"/>
      <c r="AH11" s="13"/>
      <c r="AI11" s="25"/>
      <c r="AJ11" s="10"/>
    </row>
    <row r="12" spans="2:38">
      <c r="B12" s="26" t="s">
        <v>26</v>
      </c>
      <c r="D12" s="27" t="s">
        <v>27</v>
      </c>
      <c r="F12" s="27" t="s">
        <v>26</v>
      </c>
      <c r="G12" s="28"/>
      <c r="H12" s="29" t="s">
        <v>8</v>
      </c>
      <c r="I12" s="18" t="s">
        <v>20</v>
      </c>
      <c r="K12" s="29" t="s">
        <v>8</v>
      </c>
      <c r="L12" s="18" t="s">
        <v>21</v>
      </c>
      <c r="N12" s="30" t="s">
        <v>28</v>
      </c>
      <c r="O12" s="30" t="s">
        <v>28</v>
      </c>
      <c r="P12" s="13"/>
      <c r="Q12" s="31" t="s">
        <v>28</v>
      </c>
      <c r="R12" s="32"/>
      <c r="S12" s="30" t="s">
        <v>28</v>
      </c>
      <c r="T12" s="32"/>
      <c r="U12" s="33" t="s">
        <v>28</v>
      </c>
      <c r="V12" s="18" t="s">
        <v>29</v>
      </c>
      <c r="W12" s="33" t="s">
        <v>28</v>
      </c>
      <c r="X12" s="18" t="s">
        <v>29</v>
      </c>
      <c r="Y12" s="33" t="s">
        <v>28</v>
      </c>
      <c r="Z12" s="18" t="s">
        <v>29</v>
      </c>
      <c r="AA12" s="25"/>
      <c r="AB12" s="34" t="s">
        <v>30</v>
      </c>
      <c r="AC12" s="25"/>
      <c r="AD12" s="30" t="s">
        <v>30</v>
      </c>
      <c r="AE12" s="25"/>
      <c r="AF12" s="18" t="s">
        <v>31</v>
      </c>
      <c r="AG12" s="25"/>
      <c r="AH12" s="13"/>
      <c r="AI12" s="25"/>
      <c r="AJ12" s="10"/>
    </row>
    <row r="13" spans="2:38">
      <c r="B13" s="35"/>
      <c r="D13" s="24" t="s">
        <v>32</v>
      </c>
      <c r="F13" s="24" t="s">
        <v>33</v>
      </c>
      <c r="G13" s="19"/>
      <c r="H13" s="24"/>
      <c r="I13" s="24" t="s">
        <v>34</v>
      </c>
      <c r="K13" s="24"/>
      <c r="L13" s="24" t="s">
        <v>35</v>
      </c>
      <c r="N13" s="24"/>
      <c r="O13" s="24" t="s">
        <v>36</v>
      </c>
      <c r="P13" s="24"/>
      <c r="Q13" s="24" t="s">
        <v>37</v>
      </c>
      <c r="R13" s="24"/>
      <c r="S13" s="24"/>
      <c r="T13" s="24"/>
      <c r="U13" s="24" t="s">
        <v>38</v>
      </c>
      <c r="V13" s="24" t="s">
        <v>39</v>
      </c>
      <c r="W13" s="24" t="s">
        <v>40</v>
      </c>
      <c r="X13" s="24" t="s">
        <v>41</v>
      </c>
      <c r="Y13" s="24" t="s">
        <v>42</v>
      </c>
      <c r="Z13" s="24" t="s">
        <v>43</v>
      </c>
      <c r="AA13" s="24"/>
      <c r="AB13" s="24"/>
      <c r="AC13" s="24"/>
      <c r="AD13" s="24" t="s">
        <v>42</v>
      </c>
      <c r="AE13" s="24"/>
      <c r="AF13" s="24" t="s">
        <v>43</v>
      </c>
      <c r="AG13" s="24"/>
      <c r="AH13" s="20"/>
      <c r="AI13" s="20"/>
      <c r="AJ13" s="10"/>
    </row>
    <row r="14" spans="2:38">
      <c r="P14" s="24"/>
      <c r="Q14" s="24" t="s">
        <v>0</v>
      </c>
      <c r="V14" s="24" t="s">
        <v>44</v>
      </c>
      <c r="X14" s="24" t="s">
        <v>0</v>
      </c>
      <c r="Y14" s="24" t="s">
        <v>45</v>
      </c>
      <c r="Z14" s="24" t="s">
        <v>46</v>
      </c>
      <c r="AD14" s="24" t="s">
        <v>47</v>
      </c>
      <c r="AF14" s="24" t="s">
        <v>48</v>
      </c>
      <c r="AH14" s="10"/>
      <c r="AI14" s="10"/>
      <c r="AJ14" s="10"/>
    </row>
    <row r="15" spans="2:38">
      <c r="D15" s="36" t="s">
        <v>49</v>
      </c>
      <c r="AH15" s="10"/>
      <c r="AI15" s="10"/>
      <c r="AJ15" s="10"/>
    </row>
    <row r="16" spans="2:38">
      <c r="B16" s="22">
        <v>1</v>
      </c>
      <c r="D16" s="4" t="s">
        <v>50</v>
      </c>
      <c r="F16" s="37" t="s">
        <v>51</v>
      </c>
      <c r="G16" s="37"/>
      <c r="H16" s="38">
        <v>101336.91666666667</v>
      </c>
      <c r="I16" s="38">
        <v>104635.09245519141</v>
      </c>
      <c r="J16" s="5"/>
      <c r="K16" s="38">
        <v>1569938.6044392167</v>
      </c>
      <c r="L16" s="38">
        <v>1572834.8567787264</v>
      </c>
      <c r="N16" s="39">
        <v>102672.94442530281</v>
      </c>
      <c r="O16" s="39">
        <v>140088.11881608813</v>
      </c>
      <c r="P16" s="40"/>
      <c r="Q16" s="39">
        <v>153403.85468480963</v>
      </c>
      <c r="R16" s="39"/>
      <c r="S16" s="41">
        <f>Q16+W16</f>
        <v>155574.36678716427</v>
      </c>
      <c r="T16" s="39"/>
      <c r="U16" s="39">
        <v>13315.735868721486</v>
      </c>
      <c r="V16" s="42">
        <f>U16/O16</f>
        <v>9.5052571062095442E-2</v>
      </c>
      <c r="W16" s="39">
        <f>(AB16/100)*L16</f>
        <v>2170.5121023546426</v>
      </c>
      <c r="X16" s="42">
        <f>W16/O16</f>
        <v>1.5493905698056776E-2</v>
      </c>
      <c r="Y16" s="39">
        <f>U16+W16</f>
        <v>15486.247971076129</v>
      </c>
      <c r="Z16" s="42">
        <f>Y16/O16</f>
        <v>0.11054647676015222</v>
      </c>
      <c r="AA16" s="40"/>
      <c r="AB16" s="43">
        <f>ROUND((((Q16/$Q$44)*$W$51)/L16)*100,3)</f>
        <v>0.13800000000000001</v>
      </c>
      <c r="AC16" s="40"/>
      <c r="AD16" s="44">
        <f>Q16/L16*100</f>
        <v>9.7533351339244376</v>
      </c>
      <c r="AE16" s="40"/>
      <c r="AF16" s="45">
        <f>(U16/L16)*100</f>
        <v>0.8466073733890298</v>
      </c>
      <c r="AG16" s="40"/>
      <c r="AH16" s="46" t="s">
        <v>0</v>
      </c>
      <c r="AI16" s="47"/>
      <c r="AJ16" s="48" t="s">
        <v>0</v>
      </c>
      <c r="AK16" s="5" t="s">
        <v>0</v>
      </c>
    </row>
    <row r="17" spans="2:38">
      <c r="H17" s="49"/>
      <c r="I17" s="49"/>
      <c r="K17" s="49"/>
      <c r="L17" s="49"/>
      <c r="N17" s="49"/>
      <c r="O17" s="49"/>
      <c r="P17" s="10"/>
      <c r="Q17" s="49"/>
      <c r="R17" s="10"/>
      <c r="S17" s="50"/>
      <c r="T17" s="10"/>
      <c r="U17" s="49"/>
      <c r="V17" s="51"/>
      <c r="W17" s="49"/>
      <c r="X17" s="52"/>
      <c r="Y17" s="49"/>
      <c r="Z17" s="52"/>
      <c r="AA17" s="10"/>
      <c r="AB17" s="53"/>
      <c r="AC17" s="10"/>
      <c r="AD17" s="50"/>
      <c r="AE17" s="10"/>
      <c r="AF17" s="54"/>
      <c r="AG17" s="10"/>
      <c r="AH17" s="55"/>
      <c r="AI17" s="10"/>
      <c r="AJ17" s="10"/>
    </row>
    <row r="18" spans="2:38">
      <c r="V18" s="56"/>
      <c r="X18" s="56"/>
      <c r="Z18" s="56"/>
      <c r="AB18" s="57"/>
      <c r="AF18" s="58"/>
      <c r="AH18" s="55"/>
      <c r="AI18" s="10"/>
      <c r="AJ18" s="10"/>
    </row>
    <row r="19" spans="2:38">
      <c r="B19" s="59">
        <f>MAX(B$13:B18)+1</f>
        <v>2</v>
      </c>
      <c r="D19" s="36" t="s">
        <v>52</v>
      </c>
      <c r="H19" s="60">
        <f>SUM(H16:H16)</f>
        <v>101336.91666666667</v>
      </c>
      <c r="I19" s="60">
        <f>SUM(I16:I16)</f>
        <v>104635.09245519141</v>
      </c>
      <c r="K19" s="60">
        <f>SUM(K16:K16)</f>
        <v>1569938.6044392167</v>
      </c>
      <c r="L19" s="60">
        <f>SUM(L16:L16)</f>
        <v>1572834.8567787264</v>
      </c>
      <c r="M19" s="60"/>
      <c r="N19" s="61">
        <f>SUM(N16:N16)</f>
        <v>102672.94442530281</v>
      </c>
      <c r="O19" s="61">
        <f>SUM(O16:O16)</f>
        <v>140088.11881608813</v>
      </c>
      <c r="P19" s="40"/>
      <c r="Q19" s="61">
        <f>SUM(Q16:Q16)</f>
        <v>153403.85468480963</v>
      </c>
      <c r="R19" s="61"/>
      <c r="S19" s="61">
        <f>SUM(S16:S16)</f>
        <v>155574.36678716427</v>
      </c>
      <c r="T19" s="61"/>
      <c r="U19" s="39">
        <f>SUM(U16)</f>
        <v>13315.735868721486</v>
      </c>
      <c r="V19" s="42">
        <f>U19/O19</f>
        <v>9.5052571062095442E-2</v>
      </c>
      <c r="W19" s="39">
        <f>SUM(W16)</f>
        <v>2170.5121023546426</v>
      </c>
      <c r="X19" s="42">
        <f>W19/O19</f>
        <v>1.5493905698056776E-2</v>
      </c>
      <c r="Y19" s="39">
        <f>U19+W19</f>
        <v>15486.247971076129</v>
      </c>
      <c r="Z19" s="42">
        <f>Y19/O19</f>
        <v>0.11054647676015222</v>
      </c>
      <c r="AA19" s="40"/>
      <c r="AB19" s="62"/>
      <c r="AC19" s="40"/>
      <c r="AD19" s="44">
        <f>Q19/L19*100</f>
        <v>9.7533351339244376</v>
      </c>
      <c r="AE19" s="40"/>
      <c r="AF19" s="45">
        <f>(U19/L19)*100</f>
        <v>0.8466073733890298</v>
      </c>
      <c r="AG19" s="40"/>
      <c r="AH19" s="45"/>
      <c r="AI19" s="47"/>
      <c r="AJ19" s="10"/>
    </row>
    <row r="20" spans="2:38">
      <c r="L20" s="5" t="s">
        <v>0</v>
      </c>
      <c r="V20" s="56"/>
      <c r="X20" s="56"/>
      <c r="Z20" s="56"/>
      <c r="AB20" s="57"/>
      <c r="AF20" s="58"/>
      <c r="AH20" s="55"/>
      <c r="AI20" s="10"/>
      <c r="AJ20" s="10"/>
    </row>
    <row r="21" spans="2:38">
      <c r="D21" s="36" t="s">
        <v>53</v>
      </c>
      <c r="H21" s="63"/>
      <c r="I21" s="63"/>
      <c r="V21" s="56"/>
      <c r="X21" s="56"/>
      <c r="Z21" s="56"/>
      <c r="AB21" s="57"/>
      <c r="AF21" s="58"/>
      <c r="AH21" s="55"/>
      <c r="AI21" s="10"/>
      <c r="AJ21" s="10"/>
    </row>
    <row r="22" spans="2:38">
      <c r="B22" s="59">
        <f>MAX(B$13:B21)+1</f>
        <v>3</v>
      </c>
      <c r="D22" s="4" t="s">
        <v>54</v>
      </c>
      <c r="F22" s="19">
        <v>24</v>
      </c>
      <c r="G22" s="19"/>
      <c r="H22" s="38">
        <v>17306.416666666664</v>
      </c>
      <c r="I22" s="38">
        <v>18788.493749999969</v>
      </c>
      <c r="K22" s="38">
        <v>513041.74113523914</v>
      </c>
      <c r="L22" s="38">
        <v>543201.5574379696</v>
      </c>
      <c r="N22" s="61">
        <v>33647.646251191611</v>
      </c>
      <c r="O22" s="39">
        <v>48473.096458215186</v>
      </c>
      <c r="P22" s="40"/>
      <c r="Q22" s="39">
        <v>50526.494458215187</v>
      </c>
      <c r="R22" s="39"/>
      <c r="S22" s="41">
        <f t="shared" ref="S22:S29" si="0">Q22+W22</f>
        <v>51243.520514033306</v>
      </c>
      <c r="T22" s="39"/>
      <c r="U22" s="39">
        <v>2053.3980000000001</v>
      </c>
      <c r="V22" s="42">
        <f>U22/O22</f>
        <v>4.2361601590071137E-2</v>
      </c>
      <c r="W22" s="39">
        <f t="shared" ref="W22:W29" si="1">(AB22/100)*L22</f>
        <v>717.02605581811986</v>
      </c>
      <c r="X22" s="42">
        <f>W22/O22</f>
        <v>1.4792247828364156E-2</v>
      </c>
      <c r="Y22" s="39">
        <f t="shared" ref="Y22:Y29" si="2">U22+W22</f>
        <v>2770.42405581812</v>
      </c>
      <c r="Z22" s="42">
        <f>Y22/O22</f>
        <v>5.7153849418435293E-2</v>
      </c>
      <c r="AA22" s="40"/>
      <c r="AB22" s="43">
        <f t="shared" ref="AB22:AB29" si="3">ROUND((((Q22/$Q$44)*$W$51)/L22)*100,3)</f>
        <v>0.13200000000000001</v>
      </c>
      <c r="AC22" s="40"/>
      <c r="AD22" s="44">
        <f>Q22/L22*100</f>
        <v>9.3016107495209113</v>
      </c>
      <c r="AE22" s="40"/>
      <c r="AF22" s="45">
        <f>(U22/L22)*100</f>
        <v>0.37801769377925354</v>
      </c>
      <c r="AG22" s="40"/>
      <c r="AH22" s="45"/>
      <c r="AI22" s="47"/>
      <c r="AJ22" s="10"/>
      <c r="AK22" s="64"/>
      <c r="AL22" s="65"/>
    </row>
    <row r="23" spans="2:38">
      <c r="B23" s="59">
        <f>MAX(B$13:B22)+1</f>
        <v>4</v>
      </c>
      <c r="D23" s="4" t="s">
        <v>55</v>
      </c>
      <c r="E23" s="66"/>
      <c r="F23" s="19">
        <v>33</v>
      </c>
      <c r="G23" s="19"/>
      <c r="H23" s="38">
        <v>0</v>
      </c>
      <c r="I23" s="38">
        <v>0</v>
      </c>
      <c r="K23" s="38">
        <v>0</v>
      </c>
      <c r="L23" s="38">
        <v>0</v>
      </c>
      <c r="N23" s="39">
        <v>0</v>
      </c>
      <c r="O23" s="39">
        <v>0</v>
      </c>
      <c r="P23" s="40"/>
      <c r="Q23" s="39">
        <v>0</v>
      </c>
      <c r="R23" s="39"/>
      <c r="S23" s="41">
        <f t="shared" si="0"/>
        <v>0</v>
      </c>
      <c r="T23" s="39"/>
      <c r="U23" s="39">
        <v>0</v>
      </c>
      <c r="V23" s="42">
        <f>V24</f>
        <v>9.5051642883137971E-2</v>
      </c>
      <c r="W23" s="39">
        <f t="shared" si="1"/>
        <v>0</v>
      </c>
      <c r="X23" s="42">
        <f>X24</f>
        <v>1.5552972855260899E-2</v>
      </c>
      <c r="Y23" s="39">
        <f t="shared" si="2"/>
        <v>0</v>
      </c>
      <c r="Z23" s="42">
        <f>V23+X23</f>
        <v>0.11060461573839887</v>
      </c>
      <c r="AA23" s="40"/>
      <c r="AB23" s="43">
        <f>AB24</f>
        <v>0.11600000000000001</v>
      </c>
      <c r="AC23" s="40"/>
      <c r="AD23" s="44">
        <v>0</v>
      </c>
      <c r="AE23" s="40"/>
      <c r="AF23" s="45">
        <v>0</v>
      </c>
      <c r="AG23" s="40"/>
      <c r="AH23" s="45"/>
      <c r="AI23" s="47"/>
      <c r="AJ23" s="10"/>
      <c r="AK23" s="64"/>
      <c r="AL23" s="65"/>
    </row>
    <row r="24" spans="2:38">
      <c r="B24" s="59">
        <f>MAX(B$13:B23)+1</f>
        <v>5</v>
      </c>
      <c r="D24" s="4" t="s">
        <v>56</v>
      </c>
      <c r="F24" s="19">
        <v>36</v>
      </c>
      <c r="G24" s="19"/>
      <c r="H24" s="38">
        <v>1058.6666666666667</v>
      </c>
      <c r="I24" s="38">
        <v>1053.9138888888895</v>
      </c>
      <c r="K24" s="38">
        <v>901191.51506367233</v>
      </c>
      <c r="L24" s="38">
        <v>895773.15120793856</v>
      </c>
      <c r="N24" s="61">
        <v>49005.26783999426</v>
      </c>
      <c r="O24" s="39">
        <v>66810.176104031925</v>
      </c>
      <c r="P24" s="40"/>
      <c r="Q24" s="39">
        <v>73160.593104031926</v>
      </c>
      <c r="R24" s="39"/>
      <c r="S24" s="41">
        <f t="shared" si="0"/>
        <v>74199.689959433133</v>
      </c>
      <c r="T24" s="39"/>
      <c r="U24" s="39">
        <v>6350.4170000000004</v>
      </c>
      <c r="V24" s="42">
        <f>U24/O24</f>
        <v>9.5051642883137971E-2</v>
      </c>
      <c r="W24" s="39">
        <f t="shared" si="1"/>
        <v>1039.0968554012088</v>
      </c>
      <c r="X24" s="42">
        <f t="shared" ref="X24:X29" si="4">W24/O24</f>
        <v>1.5552972855260899E-2</v>
      </c>
      <c r="Y24" s="39">
        <f t="shared" si="2"/>
        <v>7389.5138554012092</v>
      </c>
      <c r="Z24" s="42">
        <f t="shared" ref="Z24:Z29" si="5">Y24/O24</f>
        <v>0.11060461573839886</v>
      </c>
      <c r="AA24" s="40"/>
      <c r="AB24" s="43">
        <f t="shared" si="3"/>
        <v>0.11600000000000001</v>
      </c>
      <c r="AC24" s="40"/>
      <c r="AD24" s="44">
        <f>Q24/L24*100</f>
        <v>8.1673125618216851</v>
      </c>
      <c r="AE24" s="40"/>
      <c r="AF24" s="45">
        <f>(U24/L24)*100</f>
        <v>0.70893138418321033</v>
      </c>
      <c r="AG24" s="40"/>
      <c r="AH24" s="45"/>
      <c r="AI24" s="47"/>
      <c r="AJ24" s="10"/>
      <c r="AK24" s="64"/>
      <c r="AL24" s="65"/>
    </row>
    <row r="25" spans="2:38">
      <c r="B25" s="59">
        <f>MAX(B$13:B24)+1</f>
        <v>6</v>
      </c>
      <c r="D25" s="4" t="s">
        <v>57</v>
      </c>
      <c r="F25" s="19" t="s">
        <v>58</v>
      </c>
      <c r="G25" s="19"/>
      <c r="H25" s="38">
        <v>5259</v>
      </c>
      <c r="I25" s="38">
        <v>5247.0299819759166</v>
      </c>
      <c r="K25" s="38">
        <v>168033.04399999999</v>
      </c>
      <c r="L25" s="38">
        <v>148533.3665584703</v>
      </c>
      <c r="N25" s="61">
        <v>10140.337</v>
      </c>
      <c r="O25" s="39">
        <v>12666.289000000001</v>
      </c>
      <c r="P25" s="40"/>
      <c r="Q25" s="39">
        <v>13202.96</v>
      </c>
      <c r="R25" s="39"/>
      <c r="S25" s="41">
        <f t="shared" si="0"/>
        <v>13390.112041863671</v>
      </c>
      <c r="T25" s="39"/>
      <c r="U25" s="39">
        <v>536.67100000000005</v>
      </c>
      <c r="V25" s="42">
        <f>U25/O25</f>
        <v>4.2370026453683478E-2</v>
      </c>
      <c r="W25" s="39">
        <f t="shared" si="1"/>
        <v>187.15204186367259</v>
      </c>
      <c r="X25" s="42">
        <f t="shared" si="4"/>
        <v>1.477560174599463E-2</v>
      </c>
      <c r="Y25" s="39">
        <f t="shared" si="2"/>
        <v>723.82304186367264</v>
      </c>
      <c r="Z25" s="42">
        <f t="shared" si="5"/>
        <v>5.7145628199678104E-2</v>
      </c>
      <c r="AA25" s="40"/>
      <c r="AB25" s="43">
        <f t="shared" si="3"/>
        <v>0.126</v>
      </c>
      <c r="AC25" s="40"/>
      <c r="AD25" s="44">
        <f>Q25/L25*100</f>
        <v>8.8888849057377559</v>
      </c>
      <c r="AE25" s="40"/>
      <c r="AF25" s="45">
        <f>(U25/L25)*100</f>
        <v>0.3613134290528176</v>
      </c>
      <c r="AG25" s="40"/>
      <c r="AH25" s="45"/>
      <c r="AI25" s="47"/>
      <c r="AJ25" s="10"/>
    </row>
    <row r="26" spans="2:38">
      <c r="B26" s="59">
        <f>MAX(B$13:B25)+1</f>
        <v>7</v>
      </c>
      <c r="D26" s="4" t="s">
        <v>59</v>
      </c>
      <c r="F26" s="19">
        <v>47</v>
      </c>
      <c r="G26" s="19"/>
      <c r="H26" s="38">
        <v>1.0833333333333333</v>
      </c>
      <c r="I26" s="38">
        <v>1</v>
      </c>
      <c r="K26" s="38">
        <v>1616.6904507017675</v>
      </c>
      <c r="L26" s="38">
        <v>1994.5324465218168</v>
      </c>
      <c r="N26" s="61">
        <v>165.62561725051643</v>
      </c>
      <c r="O26" s="39">
        <v>292.12801280278654</v>
      </c>
      <c r="P26" s="40"/>
      <c r="Q26" s="39">
        <v>319.93201280278652</v>
      </c>
      <c r="R26" s="39"/>
      <c r="S26" s="41">
        <f t="shared" si="0"/>
        <v>324.47954678085625</v>
      </c>
      <c r="T26" s="39"/>
      <c r="U26" s="39">
        <v>27.803999999999998</v>
      </c>
      <c r="V26" s="42">
        <f>U26/O26</f>
        <v>9.5177452286201225E-2</v>
      </c>
      <c r="W26" s="39">
        <f t="shared" si="1"/>
        <v>4.5475339780697421</v>
      </c>
      <c r="X26" s="42">
        <f t="shared" si="4"/>
        <v>1.5566921961502366E-2</v>
      </c>
      <c r="Y26" s="39">
        <f t="shared" si="2"/>
        <v>32.351533978069739</v>
      </c>
      <c r="Z26" s="42">
        <f t="shared" si="5"/>
        <v>0.11074437424770359</v>
      </c>
      <c r="AA26" s="40"/>
      <c r="AB26" s="43">
        <f t="shared" si="3"/>
        <v>0.22800000000000001</v>
      </c>
      <c r="AC26" s="40"/>
      <c r="AD26" s="44">
        <f>Q26/L26*100</f>
        <v>16.040451653754882</v>
      </c>
      <c r="AE26" s="40"/>
      <c r="AF26" s="45">
        <f>(U26/L26)*100</f>
        <v>1.3940109146124071</v>
      </c>
      <c r="AG26" s="40"/>
      <c r="AH26" s="45"/>
      <c r="AI26" s="47"/>
      <c r="AJ26" s="10"/>
    </row>
    <row r="27" spans="2:38">
      <c r="B27" s="59">
        <f>MAX(B$13:B26)+1</f>
        <v>8</v>
      </c>
      <c r="D27" s="4" t="s">
        <v>60</v>
      </c>
      <c r="F27" s="19">
        <v>48</v>
      </c>
      <c r="G27" s="19"/>
      <c r="H27" s="38">
        <v>63.666666666666671</v>
      </c>
      <c r="I27" s="38">
        <v>62.012626262626249</v>
      </c>
      <c r="K27" s="38">
        <v>856497.09877425549</v>
      </c>
      <c r="L27" s="38">
        <v>834884.0372572965</v>
      </c>
      <c r="N27" s="61">
        <v>38996.209349631463</v>
      </c>
      <c r="O27" s="39">
        <v>50976.274610443281</v>
      </c>
      <c r="P27" s="40"/>
      <c r="Q27" s="39">
        <v>55821.88361044327</v>
      </c>
      <c r="R27" s="39"/>
      <c r="S27" s="41">
        <f t="shared" si="0"/>
        <v>56615.023445837702</v>
      </c>
      <c r="T27" s="39"/>
      <c r="U27" s="39">
        <v>4845.609000000004</v>
      </c>
      <c r="V27" s="42">
        <f>U27/O27</f>
        <v>9.505616165617771E-2</v>
      </c>
      <c r="W27" s="39">
        <f t="shared" si="1"/>
        <v>793.13983539443166</v>
      </c>
      <c r="X27" s="42">
        <f t="shared" si="4"/>
        <v>1.5558999582757754E-2</v>
      </c>
      <c r="Y27" s="39">
        <f t="shared" si="2"/>
        <v>5638.7488353944354</v>
      </c>
      <c r="Z27" s="42">
        <f t="shared" si="5"/>
        <v>0.11061516123893546</v>
      </c>
      <c r="AA27" s="40"/>
      <c r="AB27" s="43">
        <f t="shared" si="3"/>
        <v>9.5000000000000001E-2</v>
      </c>
      <c r="AC27" s="40"/>
      <c r="AD27" s="44">
        <f>Q27/L27*100</f>
        <v>6.6861840829806107</v>
      </c>
      <c r="AE27" s="40"/>
      <c r="AF27" s="45">
        <f>(U27/L27)*100</f>
        <v>0.58039305864781709</v>
      </c>
      <c r="AG27" s="40"/>
      <c r="AH27" s="45"/>
      <c r="AI27" s="47"/>
      <c r="AJ27" s="10"/>
      <c r="AK27" s="5" t="s">
        <v>0</v>
      </c>
    </row>
    <row r="28" spans="2:38" hidden="1">
      <c r="B28" s="59">
        <f>MAX(B$13:B26)+1</f>
        <v>8</v>
      </c>
      <c r="D28" s="4" t="s">
        <v>61</v>
      </c>
      <c r="F28" s="37" t="s">
        <v>62</v>
      </c>
      <c r="G28" s="19"/>
      <c r="H28" s="38">
        <v>63.666666666666671</v>
      </c>
      <c r="I28" s="38">
        <v>0</v>
      </c>
      <c r="K28" s="38">
        <v>856497.09877425549</v>
      </c>
      <c r="L28" s="38">
        <v>0</v>
      </c>
      <c r="N28" s="61">
        <v>38996.209349631463</v>
      </c>
      <c r="O28" s="39">
        <v>0</v>
      </c>
      <c r="P28" s="40"/>
      <c r="Q28" s="39">
        <v>0</v>
      </c>
      <c r="R28" s="39"/>
      <c r="S28" s="41">
        <f t="shared" si="0"/>
        <v>0</v>
      </c>
      <c r="T28" s="39"/>
      <c r="U28" s="39">
        <v>0</v>
      </c>
      <c r="V28" s="42">
        <v>0</v>
      </c>
      <c r="W28" s="39">
        <v>0</v>
      </c>
      <c r="X28" s="42">
        <v>0</v>
      </c>
      <c r="Y28" s="39">
        <f t="shared" si="2"/>
        <v>0</v>
      </c>
      <c r="Z28" s="42">
        <v>0</v>
      </c>
      <c r="AA28" s="40"/>
      <c r="AB28" s="43" t="e">
        <f t="shared" si="3"/>
        <v>#DIV/0!</v>
      </c>
      <c r="AC28" s="40"/>
      <c r="AD28" s="44">
        <v>0</v>
      </c>
      <c r="AE28" s="40"/>
      <c r="AF28" s="45">
        <v>0</v>
      </c>
      <c r="AG28" s="40"/>
      <c r="AH28" s="45"/>
      <c r="AI28" s="47"/>
      <c r="AJ28" s="10"/>
    </row>
    <row r="29" spans="2:38">
      <c r="B29" s="59">
        <f>MAX(B$13:B28)+1</f>
        <v>9</v>
      </c>
      <c r="D29" s="4" t="s">
        <v>63</v>
      </c>
      <c r="F29" s="19" t="s">
        <v>64</v>
      </c>
      <c r="G29" s="19"/>
      <c r="H29" s="38">
        <v>28</v>
      </c>
      <c r="I29" s="38">
        <v>29.977777777777749</v>
      </c>
      <c r="K29" s="38">
        <v>233.86177246899351</v>
      </c>
      <c r="L29" s="38">
        <v>294.55045303791917</v>
      </c>
      <c r="N29" s="61">
        <v>18.659249899021408</v>
      </c>
      <c r="O29" s="39">
        <v>25.790024491772925</v>
      </c>
      <c r="P29" s="40"/>
      <c r="Q29" s="39">
        <v>26.883024491772925</v>
      </c>
      <c r="R29" s="39"/>
      <c r="S29" s="41">
        <f t="shared" si="0"/>
        <v>27.265940080722221</v>
      </c>
      <c r="T29" s="39"/>
      <c r="U29" s="39">
        <v>1.093</v>
      </c>
      <c r="V29" s="42">
        <f>U29/O29</f>
        <v>4.2380727492083978E-2</v>
      </c>
      <c r="W29" s="39">
        <f t="shared" si="1"/>
        <v>0.38291558894929489</v>
      </c>
      <c r="X29" s="42">
        <f t="shared" si="4"/>
        <v>1.4847430217503121E-2</v>
      </c>
      <c r="Y29" s="39">
        <f t="shared" si="2"/>
        <v>1.4759155889492948</v>
      </c>
      <c r="Z29" s="42">
        <f t="shared" si="5"/>
        <v>5.7228157709587092E-2</v>
      </c>
      <c r="AA29" s="40"/>
      <c r="AB29" s="43">
        <f t="shared" si="3"/>
        <v>0.13</v>
      </c>
      <c r="AC29" s="40"/>
      <c r="AD29" s="44">
        <f>Q29/L29*100</f>
        <v>9.1267978760542317</v>
      </c>
      <c r="AE29" s="40"/>
      <c r="AF29" s="45">
        <f>(U29/L29)*100</f>
        <v>0.37107394971797641</v>
      </c>
      <c r="AG29" s="40"/>
      <c r="AH29" s="45"/>
      <c r="AI29" s="47"/>
      <c r="AJ29" s="10"/>
    </row>
    <row r="30" spans="2:38">
      <c r="B30" s="22"/>
      <c r="F30" s="19"/>
      <c r="G30" s="19"/>
      <c r="H30" s="49"/>
      <c r="I30" s="49"/>
      <c r="K30" s="49"/>
      <c r="L30" s="49"/>
      <c r="N30" s="49"/>
      <c r="O30" s="49"/>
      <c r="P30" s="10"/>
      <c r="Q30" s="49"/>
      <c r="R30" s="10"/>
      <c r="S30" s="50"/>
      <c r="T30" s="10"/>
      <c r="U30" s="49"/>
      <c r="V30" s="52"/>
      <c r="W30" s="49"/>
      <c r="X30" s="52"/>
      <c r="Y30" s="49"/>
      <c r="Z30" s="52"/>
      <c r="AA30" s="10"/>
      <c r="AB30" s="53"/>
      <c r="AC30" s="10"/>
      <c r="AD30" s="50"/>
      <c r="AE30" s="10"/>
      <c r="AF30" s="54"/>
      <c r="AG30" s="10"/>
      <c r="AH30" s="55"/>
      <c r="AI30" s="10"/>
      <c r="AJ30" s="10"/>
    </row>
    <row r="31" spans="2:38">
      <c r="B31" s="22"/>
      <c r="V31" s="56"/>
      <c r="X31" s="56"/>
      <c r="Z31" s="56"/>
      <c r="AB31" s="57"/>
      <c r="AF31" s="58"/>
      <c r="AH31" s="55"/>
      <c r="AI31" s="10"/>
      <c r="AJ31" s="10"/>
    </row>
    <row r="32" spans="2:38">
      <c r="B32" s="59">
        <f>MAX(B$13:B31)+1</f>
        <v>10</v>
      </c>
      <c r="D32" s="36" t="s">
        <v>65</v>
      </c>
      <c r="H32" s="60">
        <f>SUM(H22:H29)</f>
        <v>23780.5</v>
      </c>
      <c r="I32" s="60">
        <f>SUM(I22:I29)</f>
        <v>25182.428024905177</v>
      </c>
      <c r="K32" s="60">
        <f>SUM(K22:K29)</f>
        <v>3297111.0499705928</v>
      </c>
      <c r="L32" s="60">
        <f>SUM(L22:L29)</f>
        <v>2424681.1953612347</v>
      </c>
      <c r="M32" s="60"/>
      <c r="N32" s="39">
        <f>SUM(N22:N29)</f>
        <v>170969.95465759834</v>
      </c>
      <c r="O32" s="39">
        <f>SUM(O22:O29)</f>
        <v>179243.75420998497</v>
      </c>
      <c r="P32" s="40"/>
      <c r="Q32" s="39">
        <f>SUM(Q22:Q29)</f>
        <v>193058.74620998494</v>
      </c>
      <c r="R32" s="61"/>
      <c r="S32" s="41">
        <f>SUM(S22:S29)</f>
        <v>195800.09144802936</v>
      </c>
      <c r="T32" s="61"/>
      <c r="U32" s="39">
        <f>SUM(U22:U29)</f>
        <v>13814.992000000006</v>
      </c>
      <c r="V32" s="42">
        <f>U32/O32</f>
        <v>7.7073770636469002E-2</v>
      </c>
      <c r="W32" s="39">
        <f>SUM(W22:W29)</f>
        <v>2741.3452380444519</v>
      </c>
      <c r="X32" s="42">
        <f>W32/O32</f>
        <v>1.5293951246038688E-2</v>
      </c>
      <c r="Y32" s="39">
        <f>U32+W32</f>
        <v>16556.337238044456</v>
      </c>
      <c r="Z32" s="42"/>
      <c r="AA32" s="40"/>
      <c r="AB32" s="43"/>
      <c r="AC32" s="40"/>
      <c r="AD32" s="44">
        <f>Q32/L32*100</f>
        <v>7.9622321721855309</v>
      </c>
      <c r="AE32" s="40"/>
      <c r="AF32" s="45">
        <f>(U32/L32)*100</f>
        <v>0.56976529642041529</v>
      </c>
      <c r="AG32" s="40"/>
      <c r="AH32" s="45"/>
      <c r="AI32" s="47"/>
      <c r="AJ32" s="10"/>
    </row>
    <row r="33" spans="2:37">
      <c r="B33" s="22"/>
      <c r="V33" s="56"/>
      <c r="X33" s="56"/>
      <c r="Z33" s="56"/>
      <c r="AB33" s="57"/>
      <c r="AF33" s="58"/>
      <c r="AH33" s="55"/>
      <c r="AI33" s="10"/>
      <c r="AJ33" s="10"/>
    </row>
    <row r="34" spans="2:37">
      <c r="B34" s="22"/>
      <c r="D34" s="36" t="s">
        <v>66</v>
      </c>
      <c r="V34" s="56"/>
      <c r="X34" s="56"/>
      <c r="Z34" s="56"/>
      <c r="AB34" s="57"/>
      <c r="AF34" s="58"/>
      <c r="AH34" s="55"/>
      <c r="AI34" s="10"/>
      <c r="AJ34" s="10"/>
    </row>
    <row r="35" spans="2:37">
      <c r="B35" s="59">
        <f>MAX(B$13:B34)+1</f>
        <v>11</v>
      </c>
      <c r="D35" s="4" t="s">
        <v>67</v>
      </c>
      <c r="F35" s="19" t="s">
        <v>68</v>
      </c>
      <c r="G35" s="19"/>
      <c r="H35" s="38">
        <v>2828</v>
      </c>
      <c r="I35" s="38">
        <v>2531.9166666666665</v>
      </c>
      <c r="K35" s="38">
        <v>3735.0893644456642</v>
      </c>
      <c r="L35" s="38">
        <v>3355.2350684260427</v>
      </c>
      <c r="N35" s="61">
        <v>473.92026673033644</v>
      </c>
      <c r="O35" s="39">
        <v>468.63441510785196</v>
      </c>
      <c r="P35" s="40"/>
      <c r="Q35" s="39">
        <v>488.51645698354025</v>
      </c>
      <c r="R35" s="39"/>
      <c r="S35" s="41">
        <f>Q35+W35</f>
        <v>495.46179357518218</v>
      </c>
      <c r="T35" s="39"/>
      <c r="U35" s="39">
        <v>19.882041875688302</v>
      </c>
      <c r="V35" s="42">
        <f>U35/O35</f>
        <v>4.2425483990783372E-2</v>
      </c>
      <c r="W35" s="39">
        <f>(AB35/100)*L35</f>
        <v>6.9453365916419081</v>
      </c>
      <c r="X35" s="42">
        <f>W35/O35</f>
        <v>1.4820372485967556E-2</v>
      </c>
      <c r="Y35" s="39">
        <f>U35+W35</f>
        <v>26.82737846733021</v>
      </c>
      <c r="Z35" s="42">
        <f>Y35/O35</f>
        <v>5.7245856476750928E-2</v>
      </c>
      <c r="AA35" s="40"/>
      <c r="AB35" s="43">
        <f t="shared" ref="AB35:AB39" si="6">ROUND((((Q35/$Q$44)*$W$51)/L35)*100,3)</f>
        <v>0.20699999999999999</v>
      </c>
      <c r="AC35" s="40"/>
      <c r="AD35" s="44">
        <f>Q35/L35*100</f>
        <v>14.559828060354224</v>
      </c>
      <c r="AE35" s="40"/>
      <c r="AF35" s="45">
        <f>(U35/L35)*100</f>
        <v>0.59256777752430523</v>
      </c>
      <c r="AG35" s="40"/>
      <c r="AH35" s="45"/>
      <c r="AI35" s="47"/>
      <c r="AJ35" s="10"/>
    </row>
    <row r="36" spans="2:37">
      <c r="B36" s="59">
        <f>MAX(B$13:B35)+1</f>
        <v>12</v>
      </c>
      <c r="D36" s="4" t="s">
        <v>69</v>
      </c>
      <c r="F36" s="19" t="s">
        <v>70</v>
      </c>
      <c r="G36" s="19"/>
      <c r="H36" s="38">
        <v>178</v>
      </c>
      <c r="I36" s="38">
        <v>163</v>
      </c>
      <c r="K36" s="38">
        <v>2902.2385934150548</v>
      </c>
      <c r="L36" s="38">
        <v>3186.5956037362384</v>
      </c>
      <c r="N36" s="61">
        <v>522.31224201957195</v>
      </c>
      <c r="O36" s="39">
        <v>620.98089382532601</v>
      </c>
      <c r="P36" s="40"/>
      <c r="Q36" s="39">
        <v>647.38289382532605</v>
      </c>
      <c r="R36" s="39"/>
      <c r="S36" s="41">
        <f>Q36+W36</f>
        <v>656.56028916408638</v>
      </c>
      <c r="T36" s="39"/>
      <c r="U36" s="39">
        <v>26.402000000000001</v>
      </c>
      <c r="V36" s="42">
        <f>U36/O36</f>
        <v>4.2516606005959579E-2</v>
      </c>
      <c r="W36" s="39">
        <f>(AB36/100)*L36</f>
        <v>9.1773953387603662</v>
      </c>
      <c r="X36" s="42">
        <f>W36/O36</f>
        <v>1.4778869092455283E-2</v>
      </c>
      <c r="Y36" s="39">
        <f>U36+W36</f>
        <v>35.579395338760364</v>
      </c>
      <c r="Z36" s="42">
        <f>Y36/O36</f>
        <v>5.7295475098414851E-2</v>
      </c>
      <c r="AA36" s="40"/>
      <c r="AB36" s="43">
        <f t="shared" si="6"/>
        <v>0.28799999999999998</v>
      </c>
      <c r="AC36" s="40"/>
      <c r="AD36" s="44">
        <f>Q36/L36*100</f>
        <v>20.315815821319742</v>
      </c>
      <c r="AE36" s="40"/>
      <c r="AF36" s="45">
        <f>(U36/L36)*100</f>
        <v>0.82853312070863427</v>
      </c>
      <c r="AG36" s="40"/>
      <c r="AH36" s="45"/>
      <c r="AI36" s="47"/>
      <c r="AJ36" s="46" t="s">
        <v>0</v>
      </c>
    </row>
    <row r="37" spans="2:37">
      <c r="B37" s="59">
        <f>MAX(B$13:B36)+1</f>
        <v>13</v>
      </c>
      <c r="D37" s="4" t="s">
        <v>69</v>
      </c>
      <c r="F37" s="19">
        <v>52</v>
      </c>
      <c r="G37" s="19"/>
      <c r="H37" s="38">
        <v>30</v>
      </c>
      <c r="I37" s="38">
        <v>15</v>
      </c>
      <c r="K37" s="38">
        <v>466.2387672357238</v>
      </c>
      <c r="L37" s="38">
        <v>198.34085987577339</v>
      </c>
      <c r="N37" s="61">
        <v>60.670270195709442</v>
      </c>
      <c r="O37" s="39">
        <v>33.511850718803466</v>
      </c>
      <c r="P37" s="40"/>
      <c r="Q37" s="39">
        <v>34.93185071880346</v>
      </c>
      <c r="R37" s="39"/>
      <c r="S37" s="41">
        <f>Q37+W37</f>
        <v>35.427702868492894</v>
      </c>
      <c r="T37" s="39"/>
      <c r="U37" s="39">
        <v>1.42</v>
      </c>
      <c r="V37" s="42">
        <f>U37/O37</f>
        <v>4.2373070109292393E-2</v>
      </c>
      <c r="W37" s="39">
        <f>(AB37/100)*L37</f>
        <v>0.49585214968943347</v>
      </c>
      <c r="X37" s="42">
        <f>W37/O37</f>
        <v>1.4796322466643459E-2</v>
      </c>
      <c r="Y37" s="39">
        <f>U37+W37</f>
        <v>1.9158521496894334</v>
      </c>
      <c r="Z37" s="42">
        <f>Y37/O37</f>
        <v>5.7169392575935854E-2</v>
      </c>
      <c r="AA37" s="40"/>
      <c r="AB37" s="43">
        <f t="shared" si="6"/>
        <v>0.25</v>
      </c>
      <c r="AC37" s="40"/>
      <c r="AD37" s="44">
        <f>Q37/L37*100</f>
        <v>17.612029483325973</v>
      </c>
      <c r="AE37" s="40"/>
      <c r="AF37" s="45">
        <f>(U37/L37)*100</f>
        <v>0.71593921741056632</v>
      </c>
      <c r="AG37" s="40"/>
      <c r="AH37" s="45"/>
      <c r="AI37" s="47"/>
      <c r="AJ37" s="10"/>
    </row>
    <row r="38" spans="2:37">
      <c r="B38" s="59">
        <f>MAX(B$13:B37)+1</f>
        <v>14</v>
      </c>
      <c r="D38" s="4" t="s">
        <v>69</v>
      </c>
      <c r="F38" s="19">
        <v>53</v>
      </c>
      <c r="G38" s="19"/>
      <c r="H38" s="38">
        <v>272.33333333333337</v>
      </c>
      <c r="I38" s="38">
        <v>217.08333333333334</v>
      </c>
      <c r="K38" s="38">
        <v>4499.9316487570059</v>
      </c>
      <c r="L38" s="38">
        <v>4161.9537848388163</v>
      </c>
      <c r="N38" s="38">
        <v>278.83306975907675</v>
      </c>
      <c r="O38" s="39">
        <v>286.22928702344217</v>
      </c>
      <c r="P38" s="40"/>
      <c r="Q38" s="39">
        <v>298.32404757805784</v>
      </c>
      <c r="R38" s="39"/>
      <c r="S38" s="41">
        <f>Q38+W38</f>
        <v>302.56924043859345</v>
      </c>
      <c r="T38" s="39"/>
      <c r="U38" s="39">
        <v>12.094395709682024</v>
      </c>
      <c r="V38" s="42">
        <f>U38/O38</f>
        <v>4.2254221555921678E-2</v>
      </c>
      <c r="W38" s="39">
        <f>(AB38/100)*L38</f>
        <v>4.2451928605355924</v>
      </c>
      <c r="X38" s="42">
        <f>W38/O38</f>
        <v>1.483144127102518E-2</v>
      </c>
      <c r="Y38" s="39">
        <f>U38+W38</f>
        <v>16.339588570217614</v>
      </c>
      <c r="Z38" s="42">
        <f>Y38/O38</f>
        <v>5.7085662826946854E-2</v>
      </c>
      <c r="AA38" s="40"/>
      <c r="AB38" s="43">
        <f t="shared" si="6"/>
        <v>0.10199999999999999</v>
      </c>
      <c r="AC38" s="40"/>
      <c r="AD38" s="44">
        <f>Q38/L38*100</f>
        <v>7.1678846762978008</v>
      </c>
      <c r="AE38" s="40"/>
      <c r="AF38" s="45">
        <f>(U38/L38)*100</f>
        <v>0.29059418568604828</v>
      </c>
      <c r="AG38" s="40"/>
      <c r="AH38" s="45"/>
      <c r="AI38" s="47"/>
      <c r="AJ38" s="10"/>
      <c r="AK38" s="5" t="s">
        <v>0</v>
      </c>
    </row>
    <row r="39" spans="2:37">
      <c r="B39" s="59">
        <f>MAX(B$13:B38)+1</f>
        <v>15</v>
      </c>
      <c r="D39" s="4" t="s">
        <v>69</v>
      </c>
      <c r="F39" s="19">
        <v>57</v>
      </c>
      <c r="G39" s="19"/>
      <c r="H39" s="38">
        <v>50.666666666666664</v>
      </c>
      <c r="I39" s="38">
        <v>33.916666666666664</v>
      </c>
      <c r="K39" s="38">
        <v>2174.0459905922153</v>
      </c>
      <c r="L39" s="38">
        <v>1743.2558167712143</v>
      </c>
      <c r="N39" s="38">
        <v>235.8029580256418</v>
      </c>
      <c r="O39" s="39">
        <v>212.91005677457667</v>
      </c>
      <c r="P39" s="40"/>
      <c r="Q39" s="39">
        <v>221.92705677457667</v>
      </c>
      <c r="R39" s="39"/>
      <c r="S39" s="41">
        <f>Q39+W39</f>
        <v>225.08234980293255</v>
      </c>
      <c r="T39" s="39"/>
      <c r="U39" s="39">
        <v>9.0169999999999995</v>
      </c>
      <c r="V39" s="42">
        <f>U39/O39</f>
        <v>4.2351216925121352E-2</v>
      </c>
      <c r="W39" s="39">
        <f>(AB39/100)*L39</f>
        <v>3.155293028355898</v>
      </c>
      <c r="X39" s="42">
        <f>W39/O39</f>
        <v>1.4819840246891839E-2</v>
      </c>
      <c r="Y39" s="39">
        <f>U39+W39</f>
        <v>12.172293028355897</v>
      </c>
      <c r="Z39" s="42">
        <f>Y39/O39</f>
        <v>5.7171057172013186E-2</v>
      </c>
      <c r="AA39" s="40"/>
      <c r="AB39" s="43">
        <f t="shared" si="6"/>
        <v>0.18099999999999999</v>
      </c>
      <c r="AC39" s="40"/>
      <c r="AD39" s="44">
        <f>Q39/L39*100</f>
        <v>12.730607558540703</v>
      </c>
      <c r="AE39" s="40"/>
      <c r="AF39" s="45">
        <f>(U39/L39)*100</f>
        <v>0.51725053278186728</v>
      </c>
      <c r="AG39" s="40"/>
      <c r="AH39" s="45"/>
      <c r="AI39" s="47"/>
      <c r="AJ39" s="10"/>
    </row>
    <row r="40" spans="2:37">
      <c r="B40" s="22"/>
      <c r="H40" s="49"/>
      <c r="I40" s="49"/>
      <c r="K40" s="49"/>
      <c r="L40" s="49"/>
      <c r="N40" s="49"/>
      <c r="O40" s="49"/>
      <c r="P40" s="10"/>
      <c r="Q40" s="50"/>
      <c r="R40" s="10"/>
      <c r="S40" s="50"/>
      <c r="T40" s="10"/>
      <c r="U40" s="49"/>
      <c r="V40" s="52"/>
      <c r="W40" s="49"/>
      <c r="X40" s="52"/>
      <c r="Y40" s="49"/>
      <c r="Z40" s="52"/>
      <c r="AA40" s="10"/>
      <c r="AB40" s="53"/>
      <c r="AC40" s="10"/>
      <c r="AD40" s="50"/>
      <c r="AE40" s="10"/>
      <c r="AF40" s="54"/>
      <c r="AG40" s="10"/>
      <c r="AH40" s="55"/>
      <c r="AI40" s="10"/>
      <c r="AJ40" s="10"/>
    </row>
    <row r="41" spans="2:37">
      <c r="B41" s="22"/>
      <c r="V41" s="56"/>
      <c r="X41" s="56"/>
      <c r="Z41" s="56"/>
      <c r="AB41" s="57"/>
      <c r="AF41" s="58"/>
      <c r="AH41" s="55"/>
      <c r="AI41" s="10"/>
      <c r="AJ41" s="10"/>
    </row>
    <row r="42" spans="2:37">
      <c r="B42" s="59">
        <f>MAX(B$13:B41)+1</f>
        <v>16</v>
      </c>
      <c r="D42" s="36" t="s">
        <v>71</v>
      </c>
      <c r="H42" s="67">
        <f>SUM(H35:H39)</f>
        <v>3359</v>
      </c>
      <c r="I42" s="67">
        <f>SUM(I35:I39)</f>
        <v>2960.9166666666665</v>
      </c>
      <c r="K42" s="67">
        <f>SUM(K35:K39)</f>
        <v>13777.544364445665</v>
      </c>
      <c r="L42" s="67">
        <f>SUM(L35:L39)</f>
        <v>12645.381133648085</v>
      </c>
      <c r="M42" s="60"/>
      <c r="N42" s="68">
        <f>SUM(N35:N39)</f>
        <v>1571.5388067303365</v>
      </c>
      <c r="O42" s="68">
        <f>SUM(O35:O39)</f>
        <v>1622.2665034500001</v>
      </c>
      <c r="P42" s="47"/>
      <c r="Q42" s="68">
        <f>SUM(Q35:Q39)</f>
        <v>1691.0823058803041</v>
      </c>
      <c r="R42" s="69"/>
      <c r="S42" s="68">
        <f>SUM(S35:S39)</f>
        <v>1715.1013758492875</v>
      </c>
      <c r="T42" s="69"/>
      <c r="U42" s="68">
        <f>SUM(U35:U39)</f>
        <v>68.815437585370333</v>
      </c>
      <c r="V42" s="70">
        <f>U42/O42</f>
        <v>4.2419317318716551E-2</v>
      </c>
      <c r="W42" s="68">
        <f>SUM(W35:W39)</f>
        <v>24.019069968983199</v>
      </c>
      <c r="X42" s="70">
        <f>W42/O42</f>
        <v>1.4805871857615836E-2</v>
      </c>
      <c r="Y42" s="68">
        <f>U42+W42</f>
        <v>92.834507554353536</v>
      </c>
      <c r="Z42" s="70">
        <f>Y42/O42</f>
        <v>5.7225189176332389E-2</v>
      </c>
      <c r="AA42" s="47"/>
      <c r="AB42" s="43"/>
      <c r="AC42" s="47"/>
      <c r="AD42" s="71">
        <f>Q42/L42*100</f>
        <v>13.37312247062688</v>
      </c>
      <c r="AE42" s="47"/>
      <c r="AF42" s="72">
        <f>(U42/L42)*100</f>
        <v>0.54419425447177228</v>
      </c>
      <c r="AG42" s="47"/>
      <c r="AH42" s="73"/>
      <c r="AI42" s="47"/>
      <c r="AJ42" s="10"/>
    </row>
    <row r="43" spans="2:37">
      <c r="B43" s="22"/>
      <c r="D43" s="36"/>
      <c r="H43" s="74"/>
      <c r="I43" s="74"/>
      <c r="K43" s="74"/>
      <c r="L43" s="74"/>
      <c r="M43" s="60"/>
      <c r="N43" s="69"/>
      <c r="O43" s="69"/>
      <c r="P43" s="69"/>
      <c r="Q43" s="69"/>
      <c r="R43" s="69"/>
      <c r="S43" s="69"/>
      <c r="T43" s="69"/>
      <c r="U43" s="69"/>
      <c r="V43" s="75"/>
      <c r="W43" s="69"/>
      <c r="X43" s="75"/>
      <c r="Y43" s="69"/>
      <c r="Z43" s="76"/>
      <c r="AA43" s="69"/>
      <c r="AB43" s="77"/>
      <c r="AC43" s="69"/>
      <c r="AD43" s="69"/>
      <c r="AE43" s="69"/>
      <c r="AF43" s="78"/>
      <c r="AG43" s="69"/>
      <c r="AH43" s="55"/>
      <c r="AI43" s="69"/>
      <c r="AJ43" s="10"/>
    </row>
    <row r="44" spans="2:37" ht="16.5" thickBot="1">
      <c r="B44" s="59">
        <f>MAX(B$13:B43)+1</f>
        <v>17</v>
      </c>
      <c r="D44" s="79" t="s">
        <v>72</v>
      </c>
      <c r="H44" s="80">
        <f>H42+H32+H19</f>
        <v>128476.41666666667</v>
      </c>
      <c r="I44" s="80">
        <f>I42+I32+I19</f>
        <v>132778.43714676326</v>
      </c>
      <c r="K44" s="80">
        <f>K42+K32+K19</f>
        <v>4880827.1987742558</v>
      </c>
      <c r="L44" s="80">
        <f>L42+L32+L19</f>
        <v>4010161.4332736093</v>
      </c>
      <c r="N44" s="81">
        <f>N42+N32+N19</f>
        <v>275214.43788963149</v>
      </c>
      <c r="O44" s="81">
        <f>O42+O32+O19</f>
        <v>320954.13952952309</v>
      </c>
      <c r="P44" s="47"/>
      <c r="Q44" s="81">
        <f>Q42+Q32+Q19</f>
        <v>348153.68320067483</v>
      </c>
      <c r="R44" s="82"/>
      <c r="S44" s="81">
        <f>S42+S32+S19</f>
        <v>353089.5596110429</v>
      </c>
      <c r="T44" s="82"/>
      <c r="U44" s="81">
        <f>U42+U32+U19</f>
        <v>27199.543306306863</v>
      </c>
      <c r="V44" s="83">
        <f>U44/O44</f>
        <v>8.474588720425244E-2</v>
      </c>
      <c r="W44" s="81">
        <f>W42+W32+W19</f>
        <v>4935.8764103680778</v>
      </c>
      <c r="X44" s="83">
        <f>W44/O44</f>
        <v>1.5378759151084416E-2</v>
      </c>
      <c r="Y44" s="81">
        <f>U44+W44</f>
        <v>32135.41971667494</v>
      </c>
      <c r="Z44" s="83">
        <f>Y44/O44</f>
        <v>0.10012464635533685</v>
      </c>
      <c r="AA44" s="47"/>
      <c r="AB44" s="43">
        <f>ROUND((((Q44/$Q$44)*$W$51)/L44)*100,4)</f>
        <v>0.1232</v>
      </c>
      <c r="AC44" s="47"/>
      <c r="AD44" s="84">
        <f>Q44/L44*100</f>
        <v>8.6817872296095331</v>
      </c>
      <c r="AE44" s="47"/>
      <c r="AF44" s="84">
        <f>(U44/L44)*100</f>
        <v>0.67826554513799464</v>
      </c>
      <c r="AG44" s="47"/>
      <c r="AH44" s="46" t="s">
        <v>0</v>
      </c>
      <c r="AI44" s="47"/>
      <c r="AJ44" s="48" t="s">
        <v>0</v>
      </c>
    </row>
    <row r="45" spans="2:37" ht="16.5" thickTop="1">
      <c r="B45" s="85" t="s">
        <v>0</v>
      </c>
      <c r="C45" s="86"/>
      <c r="D45" s="86"/>
      <c r="H45" s="87"/>
      <c r="I45" s="87"/>
      <c r="K45" s="87"/>
      <c r="L45" s="87"/>
      <c r="N45" s="82"/>
      <c r="O45" s="82"/>
      <c r="P45" s="47"/>
      <c r="Q45" s="82"/>
      <c r="R45" s="82"/>
      <c r="S45" s="82"/>
      <c r="T45" s="82"/>
      <c r="U45" s="82"/>
      <c r="V45" s="56"/>
      <c r="W45" s="82"/>
      <c r="X45" s="56"/>
      <c r="Y45" s="47"/>
      <c r="AA45" s="47"/>
      <c r="AB45" s="47"/>
      <c r="AC45" s="47"/>
      <c r="AD45" s="47"/>
      <c r="AE45" s="47"/>
      <c r="AF45" s="45"/>
      <c r="AG45" s="47"/>
      <c r="AH45" s="45"/>
      <c r="AI45" s="47"/>
      <c r="AJ45" s="10"/>
    </row>
    <row r="46" spans="2:37">
      <c r="B46" s="59">
        <v>18</v>
      </c>
      <c r="D46" s="4" t="s">
        <v>73</v>
      </c>
      <c r="H46" s="87"/>
      <c r="I46" s="87"/>
      <c r="K46" s="87"/>
      <c r="L46" s="87"/>
      <c r="N46" s="82">
        <v>311.00673999999998</v>
      </c>
      <c r="O46" s="41">
        <v>651.51829000000009</v>
      </c>
      <c r="P46" s="88"/>
      <c r="Q46" s="41">
        <f>O46</f>
        <v>651.51829000000009</v>
      </c>
      <c r="R46" s="82"/>
      <c r="S46" s="41">
        <f>Q46</f>
        <v>651.51829000000009</v>
      </c>
      <c r="T46" s="82"/>
      <c r="U46" s="64"/>
      <c r="V46" s="42"/>
      <c r="W46" s="64"/>
      <c r="X46" s="42"/>
      <c r="Y46" s="47"/>
      <c r="AA46" s="47"/>
      <c r="AB46" s="47"/>
      <c r="AC46" s="47"/>
      <c r="AD46" s="44"/>
      <c r="AE46" s="40"/>
      <c r="AF46" s="45"/>
      <c r="AG46" s="47"/>
      <c r="AH46" s="45"/>
      <c r="AI46" s="47"/>
      <c r="AJ46" s="10"/>
    </row>
    <row r="47" spans="2:37">
      <c r="B47" s="59"/>
      <c r="H47" s="87"/>
      <c r="I47" s="87"/>
      <c r="K47" s="87"/>
      <c r="L47" s="87"/>
      <c r="N47" s="82"/>
      <c r="O47" s="82"/>
      <c r="P47" s="88"/>
      <c r="Q47" s="41"/>
      <c r="R47" s="82"/>
      <c r="S47" s="41"/>
      <c r="T47" s="82"/>
      <c r="U47" s="64"/>
      <c r="V47" s="42"/>
      <c r="W47" s="64"/>
      <c r="X47" s="42"/>
      <c r="Y47" s="47"/>
      <c r="AA47" s="47"/>
      <c r="AB47" s="47"/>
      <c r="AC47" s="47"/>
      <c r="AD47" s="44"/>
      <c r="AE47" s="40"/>
      <c r="AF47" s="45"/>
      <c r="AG47" s="47"/>
      <c r="AH47" s="45"/>
      <c r="AI47" s="47"/>
      <c r="AJ47" s="10"/>
    </row>
    <row r="48" spans="2:37" ht="16.5" thickBot="1">
      <c r="B48" s="59">
        <v>19</v>
      </c>
      <c r="D48" s="89" t="s">
        <v>74</v>
      </c>
      <c r="H48" s="90">
        <f>SUM(H44:H46)</f>
        <v>128476.41666666667</v>
      </c>
      <c r="I48" s="90">
        <f>SUM(I44:I46)</f>
        <v>132778.43714676326</v>
      </c>
      <c r="K48" s="90">
        <f>SUM(K44:K46)</f>
        <v>4880827.1987742558</v>
      </c>
      <c r="L48" s="90">
        <f>SUM(L44:L46)</f>
        <v>4010161.4332736093</v>
      </c>
      <c r="N48" s="81">
        <f>SUM(N44:N46)</f>
        <v>275525.44462963147</v>
      </c>
      <c r="O48" s="81">
        <f>SUM(O44:O46)</f>
        <v>321605.65781952307</v>
      </c>
      <c r="Q48" s="91">
        <f>SUM(Q44:Q46)</f>
        <v>348805.20149067481</v>
      </c>
      <c r="R48" s="82"/>
      <c r="S48" s="91">
        <f>SUM(S44:S46)</f>
        <v>353741.07790104288</v>
      </c>
      <c r="T48" s="82"/>
      <c r="U48" s="81">
        <f>SUM(U44:U46)</f>
        <v>27199.543306306863</v>
      </c>
      <c r="V48" s="83">
        <f>U48/O48</f>
        <v>8.4574206469870489E-2</v>
      </c>
      <c r="W48" s="81">
        <f>SUM(W44:W46)</f>
        <v>4935.8764103680778</v>
      </c>
      <c r="X48" s="83">
        <f>W48/O48</f>
        <v>1.5347604404204749E-2</v>
      </c>
      <c r="AD48" s="84">
        <f>Q48/L48*100</f>
        <v>8.6980339144585308</v>
      </c>
      <c r="AE48" s="40"/>
      <c r="AF48" s="84">
        <f>(U48/L48)*100</f>
        <v>0.67826554513799464</v>
      </c>
      <c r="AH48" s="10"/>
      <c r="AI48" s="10"/>
      <c r="AJ48" s="10"/>
    </row>
    <row r="49" spans="10:35" ht="18.75" customHeight="1" thickTop="1">
      <c r="J49" s="5"/>
      <c r="U49" s="39" t="s">
        <v>0</v>
      </c>
      <c r="V49" s="92" t="s">
        <v>0</v>
      </c>
      <c r="X49" s="92" t="s">
        <v>0</v>
      </c>
    </row>
    <row r="50" spans="10:35" ht="18.75" customHeight="1" thickBot="1">
      <c r="U50" s="93" t="s">
        <v>0</v>
      </c>
      <c r="V50" s="83" t="s">
        <v>0</v>
      </c>
      <c r="X50" s="92"/>
    </row>
    <row r="51" spans="10:35" ht="16.5" thickTop="1">
      <c r="N51" s="94"/>
      <c r="O51" s="94"/>
      <c r="P51" s="10"/>
      <c r="S51" s="64"/>
      <c r="U51" s="64"/>
      <c r="V51" s="95"/>
      <c r="W51" s="64">
        <v>4940.3389999999999</v>
      </c>
      <c r="X51" s="95"/>
      <c r="Y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0:35">
      <c r="P52" s="10"/>
      <c r="U52" s="96"/>
      <c r="Y52" s="10"/>
      <c r="Z52" s="10"/>
      <c r="AA52" s="10"/>
      <c r="AB52" s="10"/>
      <c r="AC52" s="10"/>
      <c r="AD52" s="82"/>
      <c r="AE52" s="10"/>
      <c r="AF52" s="10"/>
      <c r="AG52" s="10"/>
      <c r="AH52" s="10"/>
      <c r="AI52" s="10"/>
    </row>
    <row r="53" spans="10:35">
      <c r="Q53" s="46"/>
      <c r="U53" s="97"/>
      <c r="V53" s="98"/>
      <c r="W53" s="97"/>
    </row>
    <row r="54" spans="10:35">
      <c r="Q54" s="10"/>
      <c r="U54" s="99"/>
      <c r="V54" s="100"/>
      <c r="W54" s="99"/>
    </row>
    <row r="55" spans="10:35">
      <c r="Q55" s="35"/>
      <c r="U55" s="101"/>
      <c r="V55" s="102"/>
      <c r="W55" s="101"/>
    </row>
    <row r="56" spans="10:35">
      <c r="Q56" s="103"/>
      <c r="V56" s="56"/>
    </row>
    <row r="57" spans="10:35">
      <c r="Q57" s="5"/>
      <c r="V57" s="104"/>
    </row>
    <row r="59" spans="10:35">
      <c r="Q59" s="35"/>
      <c r="X59" s="65"/>
    </row>
  </sheetData>
  <mergeCells count="8">
    <mergeCell ref="W10:Z10"/>
    <mergeCell ref="B45:D45"/>
    <mergeCell ref="B2:V2"/>
    <mergeCell ref="B3:V3"/>
    <mergeCell ref="B4:V4"/>
    <mergeCell ref="B5:V5"/>
    <mergeCell ref="B6:V6"/>
    <mergeCell ref="B7:V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L59"/>
  <sheetViews>
    <sheetView view="pageBreakPreview" topLeftCell="B1" zoomScale="70" zoomScaleNormal="55" zoomScaleSheetLayoutView="70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4" customWidth="1"/>
    <col min="5" max="5" width="2.125" style="4" customWidth="1"/>
    <col min="6" max="6" width="5.625" style="4" bestFit="1" customWidth="1"/>
    <col min="7" max="7" width="2.125" style="4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0" style="1" hidden="1" customWidth="1"/>
    <col min="16" max="16" width="2.75" style="1" hidden="1" customWidth="1"/>
    <col min="17" max="17" width="14.625" style="1" customWidth="1"/>
    <col min="18" max="18" width="2" style="1" hidden="1" customWidth="1"/>
    <col min="19" max="19" width="20.25" style="1" hidden="1" customWidth="1"/>
    <col min="20" max="20" width="2.625" style="1" hidden="1" customWidth="1"/>
    <col min="21" max="21" width="10.5" style="1" hidden="1" customWidth="1"/>
    <col min="22" max="22" width="7.25" style="1" hidden="1" customWidth="1"/>
    <col min="23" max="23" width="11.875" style="1" customWidth="1"/>
    <col min="24" max="24" width="10.5" style="1" customWidth="1"/>
    <col min="25" max="25" width="10" style="1" hidden="1" customWidth="1"/>
    <col min="26" max="26" width="7.75" style="1" hidden="1" customWidth="1"/>
    <col min="27" max="27" width="2.625" style="1" customWidth="1"/>
    <col min="28" max="28" width="11.5" style="1" customWidth="1"/>
    <col min="29" max="29" width="3.875" style="1" customWidth="1"/>
    <col min="30" max="30" width="11.75" style="1" bestFit="1" customWidth="1"/>
    <col min="31" max="31" width="2.125" style="1" customWidth="1"/>
    <col min="32" max="32" width="8.25" style="1" customWidth="1"/>
    <col min="33" max="33" width="3.125" style="1" customWidth="1"/>
    <col min="34" max="34" width="7.25" style="1" customWidth="1"/>
    <col min="35" max="35" width="0.125" style="1" customWidth="1"/>
    <col min="36" max="36" width="10.25" style="1" customWidth="1"/>
    <col min="37" max="37" width="13.5" style="1" bestFit="1" customWidth="1"/>
    <col min="38" max="16384" width="10.25" style="1"/>
  </cols>
  <sheetData>
    <row r="1" spans="2:38" ht="18.75">
      <c r="C1" s="2"/>
      <c r="D1" s="3"/>
      <c r="Q1" s="5" t="s">
        <v>0</v>
      </c>
    </row>
    <row r="2" spans="2:38">
      <c r="B2" s="6" t="s">
        <v>75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  <c r="AE2" s="7"/>
      <c r="AF2" s="7"/>
    </row>
    <row r="3" spans="2:38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/>
      <c r="AD3" s="9"/>
      <c r="AE3" s="9"/>
      <c r="AF3" s="9"/>
      <c r="AG3" s="9"/>
      <c r="AH3" s="9"/>
      <c r="AI3" s="9"/>
    </row>
    <row r="4" spans="2:38">
      <c r="B4" s="8" t="s">
        <v>76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9"/>
      <c r="AD4" s="9"/>
      <c r="AE4" s="9"/>
      <c r="AF4" s="9"/>
      <c r="AG4" s="9"/>
      <c r="AH4" s="9"/>
      <c r="AI4" s="9"/>
    </row>
    <row r="5" spans="2:38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9"/>
      <c r="AD5" s="9"/>
      <c r="AE5" s="9"/>
      <c r="AF5" s="9"/>
      <c r="AG5" s="9"/>
      <c r="AH5" s="9"/>
      <c r="AI5" s="9"/>
    </row>
    <row r="6" spans="2:38"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9"/>
      <c r="AD6" s="9"/>
      <c r="AE6" s="9"/>
      <c r="AF6" s="9"/>
      <c r="AG6" s="9"/>
      <c r="AH6" s="9"/>
      <c r="AI6" s="9"/>
      <c r="AJ6" s="5" t="s">
        <v>0</v>
      </c>
    </row>
    <row r="7" spans="2:38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7"/>
      <c r="AD7" s="7"/>
      <c r="AE7" s="7"/>
      <c r="AF7" s="7"/>
      <c r="AG7" s="7"/>
      <c r="AH7" s="7"/>
      <c r="AI7" s="7"/>
    </row>
    <row r="8" spans="2:38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C8" s="12"/>
      <c r="AD8" s="12"/>
      <c r="AE8" s="12"/>
      <c r="AF8" s="12"/>
      <c r="AG8" s="12"/>
      <c r="AH8" s="12"/>
      <c r="AI8" s="12"/>
      <c r="AJ8" s="10"/>
      <c r="AK8" s="10"/>
      <c r="AL8" s="10"/>
    </row>
    <row r="9" spans="2:38">
      <c r="N9" s="14" t="s">
        <v>8</v>
      </c>
      <c r="O9" s="14" t="s">
        <v>9</v>
      </c>
      <c r="P9" s="15"/>
      <c r="Q9" s="13" t="s">
        <v>10</v>
      </c>
      <c r="R9" s="16"/>
      <c r="S9" s="16"/>
      <c r="T9" s="17"/>
      <c r="AA9" s="15"/>
      <c r="AC9" s="15"/>
      <c r="AD9" s="13" t="s">
        <v>10</v>
      </c>
      <c r="AE9" s="15"/>
      <c r="AF9" s="13" t="s">
        <v>12</v>
      </c>
      <c r="AG9" s="15"/>
      <c r="AH9" s="15"/>
      <c r="AI9" s="15"/>
    </row>
    <row r="10" spans="2:38">
      <c r="F10" s="19" t="s">
        <v>13</v>
      </c>
      <c r="G10" s="19"/>
      <c r="H10" s="14" t="s">
        <v>14</v>
      </c>
      <c r="N10" s="13" t="s">
        <v>15</v>
      </c>
      <c r="O10" s="13" t="s">
        <v>15</v>
      </c>
      <c r="P10" s="20"/>
      <c r="Q10" s="13" t="s">
        <v>15</v>
      </c>
      <c r="R10" s="13"/>
      <c r="S10" s="13" t="s">
        <v>16</v>
      </c>
      <c r="T10" s="13"/>
      <c r="U10" s="17" t="s">
        <v>0</v>
      </c>
      <c r="V10" s="17"/>
      <c r="W10" s="21" t="s">
        <v>17</v>
      </c>
      <c r="X10" s="21"/>
      <c r="Y10" s="21"/>
      <c r="Z10" s="21"/>
      <c r="AA10" s="17"/>
      <c r="AB10" s="13" t="s">
        <v>77</v>
      </c>
      <c r="AC10" s="17"/>
      <c r="AD10" s="13" t="s">
        <v>17</v>
      </c>
      <c r="AE10" s="17"/>
      <c r="AF10" s="13" t="s">
        <v>17</v>
      </c>
      <c r="AG10" s="22"/>
      <c r="AH10" s="17"/>
      <c r="AI10" s="22"/>
    </row>
    <row r="11" spans="2:38">
      <c r="B11" s="22" t="s">
        <v>18</v>
      </c>
      <c r="F11" s="19" t="s">
        <v>19</v>
      </c>
      <c r="G11" s="19"/>
      <c r="H11" s="14" t="s">
        <v>20</v>
      </c>
      <c r="I11" s="14" t="s">
        <v>14</v>
      </c>
      <c r="K11" s="14" t="s">
        <v>21</v>
      </c>
      <c r="N11" s="14" t="s">
        <v>22</v>
      </c>
      <c r="O11" s="14" t="s">
        <v>22</v>
      </c>
      <c r="P11" s="22"/>
      <c r="Q11" s="23" t="s">
        <v>22</v>
      </c>
      <c r="R11" s="14"/>
      <c r="S11" s="14" t="s">
        <v>22</v>
      </c>
      <c r="T11" s="14"/>
      <c r="U11" s="24" t="s">
        <v>23</v>
      </c>
      <c r="V11" s="14" t="s">
        <v>15</v>
      </c>
      <c r="W11" s="24" t="s">
        <v>23</v>
      </c>
      <c r="X11" s="14" t="s">
        <v>77</v>
      </c>
      <c r="Y11" s="24" t="s">
        <v>16</v>
      </c>
      <c r="Z11" s="14" t="s">
        <v>16</v>
      </c>
      <c r="AA11" s="22"/>
      <c r="AB11" s="18" t="s">
        <v>11</v>
      </c>
      <c r="AC11" s="22"/>
      <c r="AD11" s="14" t="s">
        <v>24</v>
      </c>
      <c r="AE11" s="22"/>
      <c r="AF11" s="14" t="s">
        <v>25</v>
      </c>
      <c r="AG11" s="22"/>
      <c r="AH11" s="13"/>
      <c r="AI11" s="25"/>
      <c r="AJ11" s="10"/>
    </row>
    <row r="12" spans="2:38">
      <c r="B12" s="26" t="s">
        <v>26</v>
      </c>
      <c r="D12" s="27" t="s">
        <v>27</v>
      </c>
      <c r="F12" s="27" t="s">
        <v>26</v>
      </c>
      <c r="G12" s="28"/>
      <c r="H12" s="29" t="s">
        <v>8</v>
      </c>
      <c r="I12" s="18" t="s">
        <v>20</v>
      </c>
      <c r="K12" s="29" t="s">
        <v>8</v>
      </c>
      <c r="L12" s="18" t="s">
        <v>21</v>
      </c>
      <c r="N12" s="30" t="s">
        <v>28</v>
      </c>
      <c r="O12" s="30" t="s">
        <v>28</v>
      </c>
      <c r="P12" s="13"/>
      <c r="Q12" s="31" t="s">
        <v>28</v>
      </c>
      <c r="R12" s="32"/>
      <c r="S12" s="30" t="s">
        <v>28</v>
      </c>
      <c r="T12" s="32"/>
      <c r="U12" s="33" t="s">
        <v>28</v>
      </c>
      <c r="V12" s="18" t="s">
        <v>29</v>
      </c>
      <c r="W12" s="33" t="s">
        <v>28</v>
      </c>
      <c r="X12" s="18" t="s">
        <v>29</v>
      </c>
      <c r="Y12" s="33" t="s">
        <v>28</v>
      </c>
      <c r="Z12" s="18" t="s">
        <v>29</v>
      </c>
      <c r="AA12" s="25"/>
      <c r="AB12" s="34" t="s">
        <v>30</v>
      </c>
      <c r="AC12" s="25"/>
      <c r="AD12" s="30" t="s">
        <v>30</v>
      </c>
      <c r="AE12" s="25"/>
      <c r="AF12" s="18" t="s">
        <v>31</v>
      </c>
      <c r="AG12" s="25"/>
      <c r="AH12" s="13"/>
      <c r="AI12" s="25"/>
      <c r="AJ12" s="10"/>
    </row>
    <row r="13" spans="2:38">
      <c r="B13" s="35"/>
      <c r="D13" s="24" t="s">
        <v>32</v>
      </c>
      <c r="F13" s="24" t="s">
        <v>33</v>
      </c>
      <c r="G13" s="19"/>
      <c r="H13" s="24"/>
      <c r="I13" s="24" t="s">
        <v>34</v>
      </c>
      <c r="K13" s="24"/>
      <c r="L13" s="24" t="s">
        <v>35</v>
      </c>
      <c r="N13" s="24"/>
      <c r="O13" s="24" t="s">
        <v>36</v>
      </c>
      <c r="P13" s="24"/>
      <c r="Q13" s="24" t="s">
        <v>36</v>
      </c>
      <c r="R13" s="24"/>
      <c r="S13" s="24"/>
      <c r="T13" s="24"/>
      <c r="U13" s="24" t="s">
        <v>38</v>
      </c>
      <c r="V13" s="24" t="s">
        <v>39</v>
      </c>
      <c r="W13" s="24" t="s">
        <v>37</v>
      </c>
      <c r="X13" s="24" t="s">
        <v>38</v>
      </c>
      <c r="Y13" s="24" t="s">
        <v>39</v>
      </c>
      <c r="Z13" s="24" t="s">
        <v>40</v>
      </c>
      <c r="AA13" s="24"/>
      <c r="AB13" s="24" t="s">
        <v>39</v>
      </c>
      <c r="AC13" s="24"/>
      <c r="AD13" s="24" t="s">
        <v>42</v>
      </c>
      <c r="AE13" s="24"/>
      <c r="AF13" s="24" t="s">
        <v>43</v>
      </c>
      <c r="AG13" s="24"/>
      <c r="AH13" s="20"/>
      <c r="AI13" s="20"/>
      <c r="AJ13" s="10"/>
    </row>
    <row r="14" spans="2:38">
      <c r="P14" s="24"/>
      <c r="Q14" s="24" t="s">
        <v>0</v>
      </c>
      <c r="V14" s="24" t="s">
        <v>44</v>
      </c>
      <c r="X14" s="24" t="s">
        <v>0</v>
      </c>
      <c r="Y14" s="24" t="s">
        <v>78</v>
      </c>
      <c r="Z14" s="24" t="s">
        <v>79</v>
      </c>
      <c r="AD14" s="24" t="s">
        <v>47</v>
      </c>
      <c r="AF14" s="24" t="s">
        <v>48</v>
      </c>
      <c r="AH14" s="10"/>
      <c r="AI14" s="10"/>
      <c r="AJ14" s="10"/>
    </row>
    <row r="15" spans="2:38">
      <c r="D15" s="36" t="s">
        <v>49</v>
      </c>
      <c r="AH15" s="10"/>
      <c r="AI15" s="10"/>
      <c r="AJ15" s="10"/>
    </row>
    <row r="16" spans="2:38">
      <c r="B16" s="22">
        <v>1</v>
      </c>
      <c r="D16" s="4" t="s">
        <v>50</v>
      </c>
      <c r="F16" s="37" t="s">
        <v>51</v>
      </c>
      <c r="G16" s="37"/>
      <c r="H16" s="38">
        <v>101336.91666666667</v>
      </c>
      <c r="I16" s="38">
        <v>104635.09245519141</v>
      </c>
      <c r="J16" s="5"/>
      <c r="K16" s="38">
        <v>1569938.6044392167</v>
      </c>
      <c r="L16" s="38">
        <v>1572834.8567787264</v>
      </c>
      <c r="N16" s="39">
        <v>102672.94442530281</v>
      </c>
      <c r="O16" s="39">
        <v>140088.11881608813</v>
      </c>
      <c r="P16" s="40"/>
      <c r="Q16" s="39">
        <v>153403.85468480963</v>
      </c>
      <c r="R16" s="39"/>
      <c r="S16" s="41">
        <f>Q16+W16</f>
        <v>155574.36678716427</v>
      </c>
      <c r="T16" s="39"/>
      <c r="U16" s="39">
        <v>13315.735868721486</v>
      </c>
      <c r="V16" s="42">
        <f>U16/O16</f>
        <v>9.5052571062095442E-2</v>
      </c>
      <c r="W16" s="39">
        <f>(AB16/100)*L16</f>
        <v>2170.5121023546426</v>
      </c>
      <c r="X16" s="42">
        <f>W16/O16</f>
        <v>1.5493905698056776E-2</v>
      </c>
      <c r="Y16" s="39">
        <f>O16+W16</f>
        <v>142258.63091844277</v>
      </c>
      <c r="Z16" s="42">
        <f>W16/O16</f>
        <v>1.5493905698056776E-2</v>
      </c>
      <c r="AA16" s="40"/>
      <c r="AB16" s="43">
        <f>ROUND((((Q16/$Q$44)*$W$51)/L16)*100,3)</f>
        <v>0.13800000000000001</v>
      </c>
      <c r="AC16" s="40"/>
      <c r="AD16" s="44">
        <f>Q16/L16*100</f>
        <v>9.7533351339244376</v>
      </c>
      <c r="AE16" s="40"/>
      <c r="AF16" s="45">
        <f>(U16/L16)*100</f>
        <v>0.8466073733890298</v>
      </c>
      <c r="AG16" s="40"/>
      <c r="AH16" s="46" t="s">
        <v>0</v>
      </c>
      <c r="AI16" s="47"/>
      <c r="AJ16" s="48" t="s">
        <v>0</v>
      </c>
      <c r="AK16" s="5" t="s">
        <v>0</v>
      </c>
    </row>
    <row r="17" spans="2:38">
      <c r="H17" s="49"/>
      <c r="I17" s="49"/>
      <c r="K17" s="49"/>
      <c r="L17" s="49"/>
      <c r="N17" s="49"/>
      <c r="O17" s="49"/>
      <c r="P17" s="10"/>
      <c r="Q17" s="49"/>
      <c r="R17" s="10"/>
      <c r="S17" s="50"/>
      <c r="T17" s="10"/>
      <c r="U17" s="49"/>
      <c r="V17" s="51"/>
      <c r="W17" s="49"/>
      <c r="X17" s="52"/>
      <c r="Y17" s="49"/>
      <c r="Z17" s="52"/>
      <c r="AA17" s="10"/>
      <c r="AB17" s="53"/>
      <c r="AC17" s="10"/>
      <c r="AD17" s="50"/>
      <c r="AE17" s="10"/>
      <c r="AF17" s="54"/>
      <c r="AG17" s="10"/>
      <c r="AH17" s="55"/>
      <c r="AI17" s="10"/>
      <c r="AJ17" s="10"/>
    </row>
    <row r="18" spans="2:38">
      <c r="V18" s="56"/>
      <c r="X18" s="56"/>
      <c r="Z18" s="56"/>
      <c r="AB18" s="57"/>
      <c r="AF18" s="58"/>
      <c r="AH18" s="55"/>
      <c r="AI18" s="10"/>
      <c r="AJ18" s="10"/>
    </row>
    <row r="19" spans="2:38">
      <c r="B19" s="59">
        <f>MAX(B$13:B18)+1</f>
        <v>2</v>
      </c>
      <c r="D19" s="36" t="s">
        <v>52</v>
      </c>
      <c r="H19" s="60">
        <f>SUM(H16:H16)</f>
        <v>101336.91666666667</v>
      </c>
      <c r="I19" s="60">
        <f>SUM(I16:I16)</f>
        <v>104635.09245519141</v>
      </c>
      <c r="K19" s="60">
        <f>SUM(K16:K16)</f>
        <v>1569938.6044392167</v>
      </c>
      <c r="L19" s="60">
        <f>SUM(L16:L16)</f>
        <v>1572834.8567787264</v>
      </c>
      <c r="M19" s="60"/>
      <c r="N19" s="61">
        <f>SUM(N16:N16)</f>
        <v>102672.94442530281</v>
      </c>
      <c r="O19" s="61">
        <f>SUM(O16:O16)</f>
        <v>140088.11881608813</v>
      </c>
      <c r="P19" s="40"/>
      <c r="Q19" s="61">
        <f>SUM(Q16:Q16)</f>
        <v>153403.85468480963</v>
      </c>
      <c r="R19" s="61"/>
      <c r="S19" s="61">
        <f>SUM(S16:S16)</f>
        <v>155574.36678716427</v>
      </c>
      <c r="T19" s="61"/>
      <c r="U19" s="39">
        <f>SUM(U16)</f>
        <v>13315.735868721486</v>
      </c>
      <c r="V19" s="42">
        <f>U19/O19</f>
        <v>9.5052571062095442E-2</v>
      </c>
      <c r="W19" s="39">
        <f>SUM(W16)</f>
        <v>2170.5121023546426</v>
      </c>
      <c r="X19" s="42">
        <f>W19/O19</f>
        <v>1.5493905698056776E-2</v>
      </c>
      <c r="Y19" s="39">
        <f>U19+W19</f>
        <v>15486.247971076129</v>
      </c>
      <c r="Z19" s="42">
        <f>W19/O19</f>
        <v>1.5493905698056776E-2</v>
      </c>
      <c r="AA19" s="40"/>
      <c r="AB19" s="62"/>
      <c r="AC19" s="40"/>
      <c r="AD19" s="44">
        <f>Q19/L19*100</f>
        <v>9.7533351339244376</v>
      </c>
      <c r="AE19" s="40"/>
      <c r="AF19" s="45">
        <f>(U19/L19)*100</f>
        <v>0.8466073733890298</v>
      </c>
      <c r="AG19" s="40"/>
      <c r="AH19" s="45"/>
      <c r="AI19" s="47"/>
      <c r="AJ19" s="10"/>
    </row>
    <row r="20" spans="2:38">
      <c r="L20" s="5" t="s">
        <v>0</v>
      </c>
      <c r="V20" s="56"/>
      <c r="X20" s="56"/>
      <c r="Z20" s="56"/>
      <c r="AB20" s="57"/>
      <c r="AF20" s="58"/>
      <c r="AH20" s="55"/>
      <c r="AI20" s="10"/>
      <c r="AJ20" s="10"/>
    </row>
    <row r="21" spans="2:38">
      <c r="D21" s="36" t="s">
        <v>53</v>
      </c>
      <c r="H21" s="63"/>
      <c r="I21" s="63"/>
      <c r="V21" s="56"/>
      <c r="X21" s="56"/>
      <c r="Z21" s="56"/>
      <c r="AB21" s="57"/>
      <c r="AF21" s="58"/>
      <c r="AH21" s="55"/>
      <c r="AI21" s="10"/>
      <c r="AJ21" s="10"/>
    </row>
    <row r="22" spans="2:38">
      <c r="B22" s="59">
        <f>MAX(B$13:B21)+1</f>
        <v>3</v>
      </c>
      <c r="D22" s="4" t="s">
        <v>54</v>
      </c>
      <c r="F22" s="19">
        <v>24</v>
      </c>
      <c r="G22" s="19"/>
      <c r="H22" s="38">
        <v>17306.416666666664</v>
      </c>
      <c r="I22" s="38">
        <v>18788.493749999969</v>
      </c>
      <c r="K22" s="38">
        <v>513041.74113523914</v>
      </c>
      <c r="L22" s="38">
        <v>543201.5574379696</v>
      </c>
      <c r="N22" s="61">
        <v>33647.646251191611</v>
      </c>
      <c r="O22" s="39">
        <v>48473.096458215186</v>
      </c>
      <c r="P22" s="40"/>
      <c r="Q22" s="39">
        <v>50526.494458215187</v>
      </c>
      <c r="R22" s="39"/>
      <c r="S22" s="41">
        <f t="shared" ref="S22:S29" si="0">Q22+W22</f>
        <v>51243.520514033306</v>
      </c>
      <c r="T22" s="39"/>
      <c r="U22" s="39">
        <v>2053.3980000000001</v>
      </c>
      <c r="V22" s="42">
        <f>U22/O22</f>
        <v>4.2361601590071137E-2</v>
      </c>
      <c r="W22" s="39">
        <f t="shared" ref="W22:W29" si="1">(AB22/100)*L22</f>
        <v>717.02605581811986</v>
      </c>
      <c r="X22" s="42">
        <f>W22/O22</f>
        <v>1.4792247828364156E-2</v>
      </c>
      <c r="Y22" s="39">
        <f t="shared" ref="Y22:Y29" si="2">O22+W22</f>
        <v>49190.122514033304</v>
      </c>
      <c r="Z22" s="42">
        <f t="shared" ref="Z22:Z29" si="3">W22/O22</f>
        <v>1.4792247828364156E-2</v>
      </c>
      <c r="AA22" s="40"/>
      <c r="AB22" s="43">
        <f t="shared" ref="AB22:AB29" si="4">ROUND((((Q22/$Q$44)*$W$51)/L22)*100,3)</f>
        <v>0.13200000000000001</v>
      </c>
      <c r="AC22" s="40"/>
      <c r="AD22" s="44">
        <f>Q22/L22*100</f>
        <v>9.3016107495209113</v>
      </c>
      <c r="AE22" s="40"/>
      <c r="AF22" s="45">
        <f>(U22/L22)*100</f>
        <v>0.37801769377925354</v>
      </c>
      <c r="AG22" s="40"/>
      <c r="AH22" s="45"/>
      <c r="AI22" s="47"/>
      <c r="AJ22" s="10"/>
      <c r="AK22" s="64"/>
      <c r="AL22" s="65"/>
    </row>
    <row r="23" spans="2:38">
      <c r="B23" s="59">
        <f>MAX(B$13:B22)+1</f>
        <v>4</v>
      </c>
      <c r="D23" s="4" t="s">
        <v>55</v>
      </c>
      <c r="E23" s="66"/>
      <c r="F23" s="19">
        <v>33</v>
      </c>
      <c r="G23" s="19"/>
      <c r="H23" s="38">
        <v>0</v>
      </c>
      <c r="I23" s="38">
        <v>0</v>
      </c>
      <c r="K23" s="38">
        <v>0</v>
      </c>
      <c r="L23" s="38">
        <v>0</v>
      </c>
      <c r="N23" s="39">
        <v>0</v>
      </c>
      <c r="O23" s="39">
        <v>0</v>
      </c>
      <c r="P23" s="40"/>
      <c r="Q23" s="39">
        <v>0</v>
      </c>
      <c r="R23" s="39"/>
      <c r="S23" s="41">
        <f t="shared" si="0"/>
        <v>0</v>
      </c>
      <c r="T23" s="39"/>
      <c r="U23" s="39">
        <v>0</v>
      </c>
      <c r="V23" s="42">
        <f>V24</f>
        <v>9.5051642883137971E-2</v>
      </c>
      <c r="W23" s="39">
        <f t="shared" si="1"/>
        <v>0</v>
      </c>
      <c r="X23" s="42">
        <f>X24</f>
        <v>1.5552972855260899E-2</v>
      </c>
      <c r="Y23" s="39">
        <f t="shared" si="2"/>
        <v>0</v>
      </c>
      <c r="Z23" s="42">
        <f>Z24</f>
        <v>1.5552972855260899E-2</v>
      </c>
      <c r="AA23" s="40"/>
      <c r="AB23" s="43">
        <f>AB24</f>
        <v>0.11600000000000001</v>
      </c>
      <c r="AC23" s="40"/>
      <c r="AD23" s="44">
        <v>0</v>
      </c>
      <c r="AE23" s="40"/>
      <c r="AF23" s="45">
        <v>0</v>
      </c>
      <c r="AG23" s="40"/>
      <c r="AH23" s="45"/>
      <c r="AI23" s="47"/>
      <c r="AJ23" s="10"/>
      <c r="AK23" s="64"/>
      <c r="AL23" s="65"/>
    </row>
    <row r="24" spans="2:38">
      <c r="B24" s="59">
        <f>MAX(B$13:B23)+1</f>
        <v>5</v>
      </c>
      <c r="D24" s="4" t="s">
        <v>56</v>
      </c>
      <c r="F24" s="19">
        <v>36</v>
      </c>
      <c r="G24" s="19"/>
      <c r="H24" s="38">
        <v>1058.6666666666667</v>
      </c>
      <c r="I24" s="38">
        <v>1053.9138888888895</v>
      </c>
      <c r="K24" s="38">
        <v>901191.51506367233</v>
      </c>
      <c r="L24" s="38">
        <v>895773.15120793856</v>
      </c>
      <c r="N24" s="61">
        <v>49005.26783999426</v>
      </c>
      <c r="O24" s="39">
        <v>66810.176104031925</v>
      </c>
      <c r="P24" s="40"/>
      <c r="Q24" s="39">
        <v>73160.593104031926</v>
      </c>
      <c r="R24" s="39"/>
      <c r="S24" s="41">
        <f t="shared" si="0"/>
        <v>74199.689959433133</v>
      </c>
      <c r="T24" s="39"/>
      <c r="U24" s="39">
        <v>6350.4170000000004</v>
      </c>
      <c r="V24" s="42">
        <f>U24/O24</f>
        <v>9.5051642883137971E-2</v>
      </c>
      <c r="W24" s="39">
        <f t="shared" si="1"/>
        <v>1039.0968554012088</v>
      </c>
      <c r="X24" s="42">
        <f t="shared" ref="X24:X29" si="5">W24/O24</f>
        <v>1.5552972855260899E-2</v>
      </c>
      <c r="Y24" s="39">
        <f t="shared" si="2"/>
        <v>67849.272959433132</v>
      </c>
      <c r="Z24" s="42">
        <f t="shared" si="3"/>
        <v>1.5552972855260899E-2</v>
      </c>
      <c r="AA24" s="40"/>
      <c r="AB24" s="43">
        <f t="shared" si="4"/>
        <v>0.11600000000000001</v>
      </c>
      <c r="AC24" s="40"/>
      <c r="AD24" s="44">
        <f>Q24/L24*100</f>
        <v>8.1673125618216851</v>
      </c>
      <c r="AE24" s="40"/>
      <c r="AF24" s="45">
        <f>(U24/L24)*100</f>
        <v>0.70893138418321033</v>
      </c>
      <c r="AG24" s="40"/>
      <c r="AH24" s="45"/>
      <c r="AI24" s="47"/>
      <c r="AJ24" s="10"/>
      <c r="AK24" s="64"/>
      <c r="AL24" s="65"/>
    </row>
    <row r="25" spans="2:38">
      <c r="B25" s="59">
        <f>MAX(B$13:B24)+1</f>
        <v>6</v>
      </c>
      <c r="D25" s="4" t="s">
        <v>57</v>
      </c>
      <c r="F25" s="19" t="s">
        <v>58</v>
      </c>
      <c r="G25" s="19"/>
      <c r="H25" s="38">
        <v>5259</v>
      </c>
      <c r="I25" s="38">
        <v>5247.0299819759166</v>
      </c>
      <c r="K25" s="38">
        <v>168033.04399999999</v>
      </c>
      <c r="L25" s="38">
        <v>148533.3665584703</v>
      </c>
      <c r="N25" s="61">
        <v>10140.337</v>
      </c>
      <c r="O25" s="39">
        <v>12666.289000000001</v>
      </c>
      <c r="P25" s="40"/>
      <c r="Q25" s="39">
        <v>13202.96</v>
      </c>
      <c r="R25" s="39"/>
      <c r="S25" s="41">
        <f t="shared" si="0"/>
        <v>13390.112041863671</v>
      </c>
      <c r="T25" s="39"/>
      <c r="U25" s="39">
        <v>536.67100000000005</v>
      </c>
      <c r="V25" s="42">
        <f>U25/O25</f>
        <v>4.2370026453683478E-2</v>
      </c>
      <c r="W25" s="39">
        <f t="shared" si="1"/>
        <v>187.15204186367259</v>
      </c>
      <c r="X25" s="42">
        <f t="shared" si="5"/>
        <v>1.477560174599463E-2</v>
      </c>
      <c r="Y25" s="39">
        <f t="shared" si="2"/>
        <v>12853.441041863673</v>
      </c>
      <c r="Z25" s="42">
        <f t="shared" si="3"/>
        <v>1.477560174599463E-2</v>
      </c>
      <c r="AA25" s="40"/>
      <c r="AB25" s="43">
        <f t="shared" si="4"/>
        <v>0.126</v>
      </c>
      <c r="AC25" s="40"/>
      <c r="AD25" s="44">
        <f>Q25/L25*100</f>
        <v>8.8888849057377559</v>
      </c>
      <c r="AE25" s="40"/>
      <c r="AF25" s="45">
        <f>(U25/L25)*100</f>
        <v>0.3613134290528176</v>
      </c>
      <c r="AG25" s="40"/>
      <c r="AH25" s="45"/>
      <c r="AI25" s="47"/>
      <c r="AJ25" s="10"/>
    </row>
    <row r="26" spans="2:38">
      <c r="B26" s="59">
        <f>MAX(B$13:B25)+1</f>
        <v>7</v>
      </c>
      <c r="D26" s="4" t="s">
        <v>59</v>
      </c>
      <c r="F26" s="19">
        <v>47</v>
      </c>
      <c r="G26" s="19"/>
      <c r="H26" s="38">
        <v>1.0833333333333333</v>
      </c>
      <c r="I26" s="38">
        <v>1</v>
      </c>
      <c r="K26" s="38">
        <v>1616.6904507017675</v>
      </c>
      <c r="L26" s="38">
        <v>1994.5324465218168</v>
      </c>
      <c r="N26" s="61">
        <v>165.62561725051643</v>
      </c>
      <c r="O26" s="39">
        <v>292.12801280278654</v>
      </c>
      <c r="P26" s="40"/>
      <c r="Q26" s="39">
        <v>319.93201280278652</v>
      </c>
      <c r="R26" s="39"/>
      <c r="S26" s="41">
        <f t="shared" si="0"/>
        <v>321.82681862698223</v>
      </c>
      <c r="T26" s="39"/>
      <c r="U26" s="39">
        <v>27.803999999999998</v>
      </c>
      <c r="V26" s="42">
        <f>U26/O26</f>
        <v>9.5177452286201225E-2</v>
      </c>
      <c r="W26" s="39">
        <f t="shared" si="1"/>
        <v>1.894805824195726</v>
      </c>
      <c r="X26" s="42">
        <f t="shared" si="5"/>
        <v>6.4862174839593195E-3</v>
      </c>
      <c r="Y26" s="39">
        <f t="shared" si="2"/>
        <v>294.02281862698226</v>
      </c>
      <c r="Z26" s="42">
        <f t="shared" si="3"/>
        <v>6.4862174839593195E-3</v>
      </c>
      <c r="AA26" s="40"/>
      <c r="AB26" s="43">
        <f>AB27</f>
        <v>9.5000000000000001E-2</v>
      </c>
      <c r="AC26" s="40"/>
      <c r="AD26" s="44">
        <f>Q26/L26*100</f>
        <v>16.040451653754882</v>
      </c>
      <c r="AE26" s="40"/>
      <c r="AF26" s="45">
        <f>(U26/L26)*100</f>
        <v>1.3940109146124071</v>
      </c>
      <c r="AG26" s="40"/>
      <c r="AH26" s="45"/>
      <c r="AI26" s="47"/>
      <c r="AJ26" s="10"/>
    </row>
    <row r="27" spans="2:38">
      <c r="B27" s="59">
        <f>MAX(B$13:B26)+1</f>
        <v>8</v>
      </c>
      <c r="D27" s="4" t="s">
        <v>60</v>
      </c>
      <c r="F27" s="19">
        <v>48</v>
      </c>
      <c r="G27" s="19"/>
      <c r="H27" s="38">
        <v>63.666666666666671</v>
      </c>
      <c r="I27" s="38">
        <v>62.012626262626249</v>
      </c>
      <c r="K27" s="38">
        <v>856497.09877425549</v>
      </c>
      <c r="L27" s="38">
        <v>834884.0372572965</v>
      </c>
      <c r="N27" s="61">
        <v>38996.209349631463</v>
      </c>
      <c r="O27" s="39">
        <v>50976.274610443281</v>
      </c>
      <c r="P27" s="40"/>
      <c r="Q27" s="39">
        <v>55821.88361044327</v>
      </c>
      <c r="R27" s="39"/>
      <c r="S27" s="41">
        <f t="shared" si="0"/>
        <v>56615.023445837702</v>
      </c>
      <c r="T27" s="39"/>
      <c r="U27" s="39">
        <v>4845.609000000004</v>
      </c>
      <c r="V27" s="42">
        <f>U27/O27</f>
        <v>9.505616165617771E-2</v>
      </c>
      <c r="W27" s="39">
        <f t="shared" si="1"/>
        <v>793.13983539443166</v>
      </c>
      <c r="X27" s="42">
        <f t="shared" si="5"/>
        <v>1.5558999582757754E-2</v>
      </c>
      <c r="Y27" s="39">
        <f t="shared" si="2"/>
        <v>51769.414445837712</v>
      </c>
      <c r="Z27" s="42">
        <f t="shared" si="3"/>
        <v>1.5558999582757754E-2</v>
      </c>
      <c r="AA27" s="40"/>
      <c r="AB27" s="43">
        <f t="shared" si="4"/>
        <v>9.5000000000000001E-2</v>
      </c>
      <c r="AC27" s="40"/>
      <c r="AD27" s="44">
        <f>Q27/L27*100</f>
        <v>6.6861840829806107</v>
      </c>
      <c r="AE27" s="40"/>
      <c r="AF27" s="45">
        <f>(U27/L27)*100</f>
        <v>0.58039305864781709</v>
      </c>
      <c r="AG27" s="40"/>
      <c r="AH27" s="45"/>
      <c r="AI27" s="47"/>
      <c r="AJ27" s="10"/>
      <c r="AK27" s="5" t="s">
        <v>0</v>
      </c>
    </row>
    <row r="28" spans="2:38" hidden="1">
      <c r="B28" s="59">
        <f>MAX(B$13:B26)+1</f>
        <v>8</v>
      </c>
      <c r="D28" s="4" t="s">
        <v>61</v>
      </c>
      <c r="F28" s="37" t="s">
        <v>62</v>
      </c>
      <c r="G28" s="19"/>
      <c r="H28" s="38">
        <v>63.666666666666671</v>
      </c>
      <c r="I28" s="38">
        <v>0</v>
      </c>
      <c r="K28" s="38">
        <v>856497.09877425549</v>
      </c>
      <c r="L28" s="38">
        <v>0</v>
      </c>
      <c r="N28" s="61">
        <v>38996.209349631463</v>
      </c>
      <c r="O28" s="39">
        <v>0</v>
      </c>
      <c r="P28" s="40"/>
      <c r="Q28" s="39">
        <v>0</v>
      </c>
      <c r="R28" s="39"/>
      <c r="S28" s="41">
        <f t="shared" si="0"/>
        <v>0</v>
      </c>
      <c r="T28" s="39"/>
      <c r="U28" s="39">
        <v>0</v>
      </c>
      <c r="V28" s="42">
        <v>0</v>
      </c>
      <c r="W28" s="39">
        <v>0</v>
      </c>
      <c r="X28" s="42">
        <v>0</v>
      </c>
      <c r="Y28" s="39">
        <f t="shared" si="2"/>
        <v>0</v>
      </c>
      <c r="Z28" s="42" t="e">
        <f t="shared" si="3"/>
        <v>#DIV/0!</v>
      </c>
      <c r="AA28" s="40"/>
      <c r="AB28" s="43" t="e">
        <f t="shared" si="4"/>
        <v>#DIV/0!</v>
      </c>
      <c r="AC28" s="40"/>
      <c r="AD28" s="44">
        <v>0</v>
      </c>
      <c r="AE28" s="40"/>
      <c r="AF28" s="45">
        <v>0</v>
      </c>
      <c r="AG28" s="40"/>
      <c r="AH28" s="45"/>
      <c r="AI28" s="47"/>
      <c r="AJ28" s="10"/>
    </row>
    <row r="29" spans="2:38">
      <c r="B29" s="59">
        <f>MAX(B$13:B28)+1</f>
        <v>9</v>
      </c>
      <c r="D29" s="4" t="s">
        <v>63</v>
      </c>
      <c r="F29" s="19" t="s">
        <v>64</v>
      </c>
      <c r="G29" s="19"/>
      <c r="H29" s="38">
        <v>28</v>
      </c>
      <c r="I29" s="38">
        <v>29.977777777777749</v>
      </c>
      <c r="K29" s="38">
        <v>233.86177246899351</v>
      </c>
      <c r="L29" s="38">
        <v>294.55045303791917</v>
      </c>
      <c r="N29" s="61">
        <v>18.659249899021408</v>
      </c>
      <c r="O29" s="39">
        <v>25.790024491772925</v>
      </c>
      <c r="P29" s="40"/>
      <c r="Q29" s="39">
        <v>26.883024491772925</v>
      </c>
      <c r="R29" s="39"/>
      <c r="S29" s="41">
        <f t="shared" si="0"/>
        <v>27.265940080722221</v>
      </c>
      <c r="T29" s="39"/>
      <c r="U29" s="39">
        <v>1.093</v>
      </c>
      <c r="V29" s="42">
        <f>U29/O29</f>
        <v>4.2380727492083978E-2</v>
      </c>
      <c r="W29" s="39">
        <f t="shared" si="1"/>
        <v>0.38291558894929489</v>
      </c>
      <c r="X29" s="42">
        <f t="shared" si="5"/>
        <v>1.4847430217503121E-2</v>
      </c>
      <c r="Y29" s="39">
        <f t="shared" si="2"/>
        <v>26.172940080722221</v>
      </c>
      <c r="Z29" s="42">
        <f t="shared" si="3"/>
        <v>1.4847430217503121E-2</v>
      </c>
      <c r="AA29" s="40"/>
      <c r="AB29" s="43">
        <f t="shared" si="4"/>
        <v>0.13</v>
      </c>
      <c r="AC29" s="40"/>
      <c r="AD29" s="44">
        <f>Q29/L29*100</f>
        <v>9.1267978760542317</v>
      </c>
      <c r="AE29" s="40"/>
      <c r="AF29" s="45">
        <f>(U29/L29)*100</f>
        <v>0.37107394971797641</v>
      </c>
      <c r="AG29" s="40"/>
      <c r="AH29" s="45"/>
      <c r="AI29" s="47"/>
      <c r="AJ29" s="10"/>
    </row>
    <row r="30" spans="2:38">
      <c r="B30" s="22"/>
      <c r="F30" s="19"/>
      <c r="G30" s="19"/>
      <c r="H30" s="49"/>
      <c r="I30" s="49"/>
      <c r="K30" s="49"/>
      <c r="L30" s="49"/>
      <c r="N30" s="49"/>
      <c r="O30" s="49"/>
      <c r="P30" s="10"/>
      <c r="Q30" s="49"/>
      <c r="R30" s="10"/>
      <c r="S30" s="50"/>
      <c r="T30" s="10"/>
      <c r="U30" s="49"/>
      <c r="V30" s="52"/>
      <c r="W30" s="49"/>
      <c r="X30" s="52"/>
      <c r="Y30" s="49"/>
      <c r="Z30" s="52"/>
      <c r="AA30" s="10"/>
      <c r="AB30" s="53"/>
      <c r="AC30" s="10"/>
      <c r="AD30" s="50"/>
      <c r="AE30" s="10"/>
      <c r="AF30" s="54"/>
      <c r="AG30" s="10"/>
      <c r="AH30" s="55"/>
      <c r="AI30" s="10"/>
      <c r="AJ30" s="10"/>
    </row>
    <row r="31" spans="2:38">
      <c r="B31" s="22"/>
      <c r="V31" s="56"/>
      <c r="X31" s="56"/>
      <c r="Z31" s="56"/>
      <c r="AB31" s="57"/>
      <c r="AF31" s="58"/>
      <c r="AH31" s="55"/>
      <c r="AI31" s="10"/>
      <c r="AJ31" s="10"/>
    </row>
    <row r="32" spans="2:38">
      <c r="B32" s="59">
        <f>MAX(B$13:B31)+1</f>
        <v>10</v>
      </c>
      <c r="D32" s="36" t="s">
        <v>65</v>
      </c>
      <c r="H32" s="60">
        <f>SUM(H22:H29)</f>
        <v>23780.5</v>
      </c>
      <c r="I32" s="60">
        <f>SUM(I22:I29)</f>
        <v>25182.428024905177</v>
      </c>
      <c r="K32" s="60">
        <f>SUM(K22:K29)</f>
        <v>3297111.0499705928</v>
      </c>
      <c r="L32" s="60">
        <f>SUM(L22:L29)</f>
        <v>2424681.1953612347</v>
      </c>
      <c r="M32" s="60"/>
      <c r="N32" s="39">
        <f>SUM(N22:N29)</f>
        <v>170969.95465759834</v>
      </c>
      <c r="O32" s="39">
        <f>SUM(O22:O29)</f>
        <v>179243.75420998497</v>
      </c>
      <c r="P32" s="40"/>
      <c r="Q32" s="39">
        <f>SUM(Q22:Q29)</f>
        <v>193058.74620998494</v>
      </c>
      <c r="R32" s="61"/>
      <c r="S32" s="41">
        <f>SUM(S22:S29)</f>
        <v>195797.4387198755</v>
      </c>
      <c r="T32" s="61"/>
      <c r="U32" s="39">
        <f>SUM(U22:U29)</f>
        <v>13814.992000000006</v>
      </c>
      <c r="V32" s="42">
        <f>U32/O32</f>
        <v>7.7073770636469002E-2</v>
      </c>
      <c r="W32" s="39">
        <f>SUM(W22:W29)</f>
        <v>2738.6925098905781</v>
      </c>
      <c r="X32" s="42">
        <f>W32/O32</f>
        <v>1.527915168905794E-2</v>
      </c>
      <c r="Y32" s="39">
        <f>U32+W32</f>
        <v>16553.684509890583</v>
      </c>
      <c r="Z32" s="42"/>
      <c r="AA32" s="40"/>
      <c r="AB32" s="43"/>
      <c r="AC32" s="40"/>
      <c r="AD32" s="44">
        <f>Q32/L32*100</f>
        <v>7.9622321721855309</v>
      </c>
      <c r="AE32" s="40"/>
      <c r="AF32" s="45">
        <f>(U32/L32)*100</f>
        <v>0.56976529642041529</v>
      </c>
      <c r="AG32" s="40"/>
      <c r="AH32" s="45"/>
      <c r="AI32" s="47"/>
      <c r="AJ32" s="10"/>
    </row>
    <row r="33" spans="2:37">
      <c r="B33" s="22"/>
      <c r="V33" s="56"/>
      <c r="X33" s="56"/>
      <c r="Z33" s="56"/>
      <c r="AB33" s="57"/>
      <c r="AF33" s="58"/>
      <c r="AH33" s="55"/>
      <c r="AI33" s="10"/>
      <c r="AJ33" s="10"/>
    </row>
    <row r="34" spans="2:37">
      <c r="B34" s="22"/>
      <c r="D34" s="36" t="s">
        <v>66</v>
      </c>
      <c r="V34" s="56"/>
      <c r="X34" s="56"/>
      <c r="Z34" s="56"/>
      <c r="AB34" s="57"/>
      <c r="AF34" s="58"/>
      <c r="AH34" s="55"/>
      <c r="AI34" s="10"/>
      <c r="AJ34" s="10"/>
    </row>
    <row r="35" spans="2:37">
      <c r="B35" s="59">
        <f>MAX(B$13:B34)+1</f>
        <v>11</v>
      </c>
      <c r="D35" s="4" t="s">
        <v>67</v>
      </c>
      <c r="F35" s="19" t="s">
        <v>68</v>
      </c>
      <c r="G35" s="19"/>
      <c r="H35" s="38">
        <v>2828</v>
      </c>
      <c r="I35" s="38">
        <v>2531.9166666666665</v>
      </c>
      <c r="K35" s="38">
        <v>3735.0893644456642</v>
      </c>
      <c r="L35" s="38">
        <v>3355.2350684260427</v>
      </c>
      <c r="N35" s="61">
        <v>473.92026673033644</v>
      </c>
      <c r="O35" s="39">
        <v>468.63441510785196</v>
      </c>
      <c r="P35" s="40"/>
      <c r="Q35" s="39">
        <v>488.51645698354025</v>
      </c>
      <c r="R35" s="39"/>
      <c r="S35" s="41">
        <f>Q35+W35</f>
        <v>495.46179357518218</v>
      </c>
      <c r="T35" s="39"/>
      <c r="U35" s="39">
        <v>19.882041875688302</v>
      </c>
      <c r="V35" s="42">
        <f>U35/O35</f>
        <v>4.2425483990783372E-2</v>
      </c>
      <c r="W35" s="39">
        <f>(AB35/100)*L35</f>
        <v>6.9453365916419081</v>
      </c>
      <c r="X35" s="42">
        <f>W35/O35</f>
        <v>1.4820372485967556E-2</v>
      </c>
      <c r="Y35" s="39">
        <f t="shared" ref="Y35:Y39" si="6">O35+W35</f>
        <v>475.5797516994939</v>
      </c>
      <c r="Z35" s="42">
        <f t="shared" ref="Z35:Z39" si="7">W35/O35</f>
        <v>1.4820372485967556E-2</v>
      </c>
      <c r="AA35" s="40"/>
      <c r="AB35" s="43">
        <f t="shared" ref="AB35:AB39" si="8">ROUND((((Q35/$Q$44)*$W$51)/L35)*100,3)</f>
        <v>0.20699999999999999</v>
      </c>
      <c r="AC35" s="40"/>
      <c r="AD35" s="44">
        <f>Q35/L35*100</f>
        <v>14.559828060354224</v>
      </c>
      <c r="AE35" s="40"/>
      <c r="AF35" s="45">
        <f>(U35/L35)*100</f>
        <v>0.59256777752430523</v>
      </c>
      <c r="AG35" s="40"/>
      <c r="AH35" s="45"/>
      <c r="AI35" s="47"/>
      <c r="AJ35" s="10"/>
    </row>
    <row r="36" spans="2:37">
      <c r="B36" s="59">
        <f>MAX(B$13:B35)+1</f>
        <v>12</v>
      </c>
      <c r="D36" s="4" t="s">
        <v>69</v>
      </c>
      <c r="F36" s="19" t="s">
        <v>70</v>
      </c>
      <c r="G36" s="19"/>
      <c r="H36" s="38">
        <v>178</v>
      </c>
      <c r="I36" s="38">
        <v>163</v>
      </c>
      <c r="K36" s="38">
        <v>2902.2385934150548</v>
      </c>
      <c r="L36" s="38">
        <v>3186.5956037362384</v>
      </c>
      <c r="N36" s="61">
        <v>522.31224201957195</v>
      </c>
      <c r="O36" s="39">
        <v>620.98089382532601</v>
      </c>
      <c r="P36" s="40"/>
      <c r="Q36" s="39">
        <v>647.38289382532605</v>
      </c>
      <c r="R36" s="39"/>
      <c r="S36" s="41">
        <f>Q36+W36</f>
        <v>656.56028916408638</v>
      </c>
      <c r="T36" s="39"/>
      <c r="U36" s="39">
        <v>26.402000000000001</v>
      </c>
      <c r="V36" s="42">
        <f>U36/O36</f>
        <v>4.2516606005959579E-2</v>
      </c>
      <c r="W36" s="39">
        <f>(AB36/100)*L36</f>
        <v>9.1773953387603662</v>
      </c>
      <c r="X36" s="42">
        <f>W36/O36</f>
        <v>1.4778869092455283E-2</v>
      </c>
      <c r="Y36" s="39">
        <f t="shared" si="6"/>
        <v>630.15828916408634</v>
      </c>
      <c r="Z36" s="42">
        <f t="shared" si="7"/>
        <v>1.4778869092455283E-2</v>
      </c>
      <c r="AA36" s="40"/>
      <c r="AB36" s="43">
        <f t="shared" si="8"/>
        <v>0.28799999999999998</v>
      </c>
      <c r="AC36" s="40"/>
      <c r="AD36" s="44">
        <f>Q36/L36*100</f>
        <v>20.315815821319742</v>
      </c>
      <c r="AE36" s="40"/>
      <c r="AF36" s="45">
        <f>(U36/L36)*100</f>
        <v>0.82853312070863427</v>
      </c>
      <c r="AG36" s="40"/>
      <c r="AH36" s="45"/>
      <c r="AI36" s="47"/>
      <c r="AJ36" s="46" t="s">
        <v>0</v>
      </c>
    </row>
    <row r="37" spans="2:37">
      <c r="B37" s="59">
        <f>MAX(B$13:B36)+1</f>
        <v>13</v>
      </c>
      <c r="D37" s="4" t="s">
        <v>69</v>
      </c>
      <c r="F37" s="19">
        <v>52</v>
      </c>
      <c r="G37" s="19"/>
      <c r="H37" s="38">
        <v>30</v>
      </c>
      <c r="I37" s="38">
        <v>15</v>
      </c>
      <c r="K37" s="38">
        <v>466.2387672357238</v>
      </c>
      <c r="L37" s="38">
        <v>198.34085987577339</v>
      </c>
      <c r="N37" s="61">
        <v>60.670270195709442</v>
      </c>
      <c r="O37" s="39">
        <v>33.511850718803466</v>
      </c>
      <c r="P37" s="40"/>
      <c r="Q37" s="39">
        <v>34.93185071880346</v>
      </c>
      <c r="R37" s="39"/>
      <c r="S37" s="41">
        <f>Q37+W37</f>
        <v>35.427702868492894</v>
      </c>
      <c r="T37" s="39"/>
      <c r="U37" s="39">
        <v>1.42</v>
      </c>
      <c r="V37" s="42">
        <f>U37/O37</f>
        <v>4.2373070109292393E-2</v>
      </c>
      <c r="W37" s="39">
        <f>(AB37/100)*L37</f>
        <v>0.49585214968943347</v>
      </c>
      <c r="X37" s="42">
        <f>W37/O37</f>
        <v>1.4796322466643459E-2</v>
      </c>
      <c r="Y37" s="39">
        <f t="shared" si="6"/>
        <v>34.007702868492899</v>
      </c>
      <c r="Z37" s="42">
        <f t="shared" si="7"/>
        <v>1.4796322466643459E-2</v>
      </c>
      <c r="AA37" s="40"/>
      <c r="AB37" s="43">
        <f t="shared" si="8"/>
        <v>0.25</v>
      </c>
      <c r="AC37" s="40"/>
      <c r="AD37" s="44">
        <f>Q37/L37*100</f>
        <v>17.612029483325973</v>
      </c>
      <c r="AE37" s="40"/>
      <c r="AF37" s="45">
        <f>(U37/L37)*100</f>
        <v>0.71593921741056632</v>
      </c>
      <c r="AG37" s="40"/>
      <c r="AH37" s="45"/>
      <c r="AI37" s="47"/>
      <c r="AJ37" s="10"/>
    </row>
    <row r="38" spans="2:37">
      <c r="B38" s="59">
        <f>MAX(B$13:B37)+1</f>
        <v>14</v>
      </c>
      <c r="D38" s="4" t="s">
        <v>69</v>
      </c>
      <c r="F38" s="19">
        <v>53</v>
      </c>
      <c r="G38" s="19"/>
      <c r="H38" s="38">
        <v>272.33333333333337</v>
      </c>
      <c r="I38" s="38">
        <v>217.08333333333334</v>
      </c>
      <c r="K38" s="38">
        <v>4499.9316487570059</v>
      </c>
      <c r="L38" s="38">
        <v>4161.9537848388163</v>
      </c>
      <c r="N38" s="38">
        <v>278.83306975907675</v>
      </c>
      <c r="O38" s="39">
        <v>286.22928702344217</v>
      </c>
      <c r="P38" s="40"/>
      <c r="Q38" s="39">
        <v>298.32404757805784</v>
      </c>
      <c r="R38" s="39"/>
      <c r="S38" s="41">
        <f>Q38+W38</f>
        <v>302.56924043859345</v>
      </c>
      <c r="T38" s="39"/>
      <c r="U38" s="39">
        <v>12.094395709682024</v>
      </c>
      <c r="V38" s="42">
        <f>U38/O38</f>
        <v>4.2254221555921678E-2</v>
      </c>
      <c r="W38" s="39">
        <f>(AB38/100)*L38</f>
        <v>4.2451928605355924</v>
      </c>
      <c r="X38" s="42">
        <f>W38/O38</f>
        <v>1.483144127102518E-2</v>
      </c>
      <c r="Y38" s="39">
        <f t="shared" si="6"/>
        <v>290.47447988397778</v>
      </c>
      <c r="Z38" s="42">
        <f t="shared" si="7"/>
        <v>1.483144127102518E-2</v>
      </c>
      <c r="AA38" s="40"/>
      <c r="AB38" s="43">
        <f t="shared" si="8"/>
        <v>0.10199999999999999</v>
      </c>
      <c r="AC38" s="40"/>
      <c r="AD38" s="44">
        <f>Q38/L38*100</f>
        <v>7.1678846762978008</v>
      </c>
      <c r="AE38" s="40"/>
      <c r="AF38" s="45">
        <f>(U38/L38)*100</f>
        <v>0.29059418568604828</v>
      </c>
      <c r="AG38" s="40"/>
      <c r="AH38" s="45"/>
      <c r="AI38" s="47"/>
      <c r="AJ38" s="10"/>
      <c r="AK38" s="5" t="s">
        <v>0</v>
      </c>
    </row>
    <row r="39" spans="2:37">
      <c r="B39" s="59">
        <f>MAX(B$13:B38)+1</f>
        <v>15</v>
      </c>
      <c r="D39" s="4" t="s">
        <v>69</v>
      </c>
      <c r="F39" s="19">
        <v>57</v>
      </c>
      <c r="G39" s="19"/>
      <c r="H39" s="38">
        <v>50.666666666666664</v>
      </c>
      <c r="I39" s="38">
        <v>33.916666666666664</v>
      </c>
      <c r="K39" s="38">
        <v>2174.0459905922153</v>
      </c>
      <c r="L39" s="38">
        <v>1743.2558167712143</v>
      </c>
      <c r="N39" s="38">
        <v>235.8029580256418</v>
      </c>
      <c r="O39" s="39">
        <v>212.91005677457667</v>
      </c>
      <c r="P39" s="40"/>
      <c r="Q39" s="39">
        <v>221.92705677457667</v>
      </c>
      <c r="R39" s="39"/>
      <c r="S39" s="41">
        <f>Q39+W39</f>
        <v>225.08234980293255</v>
      </c>
      <c r="T39" s="39"/>
      <c r="U39" s="39">
        <v>9.0169999999999995</v>
      </c>
      <c r="V39" s="42">
        <f>U39/O39</f>
        <v>4.2351216925121352E-2</v>
      </c>
      <c r="W39" s="39">
        <f>(AB39/100)*L39</f>
        <v>3.155293028355898</v>
      </c>
      <c r="X39" s="42">
        <f>W39/O39</f>
        <v>1.4819840246891839E-2</v>
      </c>
      <c r="Y39" s="39">
        <f t="shared" si="6"/>
        <v>216.06534980293256</v>
      </c>
      <c r="Z39" s="42">
        <f t="shared" si="7"/>
        <v>1.4819840246891839E-2</v>
      </c>
      <c r="AA39" s="40"/>
      <c r="AB39" s="43">
        <f t="shared" si="8"/>
        <v>0.18099999999999999</v>
      </c>
      <c r="AC39" s="40"/>
      <c r="AD39" s="44">
        <f>Q39/L39*100</f>
        <v>12.730607558540703</v>
      </c>
      <c r="AE39" s="40"/>
      <c r="AF39" s="45">
        <f>(U39/L39)*100</f>
        <v>0.51725053278186728</v>
      </c>
      <c r="AG39" s="40"/>
      <c r="AH39" s="45"/>
      <c r="AI39" s="47"/>
      <c r="AJ39" s="10"/>
    </row>
    <row r="40" spans="2:37">
      <c r="B40" s="22"/>
      <c r="H40" s="49"/>
      <c r="I40" s="49"/>
      <c r="K40" s="49"/>
      <c r="L40" s="49"/>
      <c r="N40" s="49"/>
      <c r="O40" s="49"/>
      <c r="P40" s="10"/>
      <c r="Q40" s="50"/>
      <c r="R40" s="10"/>
      <c r="S40" s="50"/>
      <c r="T40" s="10"/>
      <c r="U40" s="49"/>
      <c r="V40" s="52"/>
      <c r="W40" s="49"/>
      <c r="X40" s="52"/>
      <c r="Y40" s="49"/>
      <c r="Z40" s="52"/>
      <c r="AA40" s="10"/>
      <c r="AB40" s="53"/>
      <c r="AC40" s="10"/>
      <c r="AD40" s="50"/>
      <c r="AE40" s="10"/>
      <c r="AF40" s="54"/>
      <c r="AG40" s="10"/>
      <c r="AH40" s="55"/>
      <c r="AI40" s="10"/>
      <c r="AJ40" s="10"/>
    </row>
    <row r="41" spans="2:37">
      <c r="B41" s="22"/>
      <c r="V41" s="56"/>
      <c r="X41" s="56"/>
      <c r="Z41" s="56"/>
      <c r="AB41" s="57"/>
      <c r="AF41" s="58"/>
      <c r="AH41" s="55"/>
      <c r="AI41" s="10"/>
      <c r="AJ41" s="10"/>
    </row>
    <row r="42" spans="2:37">
      <c r="B42" s="59">
        <f>MAX(B$13:B41)+1</f>
        <v>16</v>
      </c>
      <c r="D42" s="36" t="s">
        <v>71</v>
      </c>
      <c r="H42" s="67">
        <f>SUM(H35:H39)</f>
        <v>3359</v>
      </c>
      <c r="I42" s="67">
        <f>SUM(I35:I39)</f>
        <v>2960.9166666666665</v>
      </c>
      <c r="K42" s="67">
        <f>SUM(K35:K39)</f>
        <v>13777.544364445665</v>
      </c>
      <c r="L42" s="67">
        <f>SUM(L35:L39)</f>
        <v>12645.381133648085</v>
      </c>
      <c r="M42" s="60"/>
      <c r="N42" s="68">
        <f>SUM(N35:N39)</f>
        <v>1571.5388067303365</v>
      </c>
      <c r="O42" s="68">
        <f>SUM(O35:O39)</f>
        <v>1622.2665034500001</v>
      </c>
      <c r="P42" s="47"/>
      <c r="Q42" s="68">
        <f>SUM(Q35:Q39)</f>
        <v>1691.0823058803041</v>
      </c>
      <c r="R42" s="69"/>
      <c r="S42" s="68">
        <f>SUM(S35:S39)</f>
        <v>1715.1013758492875</v>
      </c>
      <c r="T42" s="69"/>
      <c r="U42" s="68">
        <f>SUM(U35:U39)</f>
        <v>68.815437585370333</v>
      </c>
      <c r="V42" s="70">
        <f>U42/O42</f>
        <v>4.2419317318716551E-2</v>
      </c>
      <c r="W42" s="68">
        <f>SUM(W35:W39)</f>
        <v>24.019069968983199</v>
      </c>
      <c r="X42" s="70">
        <f>W42/O42</f>
        <v>1.4805871857615836E-2</v>
      </c>
      <c r="Y42" s="68">
        <f>U42+W42</f>
        <v>92.834507554353536</v>
      </c>
      <c r="Z42" s="42">
        <f>W42/O42</f>
        <v>1.4805871857615836E-2</v>
      </c>
      <c r="AA42" s="47"/>
      <c r="AB42" s="43"/>
      <c r="AC42" s="47"/>
      <c r="AD42" s="71">
        <f>Q42/L42*100</f>
        <v>13.37312247062688</v>
      </c>
      <c r="AE42" s="47"/>
      <c r="AF42" s="72">
        <f>(U42/L42)*100</f>
        <v>0.54419425447177228</v>
      </c>
      <c r="AG42" s="47"/>
      <c r="AH42" s="73"/>
      <c r="AI42" s="47"/>
      <c r="AJ42" s="10"/>
    </row>
    <row r="43" spans="2:37">
      <c r="B43" s="22"/>
      <c r="D43" s="36"/>
      <c r="H43" s="74"/>
      <c r="I43" s="74"/>
      <c r="K43" s="74"/>
      <c r="L43" s="74"/>
      <c r="M43" s="60"/>
      <c r="N43" s="69"/>
      <c r="O43" s="69"/>
      <c r="P43" s="69"/>
      <c r="Q43" s="69"/>
      <c r="R43" s="69"/>
      <c r="S43" s="69"/>
      <c r="T43" s="69"/>
      <c r="U43" s="69"/>
      <c r="V43" s="75"/>
      <c r="W43" s="69"/>
      <c r="X43" s="75"/>
      <c r="Y43" s="69"/>
      <c r="Z43" s="76"/>
      <c r="AA43" s="69"/>
      <c r="AB43" s="77"/>
      <c r="AC43" s="69"/>
      <c r="AD43" s="69"/>
      <c r="AE43" s="69"/>
      <c r="AF43" s="78"/>
      <c r="AG43" s="69"/>
      <c r="AH43" s="55"/>
      <c r="AI43" s="69"/>
      <c r="AJ43" s="10"/>
    </row>
    <row r="44" spans="2:37" ht="16.5" thickBot="1">
      <c r="B44" s="59">
        <f>MAX(B$13:B43)+1</f>
        <v>17</v>
      </c>
      <c r="D44" s="79" t="s">
        <v>72</v>
      </c>
      <c r="H44" s="80">
        <f>H42+H32+H19</f>
        <v>128476.41666666667</v>
      </c>
      <c r="I44" s="80">
        <f>I42+I32+I19</f>
        <v>132778.43714676326</v>
      </c>
      <c r="K44" s="80">
        <f>K42+K32+K19</f>
        <v>4880827.1987742558</v>
      </c>
      <c r="L44" s="80">
        <f>L42+L32+L19</f>
        <v>4010161.4332736093</v>
      </c>
      <c r="N44" s="81">
        <f>N42+N32+N19</f>
        <v>275214.43788963149</v>
      </c>
      <c r="O44" s="81">
        <f>O42+O32+O19</f>
        <v>320954.13952952309</v>
      </c>
      <c r="P44" s="47"/>
      <c r="Q44" s="81">
        <f>Q42+Q32+Q19</f>
        <v>348153.68320067483</v>
      </c>
      <c r="R44" s="82"/>
      <c r="S44" s="81">
        <f>S42+S32+S19</f>
        <v>353086.90688288904</v>
      </c>
      <c r="T44" s="82"/>
      <c r="U44" s="81">
        <f>U42+U32+U19</f>
        <v>27199.543306306863</v>
      </c>
      <c r="V44" s="83">
        <f>U44/O44</f>
        <v>8.474588720425244E-2</v>
      </c>
      <c r="W44" s="81">
        <f>W42+W32+W19</f>
        <v>4933.223682214204</v>
      </c>
      <c r="X44" s="83">
        <f>W44/O44</f>
        <v>1.5370494019630551E-2</v>
      </c>
      <c r="Y44" s="81">
        <f>O44+W44</f>
        <v>325887.36321173731</v>
      </c>
      <c r="Z44" s="83">
        <f>W44/O44</f>
        <v>1.5370494019630551E-2</v>
      </c>
      <c r="AA44" s="47"/>
      <c r="AB44" s="43">
        <f>ROUND((((Q44/$Q$44)*$W$51)/L44)*100,4)</f>
        <v>0.1232</v>
      </c>
      <c r="AC44" s="47"/>
      <c r="AD44" s="84">
        <f>Q44/L44*100</f>
        <v>8.6817872296095331</v>
      </c>
      <c r="AE44" s="47"/>
      <c r="AF44" s="84">
        <f>(U44/L44)*100</f>
        <v>0.67826554513799464</v>
      </c>
      <c r="AG44" s="47"/>
      <c r="AH44" s="46" t="s">
        <v>0</v>
      </c>
      <c r="AI44" s="47"/>
      <c r="AJ44" s="48" t="s">
        <v>0</v>
      </c>
    </row>
    <row r="45" spans="2:37" ht="16.5" thickTop="1">
      <c r="B45" s="85" t="s">
        <v>0</v>
      </c>
      <c r="C45" s="86"/>
      <c r="D45" s="86"/>
      <c r="H45" s="87"/>
      <c r="I45" s="87"/>
      <c r="K45" s="87"/>
      <c r="L45" s="87"/>
      <c r="N45" s="82"/>
      <c r="O45" s="82"/>
      <c r="P45" s="47"/>
      <c r="Q45" s="82"/>
      <c r="R45" s="82"/>
      <c r="S45" s="82"/>
      <c r="T45" s="82"/>
      <c r="U45" s="82"/>
      <c r="V45" s="56"/>
      <c r="W45" s="82"/>
      <c r="X45" s="56"/>
      <c r="Y45" s="47"/>
      <c r="AA45" s="47"/>
      <c r="AB45" s="47"/>
      <c r="AC45" s="47"/>
      <c r="AD45" s="47"/>
      <c r="AE45" s="47"/>
      <c r="AF45" s="45"/>
      <c r="AG45" s="47"/>
      <c r="AH45" s="45"/>
      <c r="AI45" s="47"/>
      <c r="AJ45" s="10"/>
    </row>
    <row r="46" spans="2:37">
      <c r="B46" s="59">
        <v>18</v>
      </c>
      <c r="D46" s="4" t="s">
        <v>73</v>
      </c>
      <c r="H46" s="87"/>
      <c r="I46" s="87"/>
      <c r="K46" s="87"/>
      <c r="L46" s="87"/>
      <c r="N46" s="82">
        <v>311.00673999999998</v>
      </c>
      <c r="O46" s="41">
        <v>651.51829000000009</v>
      </c>
      <c r="P46" s="88"/>
      <c r="Q46" s="41">
        <f>O46</f>
        <v>651.51829000000009</v>
      </c>
      <c r="R46" s="82"/>
      <c r="S46" s="41">
        <f>Q46</f>
        <v>651.51829000000009</v>
      </c>
      <c r="T46" s="82"/>
      <c r="U46" s="64"/>
      <c r="V46" s="42"/>
      <c r="W46" s="64"/>
      <c r="X46" s="42"/>
      <c r="Y46" s="47"/>
      <c r="AA46" s="47"/>
      <c r="AB46" s="47"/>
      <c r="AC46" s="47"/>
      <c r="AD46" s="44"/>
      <c r="AE46" s="40"/>
      <c r="AF46" s="45"/>
      <c r="AG46" s="47"/>
      <c r="AH46" s="45"/>
      <c r="AI46" s="47"/>
      <c r="AJ46" s="10"/>
    </row>
    <row r="47" spans="2:37">
      <c r="B47" s="59"/>
      <c r="H47" s="87"/>
      <c r="I47" s="87"/>
      <c r="K47" s="87"/>
      <c r="L47" s="87"/>
      <c r="N47" s="82"/>
      <c r="O47" s="82"/>
      <c r="P47" s="88"/>
      <c r="Q47" s="41"/>
      <c r="R47" s="82"/>
      <c r="S47" s="41"/>
      <c r="T47" s="82"/>
      <c r="U47" s="64"/>
      <c r="V47" s="42"/>
      <c r="W47" s="64"/>
      <c r="X47" s="42"/>
      <c r="Y47" s="47"/>
      <c r="AA47" s="47"/>
      <c r="AB47" s="47"/>
      <c r="AC47" s="47"/>
      <c r="AD47" s="44"/>
      <c r="AE47" s="40"/>
      <c r="AF47" s="45"/>
      <c r="AG47" s="47"/>
      <c r="AH47" s="45"/>
      <c r="AI47" s="47"/>
      <c r="AJ47" s="10"/>
    </row>
    <row r="48" spans="2:37" ht="16.5" thickBot="1">
      <c r="B48" s="59">
        <v>19</v>
      </c>
      <c r="D48" s="89" t="s">
        <v>74</v>
      </c>
      <c r="H48" s="90">
        <f>SUM(H44:H46)</f>
        <v>128476.41666666667</v>
      </c>
      <c r="I48" s="90">
        <f>SUM(I44:I46)</f>
        <v>132778.43714676326</v>
      </c>
      <c r="K48" s="90">
        <f>SUM(K44:K46)</f>
        <v>4880827.1987742558</v>
      </c>
      <c r="L48" s="90">
        <f>SUM(L44:L46)</f>
        <v>4010161.4332736093</v>
      </c>
      <c r="N48" s="81">
        <f>SUM(N44:N46)</f>
        <v>275525.44462963147</v>
      </c>
      <c r="O48" s="81">
        <f>SUM(O44:O46)</f>
        <v>321605.65781952307</v>
      </c>
      <c r="Q48" s="91">
        <f>SUM(Q44:Q46)</f>
        <v>348805.20149067481</v>
      </c>
      <c r="R48" s="82"/>
      <c r="S48" s="91">
        <f>SUM(S44:S46)</f>
        <v>353738.42517288902</v>
      </c>
      <c r="T48" s="82"/>
      <c r="U48" s="81">
        <f>SUM(U44:U46)</f>
        <v>27199.543306306863</v>
      </c>
      <c r="V48" s="83">
        <f>U48/O48</f>
        <v>8.4574206469870489E-2</v>
      </c>
      <c r="W48" s="81">
        <f>SUM(W44:W46)</f>
        <v>4933.223682214204</v>
      </c>
      <c r="X48" s="83">
        <f>W48/O48</f>
        <v>1.5339356016499573E-2</v>
      </c>
      <c r="AD48" s="84">
        <f>Q48/L48*100</f>
        <v>8.6980339144585308</v>
      </c>
      <c r="AE48" s="40"/>
      <c r="AF48" s="84">
        <f>(U48/L48)*100</f>
        <v>0.67826554513799464</v>
      </c>
      <c r="AH48" s="10"/>
      <c r="AI48" s="10"/>
      <c r="AJ48" s="10"/>
    </row>
    <row r="49" spans="10:35" ht="18.75" customHeight="1" thickTop="1">
      <c r="J49" s="5"/>
      <c r="U49" s="39" t="s">
        <v>0</v>
      </c>
      <c r="V49" s="92" t="s">
        <v>0</v>
      </c>
      <c r="X49" s="92" t="s">
        <v>0</v>
      </c>
    </row>
    <row r="50" spans="10:35" ht="18.75" customHeight="1" thickBot="1">
      <c r="U50" s="93" t="s">
        <v>0</v>
      </c>
      <c r="V50" s="83" t="s">
        <v>0</v>
      </c>
      <c r="X50" s="92"/>
    </row>
    <row r="51" spans="10:35" ht="16.5" thickTop="1">
      <c r="N51" s="94"/>
      <c r="O51" s="94"/>
      <c r="P51" s="10"/>
      <c r="S51" s="64"/>
      <c r="U51" s="64"/>
      <c r="V51" s="95"/>
      <c r="W51" s="64">
        <v>4940.3389999999999</v>
      </c>
      <c r="X51" s="95"/>
      <c r="Y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0:35">
      <c r="P52" s="10"/>
      <c r="U52" s="96"/>
      <c r="Y52" s="10"/>
      <c r="Z52" s="10"/>
      <c r="AA52" s="10"/>
      <c r="AB52" s="10"/>
      <c r="AC52" s="10"/>
      <c r="AD52" s="82"/>
      <c r="AE52" s="10"/>
      <c r="AF52" s="10"/>
      <c r="AG52" s="10"/>
      <c r="AH52" s="10"/>
      <c r="AI52" s="10"/>
    </row>
    <row r="53" spans="10:35">
      <c r="Q53" s="46"/>
      <c r="U53" s="97"/>
      <c r="V53" s="98"/>
      <c r="W53" s="97"/>
    </row>
    <row r="54" spans="10:35">
      <c r="Q54" s="10"/>
      <c r="U54" s="99"/>
      <c r="V54" s="100"/>
      <c r="W54" s="99"/>
    </row>
    <row r="55" spans="10:35">
      <c r="Q55" s="35"/>
      <c r="U55" s="101"/>
      <c r="V55" s="102"/>
      <c r="W55" s="101"/>
    </row>
    <row r="56" spans="10:35">
      <c r="Q56" s="103"/>
      <c r="V56" s="56"/>
    </row>
    <row r="57" spans="10:35">
      <c r="Q57" s="5"/>
      <c r="V57" s="104"/>
    </row>
    <row r="59" spans="10:35">
      <c r="Q59" s="35"/>
      <c r="X59" s="65"/>
    </row>
  </sheetData>
  <mergeCells count="8">
    <mergeCell ref="W10:Z10"/>
    <mergeCell ref="B45:D45"/>
    <mergeCell ref="B2:AB2"/>
    <mergeCell ref="B3:AB3"/>
    <mergeCell ref="B4:AB4"/>
    <mergeCell ref="B5:AB5"/>
    <mergeCell ref="B6:AB6"/>
    <mergeCell ref="B7:AB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L59"/>
  <sheetViews>
    <sheetView view="pageBreakPreview" topLeftCell="B1" zoomScale="70" zoomScaleNormal="55" zoomScaleSheetLayoutView="70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4" customWidth="1"/>
    <col min="5" max="5" width="2.125" style="4" customWidth="1"/>
    <col min="6" max="6" width="5.625" style="4" bestFit="1" customWidth="1"/>
    <col min="7" max="7" width="2.125" style="4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2.625" style="1" bestFit="1" customWidth="1"/>
    <col min="16" max="16" width="2.75" style="1" customWidth="1"/>
    <col min="17" max="17" width="14.625" style="1" customWidth="1"/>
    <col min="18" max="18" width="2" style="1" customWidth="1"/>
    <col min="19" max="19" width="20.25" style="1" hidden="1" customWidth="1"/>
    <col min="20" max="20" width="2.625" style="1" hidden="1" customWidth="1"/>
    <col min="21" max="21" width="10.5" style="1" bestFit="1" customWidth="1"/>
    <col min="22" max="22" width="7.25" style="1" bestFit="1" customWidth="1"/>
    <col min="23" max="23" width="14.125" style="1" customWidth="1"/>
    <col min="24" max="24" width="8.75" style="1" bestFit="1" customWidth="1"/>
    <col min="25" max="25" width="8.875" style="1" bestFit="1" customWidth="1"/>
    <col min="26" max="26" width="7.75" style="1" bestFit="1" customWidth="1"/>
    <col min="27" max="27" width="2.625" style="1" customWidth="1"/>
    <col min="28" max="28" width="11.5" style="1" bestFit="1" customWidth="1"/>
    <col min="29" max="29" width="3.875" style="1" customWidth="1"/>
    <col min="30" max="30" width="11.75" style="1" bestFit="1" customWidth="1"/>
    <col min="31" max="31" width="2.125" style="1" customWidth="1"/>
    <col min="32" max="32" width="8.25" style="1" customWidth="1"/>
    <col min="33" max="33" width="3.125" style="1" customWidth="1"/>
    <col min="34" max="34" width="7.25" style="1" customWidth="1"/>
    <col min="35" max="35" width="0.125" style="1" customWidth="1"/>
    <col min="36" max="36" width="10.25" style="1" customWidth="1"/>
    <col min="37" max="37" width="13.5" style="1" bestFit="1" customWidth="1"/>
    <col min="38" max="16384" width="10.25" style="1"/>
  </cols>
  <sheetData>
    <row r="1" spans="2:38" ht="18.75">
      <c r="C1" s="2"/>
      <c r="D1" s="3"/>
      <c r="Q1" s="5" t="s">
        <v>0</v>
      </c>
    </row>
    <row r="2" spans="2:38">
      <c r="B2" s="6" t="s">
        <v>80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38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2:38">
      <c r="B4" s="8" t="s">
        <v>81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2:38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 t="s">
        <v>0</v>
      </c>
      <c r="AA5" s="9"/>
      <c r="AB5" s="9"/>
      <c r="AC5" s="9"/>
      <c r="AD5" s="9"/>
      <c r="AE5" s="9"/>
      <c r="AF5" s="9"/>
      <c r="AG5" s="9"/>
      <c r="AH5" s="9"/>
      <c r="AI5" s="9"/>
    </row>
    <row r="6" spans="2:38"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2:38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8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B8" s="13" t="s">
        <v>7</v>
      </c>
      <c r="AC8" s="12"/>
      <c r="AD8" s="12"/>
      <c r="AE8" s="12"/>
      <c r="AF8" s="12"/>
      <c r="AG8" s="12"/>
      <c r="AH8" s="12"/>
      <c r="AI8" s="12"/>
      <c r="AJ8" s="10"/>
      <c r="AK8" s="10"/>
      <c r="AL8" s="10"/>
    </row>
    <row r="9" spans="2:38">
      <c r="N9" s="14" t="s">
        <v>8</v>
      </c>
      <c r="R9" s="17" t="s">
        <v>0</v>
      </c>
      <c r="S9" s="16"/>
      <c r="T9" s="17"/>
      <c r="AA9" s="15"/>
      <c r="AB9" s="18" t="s">
        <v>11</v>
      </c>
      <c r="AC9" s="15"/>
      <c r="AD9" s="13" t="s">
        <v>10</v>
      </c>
      <c r="AE9" s="15"/>
      <c r="AF9" s="13" t="s">
        <v>12</v>
      </c>
      <c r="AG9" s="15"/>
      <c r="AH9" s="15"/>
      <c r="AI9" s="15"/>
    </row>
    <row r="10" spans="2:38">
      <c r="F10" s="19" t="s">
        <v>13</v>
      </c>
      <c r="G10" s="19"/>
      <c r="H10" s="14" t="s">
        <v>14</v>
      </c>
      <c r="N10" s="13" t="s">
        <v>15</v>
      </c>
      <c r="O10" s="14" t="s">
        <v>9</v>
      </c>
      <c r="P10" s="15"/>
      <c r="Q10" s="13" t="s">
        <v>10</v>
      </c>
      <c r="R10" s="13"/>
      <c r="S10" s="13"/>
      <c r="T10" s="13"/>
      <c r="U10" s="17" t="s">
        <v>0</v>
      </c>
      <c r="V10" s="17"/>
      <c r="W10" s="21" t="s">
        <v>17</v>
      </c>
      <c r="X10" s="21"/>
      <c r="Y10" s="21"/>
      <c r="Z10" s="21"/>
      <c r="AA10" s="17"/>
      <c r="AB10" s="17"/>
      <c r="AC10" s="17"/>
      <c r="AD10" s="13" t="s">
        <v>17</v>
      </c>
      <c r="AE10" s="17"/>
      <c r="AF10" s="13" t="s">
        <v>17</v>
      </c>
      <c r="AG10" s="22"/>
      <c r="AH10" s="17"/>
      <c r="AI10" s="22"/>
    </row>
    <row r="11" spans="2:38">
      <c r="B11" s="22" t="s">
        <v>18</v>
      </c>
      <c r="F11" s="19" t="s">
        <v>19</v>
      </c>
      <c r="G11" s="19"/>
      <c r="H11" s="14" t="s">
        <v>20</v>
      </c>
      <c r="I11" s="14" t="s">
        <v>14</v>
      </c>
      <c r="K11" s="14" t="s">
        <v>21</v>
      </c>
      <c r="N11" s="14" t="s">
        <v>22</v>
      </c>
      <c r="O11" s="14" t="s">
        <v>22</v>
      </c>
      <c r="P11" s="22"/>
      <c r="Q11" s="23" t="s">
        <v>22</v>
      </c>
      <c r="R11" s="14"/>
      <c r="S11" s="14"/>
      <c r="T11" s="14"/>
      <c r="U11" s="105" t="s">
        <v>17</v>
      </c>
      <c r="V11" s="105"/>
      <c r="W11" s="24" t="s">
        <v>23</v>
      </c>
      <c r="X11" s="14" t="s">
        <v>7</v>
      </c>
      <c r="Y11" s="24" t="s">
        <v>16</v>
      </c>
      <c r="Z11" s="14" t="s">
        <v>16</v>
      </c>
      <c r="AA11" s="22"/>
      <c r="AB11" s="22"/>
      <c r="AC11" s="22"/>
      <c r="AD11" s="14" t="s">
        <v>24</v>
      </c>
      <c r="AE11" s="22"/>
      <c r="AF11" s="14" t="s">
        <v>25</v>
      </c>
      <c r="AG11" s="22"/>
      <c r="AH11" s="13"/>
      <c r="AI11" s="25"/>
      <c r="AJ11" s="10"/>
    </row>
    <row r="12" spans="2:38">
      <c r="B12" s="26" t="s">
        <v>26</v>
      </c>
      <c r="D12" s="27" t="s">
        <v>27</v>
      </c>
      <c r="F12" s="27" t="s">
        <v>26</v>
      </c>
      <c r="G12" s="28"/>
      <c r="H12" s="29" t="s">
        <v>8</v>
      </c>
      <c r="I12" s="18" t="s">
        <v>20</v>
      </c>
      <c r="K12" s="29" t="s">
        <v>8</v>
      </c>
      <c r="L12" s="18" t="s">
        <v>21</v>
      </c>
      <c r="N12" s="30" t="s">
        <v>28</v>
      </c>
      <c r="O12" s="30" t="s">
        <v>28</v>
      </c>
      <c r="P12" s="13"/>
      <c r="Q12" s="31" t="s">
        <v>28</v>
      </c>
      <c r="R12" s="32"/>
      <c r="S12" s="30"/>
      <c r="T12" s="32"/>
      <c r="U12" s="33" t="s">
        <v>28</v>
      </c>
      <c r="V12" s="18" t="s">
        <v>29</v>
      </c>
      <c r="W12" s="33" t="s">
        <v>28</v>
      </c>
      <c r="X12" s="18" t="s">
        <v>29</v>
      </c>
      <c r="Y12" s="33" t="s">
        <v>28</v>
      </c>
      <c r="Z12" s="18" t="s">
        <v>29</v>
      </c>
      <c r="AA12" s="25"/>
      <c r="AB12" s="34" t="s">
        <v>30</v>
      </c>
      <c r="AC12" s="25"/>
      <c r="AD12" s="30" t="s">
        <v>30</v>
      </c>
      <c r="AE12" s="25"/>
      <c r="AF12" s="18" t="s">
        <v>31</v>
      </c>
      <c r="AG12" s="25"/>
      <c r="AH12" s="13"/>
      <c r="AI12" s="25"/>
      <c r="AJ12" s="10"/>
    </row>
    <row r="13" spans="2:38">
      <c r="B13" s="35"/>
      <c r="D13" s="24" t="s">
        <v>32</v>
      </c>
      <c r="F13" s="24" t="s">
        <v>33</v>
      </c>
      <c r="G13" s="19"/>
      <c r="H13" s="24"/>
      <c r="I13" s="24" t="s">
        <v>34</v>
      </c>
      <c r="K13" s="24"/>
      <c r="L13" s="24" t="s">
        <v>35</v>
      </c>
      <c r="N13" s="24"/>
      <c r="O13" s="24" t="s">
        <v>36</v>
      </c>
      <c r="P13" s="24"/>
      <c r="Q13" s="24" t="s">
        <v>37</v>
      </c>
      <c r="R13" s="24"/>
      <c r="S13" s="24"/>
      <c r="T13" s="24"/>
      <c r="U13" s="24" t="s">
        <v>38</v>
      </c>
      <c r="V13" s="24" t="s">
        <v>39</v>
      </c>
      <c r="W13" s="24" t="s">
        <v>40</v>
      </c>
      <c r="X13" s="24" t="s">
        <v>41</v>
      </c>
      <c r="Y13" s="24" t="s">
        <v>42</v>
      </c>
      <c r="Z13" s="24" t="s">
        <v>43</v>
      </c>
      <c r="AA13" s="24"/>
      <c r="AB13" s="24"/>
      <c r="AC13" s="24"/>
      <c r="AD13" s="24" t="s">
        <v>42</v>
      </c>
      <c r="AE13" s="24"/>
      <c r="AF13" s="24" t="s">
        <v>43</v>
      </c>
      <c r="AG13" s="24"/>
      <c r="AH13" s="20"/>
      <c r="AI13" s="20"/>
      <c r="AJ13" s="10"/>
    </row>
    <row r="14" spans="2:38">
      <c r="P14" s="24"/>
      <c r="Q14" s="24" t="s">
        <v>0</v>
      </c>
      <c r="V14" s="24" t="s">
        <v>44</v>
      </c>
      <c r="X14" s="24" t="s">
        <v>0</v>
      </c>
      <c r="Y14" s="24" t="s">
        <v>45</v>
      </c>
      <c r="Z14" s="24" t="s">
        <v>46</v>
      </c>
      <c r="AD14" s="24" t="s">
        <v>47</v>
      </c>
      <c r="AF14" s="24" t="s">
        <v>48</v>
      </c>
      <c r="AH14" s="10"/>
      <c r="AI14" s="10"/>
      <c r="AJ14" s="10"/>
    </row>
    <row r="15" spans="2:38">
      <c r="D15" s="36" t="s">
        <v>49</v>
      </c>
      <c r="AH15" s="10"/>
      <c r="AI15" s="10"/>
      <c r="AJ15" s="10"/>
    </row>
    <row r="16" spans="2:38">
      <c r="B16" s="22">
        <v>1</v>
      </c>
      <c r="D16" s="4" t="s">
        <v>50</v>
      </c>
      <c r="F16" s="37" t="s">
        <v>51</v>
      </c>
      <c r="G16" s="37"/>
      <c r="H16" s="38">
        <v>101336.91666666667</v>
      </c>
      <c r="I16" s="38">
        <v>104635.09245519141</v>
      </c>
      <c r="J16" s="5"/>
      <c r="K16" s="38">
        <v>1569938.6044392167</v>
      </c>
      <c r="L16" s="38">
        <v>1572834.8567787264</v>
      </c>
      <c r="N16" s="39">
        <v>102672.94442530281</v>
      </c>
      <c r="O16" s="39">
        <v>140088.11881608813</v>
      </c>
      <c r="P16" s="40"/>
      <c r="Q16" s="39">
        <f>O16+U16</f>
        <v>155574.36678716427</v>
      </c>
      <c r="R16" s="39"/>
      <c r="S16" s="41"/>
      <c r="T16" s="39"/>
      <c r="U16" s="39">
        <f>'Exhibit No.__(JRS-5) Table A p1'!U16+'Exhibit No.__(JRS-5) Table B p2'!W16</f>
        <v>15486.247971076129</v>
      </c>
      <c r="V16" s="42">
        <f>U16/O16</f>
        <v>0.11054647676015222</v>
      </c>
      <c r="W16" s="39">
        <f>(AB16/100)*L16</f>
        <v>2170.5121023546426</v>
      </c>
      <c r="X16" s="42">
        <f>W16/O16</f>
        <v>1.5493905698056776E-2</v>
      </c>
      <c r="Y16" s="39">
        <f>U16+W16</f>
        <v>17656.760073430771</v>
      </c>
      <c r="Z16" s="42">
        <f>Y16/O16</f>
        <v>0.12604038245820898</v>
      </c>
      <c r="AA16" s="40"/>
      <c r="AB16" s="43">
        <f>ROUND((((Q16/$Q$44)*$W$51)/L16)*100,3)</f>
        <v>0.13800000000000001</v>
      </c>
      <c r="AC16" s="40"/>
      <c r="AD16" s="44">
        <f>Q16/L16*100</f>
        <v>9.8913351339244358</v>
      </c>
      <c r="AE16" s="40"/>
      <c r="AF16" s="45">
        <f>(U16/L16)*100</f>
        <v>0.98460737338902993</v>
      </c>
      <c r="AG16" s="40"/>
      <c r="AH16" s="46" t="s">
        <v>0</v>
      </c>
      <c r="AI16" s="47"/>
      <c r="AJ16" s="48" t="s">
        <v>0</v>
      </c>
      <c r="AK16" s="5" t="s">
        <v>0</v>
      </c>
    </row>
    <row r="17" spans="2:38">
      <c r="H17" s="49"/>
      <c r="I17" s="49"/>
      <c r="K17" s="49"/>
      <c r="L17" s="49"/>
      <c r="N17" s="49"/>
      <c r="O17" s="49"/>
      <c r="P17" s="10"/>
      <c r="Q17" s="49"/>
      <c r="R17" s="10"/>
      <c r="S17" s="50"/>
      <c r="T17" s="10"/>
      <c r="U17" s="49"/>
      <c r="V17" s="51"/>
      <c r="W17" s="49"/>
      <c r="X17" s="52"/>
      <c r="Y17" s="49"/>
      <c r="Z17" s="52"/>
      <c r="AA17" s="10"/>
      <c r="AB17" s="53"/>
      <c r="AC17" s="10"/>
      <c r="AD17" s="50"/>
      <c r="AE17" s="10"/>
      <c r="AF17" s="54"/>
      <c r="AG17" s="10"/>
      <c r="AH17" s="55"/>
      <c r="AI17" s="10"/>
      <c r="AJ17" s="10"/>
    </row>
    <row r="18" spans="2:38">
      <c r="V18" s="56"/>
      <c r="X18" s="56"/>
      <c r="Z18" s="56"/>
      <c r="AB18" s="57"/>
      <c r="AF18" s="58"/>
      <c r="AH18" s="55"/>
      <c r="AI18" s="10"/>
      <c r="AJ18" s="10"/>
    </row>
    <row r="19" spans="2:38">
      <c r="B19" s="59">
        <f>MAX(B$13:B18)+1</f>
        <v>2</v>
      </c>
      <c r="D19" s="36" t="s">
        <v>52</v>
      </c>
      <c r="H19" s="60">
        <f>SUM(H16:H16)</f>
        <v>101336.91666666667</v>
      </c>
      <c r="I19" s="60">
        <f>SUM(I16:I16)</f>
        <v>104635.09245519141</v>
      </c>
      <c r="K19" s="60">
        <f>SUM(K16:K16)</f>
        <v>1569938.6044392167</v>
      </c>
      <c r="L19" s="60">
        <f>SUM(L16:L16)</f>
        <v>1572834.8567787264</v>
      </c>
      <c r="M19" s="60"/>
      <c r="N19" s="61">
        <f>SUM(N16:N16)</f>
        <v>102672.94442530281</v>
      </c>
      <c r="O19" s="61">
        <f>SUM(O16:O16)</f>
        <v>140088.11881608813</v>
      </c>
      <c r="P19" s="40"/>
      <c r="Q19" s="61">
        <f>SUM(Q16:Q16)</f>
        <v>155574.36678716427</v>
      </c>
      <c r="R19" s="61"/>
      <c r="S19" s="61"/>
      <c r="T19" s="61"/>
      <c r="U19" s="39">
        <f>SUM(U16)</f>
        <v>15486.247971076129</v>
      </c>
      <c r="V19" s="42">
        <f>U19/O19</f>
        <v>0.11054647676015222</v>
      </c>
      <c r="W19" s="39">
        <f>SUM(W16)</f>
        <v>2170.5121023546426</v>
      </c>
      <c r="X19" s="42">
        <f>W19/O19</f>
        <v>1.5493905698056776E-2</v>
      </c>
      <c r="Y19" s="39">
        <f>U19+W19</f>
        <v>17656.760073430771</v>
      </c>
      <c r="Z19" s="42">
        <f>Y19/O19</f>
        <v>0.12604038245820898</v>
      </c>
      <c r="AA19" s="40"/>
      <c r="AB19" s="62"/>
      <c r="AC19" s="40"/>
      <c r="AD19" s="44">
        <f>Q19/L19*100</f>
        <v>9.8913351339244358</v>
      </c>
      <c r="AE19" s="40"/>
      <c r="AF19" s="45">
        <f>(U19/L19)*100</f>
        <v>0.98460737338902993</v>
      </c>
      <c r="AG19" s="40"/>
      <c r="AH19" s="45"/>
      <c r="AI19" s="47"/>
      <c r="AJ19" s="10"/>
    </row>
    <row r="20" spans="2:38">
      <c r="L20" s="5" t="s">
        <v>0</v>
      </c>
      <c r="V20" s="56"/>
      <c r="X20" s="56"/>
      <c r="Z20" s="56"/>
      <c r="AB20" s="57"/>
      <c r="AF20" s="58"/>
      <c r="AH20" s="55"/>
      <c r="AI20" s="10"/>
      <c r="AJ20" s="10"/>
    </row>
    <row r="21" spans="2:38">
      <c r="D21" s="36" t="s">
        <v>53</v>
      </c>
      <c r="H21" s="63"/>
      <c r="I21" s="63"/>
      <c r="V21" s="56"/>
      <c r="X21" s="56"/>
      <c r="Z21" s="56"/>
      <c r="AB21" s="57"/>
      <c r="AF21" s="58"/>
      <c r="AH21" s="55"/>
      <c r="AI21" s="10"/>
      <c r="AJ21" s="10"/>
    </row>
    <row r="22" spans="2:38">
      <c r="B22" s="59">
        <f>MAX(B$13:B21)+1</f>
        <v>3</v>
      </c>
      <c r="D22" s="4" t="s">
        <v>54</v>
      </c>
      <c r="F22" s="19">
        <v>24</v>
      </c>
      <c r="G22" s="19"/>
      <c r="H22" s="38">
        <v>17306.416666666664</v>
      </c>
      <c r="I22" s="38">
        <v>18788.493749999969</v>
      </c>
      <c r="K22" s="38">
        <v>513041.74113523914</v>
      </c>
      <c r="L22" s="38">
        <v>543201.5574379696</v>
      </c>
      <c r="N22" s="61">
        <v>33647.646251191611</v>
      </c>
      <c r="O22" s="39">
        <v>48473.096458215186</v>
      </c>
      <c r="P22" s="40"/>
      <c r="Q22" s="39">
        <f t="shared" ref="Q22:Q29" si="0">O22+U22</f>
        <v>51243.520514033306</v>
      </c>
      <c r="R22" s="39"/>
      <c r="S22" s="41"/>
      <c r="T22" s="39"/>
      <c r="U22" s="39">
        <f>'Exhibit No.__(JRS-5) Table A p1'!U22+'Exhibit No.__(JRS-5) Table B p2'!W22</f>
        <v>2770.42405581812</v>
      </c>
      <c r="V22" s="42">
        <f>U22/O22</f>
        <v>5.7153849418435293E-2</v>
      </c>
      <c r="W22" s="39">
        <f t="shared" ref="W22:W29" si="1">(AB22/100)*L22</f>
        <v>717.02605581811986</v>
      </c>
      <c r="X22" s="42">
        <f>W22/O22</f>
        <v>1.4792247828364156E-2</v>
      </c>
      <c r="Y22" s="39">
        <f t="shared" ref="Y22:Y29" si="2">U22+W22</f>
        <v>3487.4501116362399</v>
      </c>
      <c r="Z22" s="42">
        <f>Y22/O22</f>
        <v>7.1946097246799456E-2</v>
      </c>
      <c r="AA22" s="40"/>
      <c r="AB22" s="43">
        <f t="shared" ref="AB22:AB29" si="3">ROUND((((Q22/$Q$44)*$W$51)/L22)*100,3)</f>
        <v>0.13200000000000001</v>
      </c>
      <c r="AC22" s="40"/>
      <c r="AD22" s="44">
        <f>Q22/L22*100</f>
        <v>9.4336107495209109</v>
      </c>
      <c r="AE22" s="40"/>
      <c r="AF22" s="45">
        <f>(U22/L22)*100</f>
        <v>0.51001769377925354</v>
      </c>
      <c r="AG22" s="40"/>
      <c r="AH22" s="45"/>
      <c r="AI22" s="47"/>
      <c r="AJ22" s="10"/>
      <c r="AK22" s="64"/>
      <c r="AL22" s="65"/>
    </row>
    <row r="23" spans="2:38">
      <c r="B23" s="59">
        <f>MAX(B$13:B22)+1</f>
        <v>4</v>
      </c>
      <c r="D23" s="4" t="s">
        <v>55</v>
      </c>
      <c r="E23" s="66"/>
      <c r="F23" s="19">
        <v>33</v>
      </c>
      <c r="G23" s="19"/>
      <c r="H23" s="38">
        <v>0</v>
      </c>
      <c r="I23" s="38">
        <v>0</v>
      </c>
      <c r="K23" s="38">
        <v>0</v>
      </c>
      <c r="L23" s="38">
        <v>0</v>
      </c>
      <c r="N23" s="39">
        <v>0</v>
      </c>
      <c r="O23" s="39">
        <v>0</v>
      </c>
      <c r="P23" s="40"/>
      <c r="Q23" s="39">
        <f t="shared" si="0"/>
        <v>0</v>
      </c>
      <c r="R23" s="39"/>
      <c r="S23" s="41"/>
      <c r="T23" s="39"/>
      <c r="U23" s="39">
        <f>'Exhibit No.__(JRS-5) Table A p1'!U23+'Exhibit No.__(JRS-5) Table B p2'!W23</f>
        <v>0</v>
      </c>
      <c r="V23" s="42">
        <f>V24</f>
        <v>0.11060461573839886</v>
      </c>
      <c r="W23" s="39">
        <f t="shared" si="1"/>
        <v>0</v>
      </c>
      <c r="X23" s="42">
        <f>X24</f>
        <v>1.5552972855260899E-2</v>
      </c>
      <c r="Y23" s="39">
        <f t="shared" si="2"/>
        <v>0</v>
      </c>
      <c r="Z23" s="42">
        <f>V23+X23</f>
        <v>0.12615758859365975</v>
      </c>
      <c r="AA23" s="40"/>
      <c r="AB23" s="43">
        <f>AB24</f>
        <v>0.11600000000000001</v>
      </c>
      <c r="AC23" s="40"/>
      <c r="AD23" s="44">
        <v>0</v>
      </c>
      <c r="AE23" s="40"/>
      <c r="AF23" s="45">
        <v>0</v>
      </c>
      <c r="AG23" s="40"/>
      <c r="AH23" s="45"/>
      <c r="AI23" s="47"/>
      <c r="AJ23" s="10"/>
      <c r="AK23" s="64"/>
      <c r="AL23" s="65"/>
    </row>
    <row r="24" spans="2:38">
      <c r="B24" s="59">
        <f>MAX(B$13:B23)+1</f>
        <v>5</v>
      </c>
      <c r="D24" s="4" t="s">
        <v>56</v>
      </c>
      <c r="F24" s="19">
        <v>36</v>
      </c>
      <c r="G24" s="19"/>
      <c r="H24" s="38">
        <v>1058.6666666666667</v>
      </c>
      <c r="I24" s="38">
        <v>1053.9138888888895</v>
      </c>
      <c r="K24" s="38">
        <v>901191.51506367233</v>
      </c>
      <c r="L24" s="38">
        <v>895773.15120793856</v>
      </c>
      <c r="N24" s="61">
        <v>49005.26783999426</v>
      </c>
      <c r="O24" s="39">
        <v>66810.176104031925</v>
      </c>
      <c r="P24" s="40"/>
      <c r="Q24" s="39">
        <f t="shared" si="0"/>
        <v>74199.689959433133</v>
      </c>
      <c r="R24" s="39"/>
      <c r="S24" s="41"/>
      <c r="T24" s="39"/>
      <c r="U24" s="39">
        <f>'Exhibit No.__(JRS-5) Table A p1'!U24+'Exhibit No.__(JRS-5) Table B p2'!W24</f>
        <v>7389.5138554012092</v>
      </c>
      <c r="V24" s="42">
        <f>U24/O24</f>
        <v>0.11060461573839886</v>
      </c>
      <c r="W24" s="39">
        <f t="shared" si="1"/>
        <v>1039.0968554012088</v>
      </c>
      <c r="X24" s="42">
        <f t="shared" ref="X24:X29" si="4">W24/O24</f>
        <v>1.5552972855260899E-2</v>
      </c>
      <c r="Y24" s="39">
        <f t="shared" si="2"/>
        <v>8428.6107108024189</v>
      </c>
      <c r="Z24" s="42">
        <f t="shared" ref="Z24:Z29" si="5">Y24/O24</f>
        <v>0.12615758859365978</v>
      </c>
      <c r="AA24" s="40"/>
      <c r="AB24" s="43">
        <f t="shared" si="3"/>
        <v>0.11600000000000001</v>
      </c>
      <c r="AC24" s="40"/>
      <c r="AD24" s="44">
        <f>Q24/L24*100</f>
        <v>8.2833125618216847</v>
      </c>
      <c r="AE24" s="40"/>
      <c r="AF24" s="45">
        <f>(U24/L24)*100</f>
        <v>0.82493138418321033</v>
      </c>
      <c r="AG24" s="40"/>
      <c r="AH24" s="45"/>
      <c r="AI24" s="47"/>
      <c r="AJ24" s="10"/>
      <c r="AK24" s="64"/>
      <c r="AL24" s="65"/>
    </row>
    <row r="25" spans="2:38">
      <c r="B25" s="59">
        <f>MAX(B$13:B24)+1</f>
        <v>6</v>
      </c>
      <c r="D25" s="4" t="s">
        <v>57</v>
      </c>
      <c r="F25" s="19" t="s">
        <v>58</v>
      </c>
      <c r="G25" s="19"/>
      <c r="H25" s="38">
        <v>5259</v>
      </c>
      <c r="I25" s="38">
        <v>5247.0299819759166</v>
      </c>
      <c r="K25" s="38">
        <v>168033.04399999999</v>
      </c>
      <c r="L25" s="38">
        <v>148533.3665584703</v>
      </c>
      <c r="N25" s="61">
        <v>10140.337</v>
      </c>
      <c r="O25" s="39">
        <v>12666.289000000001</v>
      </c>
      <c r="P25" s="40"/>
      <c r="Q25" s="39">
        <f t="shared" si="0"/>
        <v>13390.112041863673</v>
      </c>
      <c r="R25" s="39"/>
      <c r="S25" s="41"/>
      <c r="T25" s="39"/>
      <c r="U25" s="39">
        <f>'Exhibit No.__(JRS-5) Table A p1'!U25+'Exhibit No.__(JRS-5) Table B p2'!W25</f>
        <v>723.82304186367264</v>
      </c>
      <c r="V25" s="42">
        <f>U25/O25</f>
        <v>5.7145628199678104E-2</v>
      </c>
      <c r="W25" s="39">
        <f t="shared" si="1"/>
        <v>187.15204186367259</v>
      </c>
      <c r="X25" s="42">
        <f t="shared" si="4"/>
        <v>1.477560174599463E-2</v>
      </c>
      <c r="Y25" s="39">
        <f t="shared" si="2"/>
        <v>910.97508372734524</v>
      </c>
      <c r="Z25" s="42">
        <f t="shared" si="5"/>
        <v>7.1921229945672738E-2</v>
      </c>
      <c r="AA25" s="40"/>
      <c r="AB25" s="43">
        <f t="shared" si="3"/>
        <v>0.126</v>
      </c>
      <c r="AC25" s="40"/>
      <c r="AD25" s="44">
        <f>Q25/L25*100</f>
        <v>9.0148849057377571</v>
      </c>
      <c r="AE25" s="40"/>
      <c r="AF25" s="45">
        <f>(U25/L25)*100</f>
        <v>0.48731342905281755</v>
      </c>
      <c r="AG25" s="40"/>
      <c r="AH25" s="45"/>
      <c r="AI25" s="47"/>
      <c r="AJ25" s="10"/>
    </row>
    <row r="26" spans="2:38">
      <c r="B26" s="59">
        <f>MAX(B$13:B25)+1</f>
        <v>7</v>
      </c>
      <c r="D26" s="4" t="s">
        <v>59</v>
      </c>
      <c r="F26" s="19">
        <v>47</v>
      </c>
      <c r="G26" s="19"/>
      <c r="H26" s="38">
        <v>1.0833333333333333</v>
      </c>
      <c r="I26" s="38">
        <v>1</v>
      </c>
      <c r="K26" s="38">
        <v>1616.6904507017675</v>
      </c>
      <c r="L26" s="38">
        <v>1994.5324465218168</v>
      </c>
      <c r="N26" s="61">
        <v>165.62561725051643</v>
      </c>
      <c r="O26" s="39">
        <v>292.12801280278654</v>
      </c>
      <c r="P26" s="40"/>
      <c r="Q26" s="39">
        <f t="shared" si="0"/>
        <v>321.82681862698229</v>
      </c>
      <c r="R26" s="39"/>
      <c r="S26" s="41"/>
      <c r="T26" s="39"/>
      <c r="U26" s="39">
        <f>'Exhibit No.__(JRS-5) Table A p1'!U26+'Exhibit No.__(JRS-5) Table B p2'!W26</f>
        <v>29.698805824195723</v>
      </c>
      <c r="V26" s="42">
        <f>U26/O26</f>
        <v>0.10166366977016054</v>
      </c>
      <c r="W26" s="39">
        <f t="shared" si="1"/>
        <v>4.5076433291393059</v>
      </c>
      <c r="X26" s="42">
        <f t="shared" si="4"/>
        <v>1.5430370014471643E-2</v>
      </c>
      <c r="Y26" s="39">
        <f t="shared" si="2"/>
        <v>34.206449153335029</v>
      </c>
      <c r="Z26" s="42">
        <f t="shared" si="5"/>
        <v>0.11709403978463219</v>
      </c>
      <c r="AA26" s="40"/>
      <c r="AB26" s="43">
        <f t="shared" si="3"/>
        <v>0.22600000000000001</v>
      </c>
      <c r="AC26" s="40"/>
      <c r="AD26" s="44">
        <f>Q26/L26*100</f>
        <v>16.135451653754888</v>
      </c>
      <c r="AE26" s="40"/>
      <c r="AF26" s="45">
        <f>(U26/L26)*100</f>
        <v>1.4890109146124071</v>
      </c>
      <c r="AG26" s="40"/>
      <c r="AH26" s="45"/>
      <c r="AI26" s="47"/>
      <c r="AJ26" s="10"/>
    </row>
    <row r="27" spans="2:38">
      <c r="B27" s="59">
        <f>MAX(B$13:B26)+1</f>
        <v>8</v>
      </c>
      <c r="D27" s="4" t="s">
        <v>60</v>
      </c>
      <c r="F27" s="19">
        <v>48</v>
      </c>
      <c r="G27" s="19"/>
      <c r="H27" s="38">
        <v>63.666666666666671</v>
      </c>
      <c r="I27" s="38">
        <v>62.012626262626249</v>
      </c>
      <c r="K27" s="38">
        <v>856497.09877425549</v>
      </c>
      <c r="L27" s="38">
        <v>834884.0372572965</v>
      </c>
      <c r="N27" s="61">
        <v>38996.209349631463</v>
      </c>
      <c r="O27" s="39">
        <v>50976.274610443281</v>
      </c>
      <c r="P27" s="40"/>
      <c r="Q27" s="39">
        <f t="shared" si="0"/>
        <v>56615.023445837716</v>
      </c>
      <c r="R27" s="39"/>
      <c r="S27" s="41"/>
      <c r="T27" s="39"/>
      <c r="U27" s="39">
        <f>'Exhibit No.__(JRS-5) Table A p1'!U27+'Exhibit No.__(JRS-5) Table B p2'!W27</f>
        <v>5638.7488353944354</v>
      </c>
      <c r="V27" s="42">
        <f>U27/O27</f>
        <v>0.11061516123893546</v>
      </c>
      <c r="W27" s="39">
        <f t="shared" si="1"/>
        <v>793.13983539443166</v>
      </c>
      <c r="X27" s="42">
        <f t="shared" si="4"/>
        <v>1.5558999582757754E-2</v>
      </c>
      <c r="Y27" s="39">
        <f t="shared" si="2"/>
        <v>6431.8886707888669</v>
      </c>
      <c r="Z27" s="42">
        <f t="shared" si="5"/>
        <v>0.12617416082169322</v>
      </c>
      <c r="AA27" s="40"/>
      <c r="AB27" s="43">
        <f t="shared" si="3"/>
        <v>9.5000000000000001E-2</v>
      </c>
      <c r="AC27" s="40"/>
      <c r="AD27" s="44">
        <f>Q27/L27*100</f>
        <v>6.7811840829806123</v>
      </c>
      <c r="AE27" s="40"/>
      <c r="AF27" s="45">
        <f>(U27/L27)*100</f>
        <v>0.67539305864781707</v>
      </c>
      <c r="AG27" s="40"/>
      <c r="AH27" s="45"/>
      <c r="AI27" s="47"/>
      <c r="AJ27" s="10"/>
      <c r="AK27" s="5" t="s">
        <v>0</v>
      </c>
    </row>
    <row r="28" spans="2:38" hidden="1">
      <c r="B28" s="59">
        <f>MAX(B$13:B26)+1</f>
        <v>8</v>
      </c>
      <c r="D28" s="4" t="s">
        <v>61</v>
      </c>
      <c r="F28" s="37" t="s">
        <v>62</v>
      </c>
      <c r="G28" s="19"/>
      <c r="H28" s="38">
        <v>63.666666666666671</v>
      </c>
      <c r="I28" s="38">
        <v>0</v>
      </c>
      <c r="K28" s="38">
        <v>856497.09877425549</v>
      </c>
      <c r="L28" s="38">
        <v>0</v>
      </c>
      <c r="N28" s="61">
        <v>38996.209349631463</v>
      </c>
      <c r="O28" s="39">
        <v>0</v>
      </c>
      <c r="P28" s="40"/>
      <c r="Q28" s="39">
        <f t="shared" si="0"/>
        <v>0</v>
      </c>
      <c r="R28" s="39"/>
      <c r="S28" s="41"/>
      <c r="T28" s="39"/>
      <c r="U28" s="39">
        <f>'Exhibit No.__(JRS-5) Table A p1'!U28+'Exhibit No.__(JRS-5) Table B p2'!W28</f>
        <v>0</v>
      </c>
      <c r="V28" s="42">
        <v>0</v>
      </c>
      <c r="W28" s="39">
        <v>0</v>
      </c>
      <c r="X28" s="42">
        <v>0</v>
      </c>
      <c r="Y28" s="39">
        <f t="shared" si="2"/>
        <v>0</v>
      </c>
      <c r="Z28" s="42">
        <v>0</v>
      </c>
      <c r="AA28" s="40"/>
      <c r="AB28" s="43" t="e">
        <f t="shared" si="3"/>
        <v>#DIV/0!</v>
      </c>
      <c r="AC28" s="40"/>
      <c r="AD28" s="44">
        <v>0</v>
      </c>
      <c r="AE28" s="40"/>
      <c r="AF28" s="45">
        <v>0</v>
      </c>
      <c r="AG28" s="40"/>
      <c r="AH28" s="45"/>
      <c r="AI28" s="47"/>
      <c r="AJ28" s="10"/>
    </row>
    <row r="29" spans="2:38">
      <c r="B29" s="59">
        <f>MAX(B$13:B28)+1</f>
        <v>9</v>
      </c>
      <c r="D29" s="4" t="s">
        <v>63</v>
      </c>
      <c r="F29" s="19" t="s">
        <v>64</v>
      </c>
      <c r="G29" s="19"/>
      <c r="H29" s="38">
        <v>28</v>
      </c>
      <c r="I29" s="38">
        <v>29.977777777777749</v>
      </c>
      <c r="K29" s="38">
        <v>233.86177246899351</v>
      </c>
      <c r="L29" s="38">
        <v>294.55045303791917</v>
      </c>
      <c r="N29" s="61">
        <v>18.659249899021408</v>
      </c>
      <c r="O29" s="39">
        <v>25.790024491772925</v>
      </c>
      <c r="P29" s="40"/>
      <c r="Q29" s="39">
        <f t="shared" si="0"/>
        <v>27.265940080722221</v>
      </c>
      <c r="R29" s="39"/>
      <c r="S29" s="41"/>
      <c r="T29" s="39"/>
      <c r="U29" s="39">
        <f>'Exhibit No.__(JRS-5) Table A p1'!U29+'Exhibit No.__(JRS-5) Table B p2'!W29</f>
        <v>1.4759155889492948</v>
      </c>
      <c r="V29" s="42">
        <f>U29/O29</f>
        <v>5.7228157709587092E-2</v>
      </c>
      <c r="W29" s="39">
        <f t="shared" si="1"/>
        <v>0.38291558894929489</v>
      </c>
      <c r="X29" s="42">
        <f t="shared" si="4"/>
        <v>1.4847430217503121E-2</v>
      </c>
      <c r="Y29" s="39">
        <f t="shared" si="2"/>
        <v>1.8588311778985895</v>
      </c>
      <c r="Z29" s="42">
        <f t="shared" si="5"/>
        <v>7.2075587927090207E-2</v>
      </c>
      <c r="AA29" s="40"/>
      <c r="AB29" s="43">
        <f t="shared" si="3"/>
        <v>0.13</v>
      </c>
      <c r="AC29" s="40"/>
      <c r="AD29" s="44">
        <f>Q29/L29*100</f>
        <v>9.2567978760542324</v>
      </c>
      <c r="AE29" s="40"/>
      <c r="AF29" s="45">
        <f>(U29/L29)*100</f>
        <v>0.50107394971797636</v>
      </c>
      <c r="AG29" s="40"/>
      <c r="AH29" s="45"/>
      <c r="AI29" s="47"/>
      <c r="AJ29" s="10"/>
    </row>
    <row r="30" spans="2:38">
      <c r="B30" s="22"/>
      <c r="F30" s="19"/>
      <c r="G30" s="19"/>
      <c r="H30" s="49"/>
      <c r="I30" s="49"/>
      <c r="K30" s="49"/>
      <c r="L30" s="49"/>
      <c r="N30" s="49"/>
      <c r="O30" s="49"/>
      <c r="P30" s="10"/>
      <c r="Q30" s="49"/>
      <c r="R30" s="10"/>
      <c r="S30" s="50"/>
      <c r="T30" s="10"/>
      <c r="U30" s="49"/>
      <c r="V30" s="52"/>
      <c r="W30" s="49"/>
      <c r="X30" s="52"/>
      <c r="Y30" s="49"/>
      <c r="Z30" s="52"/>
      <c r="AA30" s="10"/>
      <c r="AB30" s="53"/>
      <c r="AC30" s="10"/>
      <c r="AD30" s="50"/>
      <c r="AE30" s="10"/>
      <c r="AF30" s="54"/>
      <c r="AG30" s="10"/>
      <c r="AH30" s="55"/>
      <c r="AI30" s="10"/>
      <c r="AJ30" s="10"/>
    </row>
    <row r="31" spans="2:38">
      <c r="B31" s="22"/>
      <c r="V31" s="56"/>
      <c r="X31" s="56"/>
      <c r="Z31" s="56"/>
      <c r="AB31" s="57"/>
      <c r="AF31" s="58"/>
      <c r="AH31" s="55"/>
      <c r="AI31" s="10"/>
      <c r="AJ31" s="10"/>
    </row>
    <row r="32" spans="2:38">
      <c r="B32" s="59">
        <f>MAX(B$13:B31)+1</f>
        <v>10</v>
      </c>
      <c r="D32" s="36" t="s">
        <v>65</v>
      </c>
      <c r="H32" s="60">
        <f>SUM(H22:H29)</f>
        <v>23780.5</v>
      </c>
      <c r="I32" s="60">
        <f>SUM(I22:I29)</f>
        <v>25182.428024905177</v>
      </c>
      <c r="K32" s="60">
        <f>SUM(K22:K29)</f>
        <v>3297111.0499705928</v>
      </c>
      <c r="L32" s="60">
        <f>SUM(L22:L29)</f>
        <v>2424681.1953612347</v>
      </c>
      <c r="M32" s="60"/>
      <c r="N32" s="39">
        <f>SUM(N22:N29)</f>
        <v>170969.95465759834</v>
      </c>
      <c r="O32" s="39">
        <f>SUM(O22:O29)</f>
        <v>179243.75420998497</v>
      </c>
      <c r="P32" s="40"/>
      <c r="Q32" s="39">
        <f>SUM(Q22:Q29)</f>
        <v>195797.43871987553</v>
      </c>
      <c r="R32" s="61"/>
      <c r="S32" s="41"/>
      <c r="T32" s="61"/>
      <c r="U32" s="39">
        <f>SUM(U22:U29)</f>
        <v>16553.68450989058</v>
      </c>
      <c r="V32" s="42">
        <f>U32/O32</f>
        <v>9.2352922325526915E-2</v>
      </c>
      <c r="W32" s="39">
        <f>SUM(W22:W29)</f>
        <v>2741.3053473955215</v>
      </c>
      <c r="X32" s="42">
        <f>W32/O32</f>
        <v>1.5293728696309654E-2</v>
      </c>
      <c r="Y32" s="39">
        <f>U32+W32</f>
        <v>19294.989857286102</v>
      </c>
      <c r="Z32" s="42"/>
      <c r="AA32" s="40"/>
      <c r="AB32" s="43"/>
      <c r="AC32" s="40"/>
      <c r="AD32" s="44">
        <f>Q32/L32*100</f>
        <v>8.0751827949366835</v>
      </c>
      <c r="AE32" s="40"/>
      <c r="AF32" s="45">
        <f>(U32/L32)*100</f>
        <v>0.68271591917156649</v>
      </c>
      <c r="AG32" s="40"/>
      <c r="AH32" s="45"/>
      <c r="AI32" s="47"/>
      <c r="AJ32" s="10"/>
    </row>
    <row r="33" spans="2:37">
      <c r="B33" s="22"/>
      <c r="V33" s="56"/>
      <c r="X33" s="56"/>
      <c r="Z33" s="56"/>
      <c r="AB33" s="57"/>
      <c r="AF33" s="58"/>
      <c r="AH33" s="55"/>
      <c r="AI33" s="10"/>
      <c r="AJ33" s="10"/>
    </row>
    <row r="34" spans="2:37">
      <c r="B34" s="22"/>
      <c r="D34" s="36" t="s">
        <v>66</v>
      </c>
      <c r="V34" s="56"/>
      <c r="X34" s="56"/>
      <c r="Z34" s="56"/>
      <c r="AB34" s="57"/>
      <c r="AF34" s="58"/>
      <c r="AH34" s="55"/>
      <c r="AI34" s="10"/>
      <c r="AJ34" s="10"/>
    </row>
    <row r="35" spans="2:37">
      <c r="B35" s="59">
        <f>MAX(B$13:B34)+1</f>
        <v>11</v>
      </c>
      <c r="D35" s="4" t="s">
        <v>67</v>
      </c>
      <c r="F35" s="19" t="s">
        <v>68</v>
      </c>
      <c r="G35" s="19"/>
      <c r="H35" s="38">
        <v>2828</v>
      </c>
      <c r="I35" s="38">
        <v>2531.9166666666665</v>
      </c>
      <c r="K35" s="38">
        <v>3735.0893644456642</v>
      </c>
      <c r="L35" s="38">
        <v>3355.2350684260427</v>
      </c>
      <c r="N35" s="61">
        <v>473.92026673033644</v>
      </c>
      <c r="O35" s="39">
        <v>468.63441510785196</v>
      </c>
      <c r="P35" s="40"/>
      <c r="Q35" s="39">
        <f t="shared" ref="Q35:Q39" si="6">O35+U35</f>
        <v>495.46179357518218</v>
      </c>
      <c r="R35" s="39"/>
      <c r="S35" s="41"/>
      <c r="T35" s="39"/>
      <c r="U35" s="39">
        <f>'Exhibit No.__(JRS-5) Table A p1'!U35+'Exhibit No.__(JRS-5) Table B p2'!W35</f>
        <v>26.82737846733021</v>
      </c>
      <c r="V35" s="42">
        <f>U35/O35</f>
        <v>5.7245856476750928E-2</v>
      </c>
      <c r="W35" s="39">
        <f>(AB35/100)*L35</f>
        <v>6.9453365916419081</v>
      </c>
      <c r="X35" s="42">
        <f>W35/O35</f>
        <v>1.4820372485967556E-2</v>
      </c>
      <c r="Y35" s="39">
        <f>U35+W35</f>
        <v>33.772715058972118</v>
      </c>
      <c r="Z35" s="42">
        <f>Y35/O35</f>
        <v>7.2066228962718484E-2</v>
      </c>
      <c r="AA35" s="40"/>
      <c r="AB35" s="43">
        <f t="shared" ref="AB35:AB39" si="7">ROUND((((Q35/$Q$44)*$W$51)/L35)*100,3)</f>
        <v>0.20699999999999999</v>
      </c>
      <c r="AC35" s="40"/>
      <c r="AD35" s="44">
        <f>Q35/L35*100</f>
        <v>14.766828060354225</v>
      </c>
      <c r="AE35" s="40"/>
      <c r="AF35" s="45">
        <f>(U35/L35)*100</f>
        <v>0.79956777752430519</v>
      </c>
      <c r="AG35" s="40"/>
      <c r="AH35" s="45"/>
      <c r="AI35" s="47"/>
      <c r="AJ35" s="10"/>
    </row>
    <row r="36" spans="2:37">
      <c r="B36" s="59">
        <f>MAX(B$13:B35)+1</f>
        <v>12</v>
      </c>
      <c r="D36" s="4" t="s">
        <v>69</v>
      </c>
      <c r="F36" s="19" t="s">
        <v>70</v>
      </c>
      <c r="G36" s="19"/>
      <c r="H36" s="38">
        <v>178</v>
      </c>
      <c r="I36" s="38">
        <v>163</v>
      </c>
      <c r="K36" s="38">
        <v>2902.2385934150548</v>
      </c>
      <c r="L36" s="38">
        <v>3186.5956037362384</v>
      </c>
      <c r="N36" s="61">
        <v>522.31224201957195</v>
      </c>
      <c r="O36" s="39">
        <v>620.98089382532601</v>
      </c>
      <c r="P36" s="40"/>
      <c r="Q36" s="39">
        <f t="shared" si="6"/>
        <v>656.56028916408638</v>
      </c>
      <c r="R36" s="39"/>
      <c r="S36" s="41"/>
      <c r="T36" s="39"/>
      <c r="U36" s="39">
        <f>'Exhibit No.__(JRS-5) Table A p1'!U36+'Exhibit No.__(JRS-5) Table B p2'!W36</f>
        <v>35.579395338760364</v>
      </c>
      <c r="V36" s="42">
        <f>U36/O36</f>
        <v>5.7295475098414851E-2</v>
      </c>
      <c r="W36" s="39">
        <f>(AB36/100)*L36</f>
        <v>9.1773953387603662</v>
      </c>
      <c r="X36" s="42">
        <f>W36/O36</f>
        <v>1.4778869092455283E-2</v>
      </c>
      <c r="Y36" s="39">
        <f>U36+W36</f>
        <v>44.756790677520726</v>
      </c>
      <c r="Z36" s="42">
        <f>Y36/O36</f>
        <v>7.2074344190870124E-2</v>
      </c>
      <c r="AA36" s="40"/>
      <c r="AB36" s="43">
        <f t="shared" si="7"/>
        <v>0.28799999999999998</v>
      </c>
      <c r="AC36" s="40"/>
      <c r="AD36" s="44">
        <f>Q36/L36*100</f>
        <v>20.603815821319742</v>
      </c>
      <c r="AE36" s="40"/>
      <c r="AF36" s="45">
        <f>(U36/L36)*100</f>
        <v>1.1165331207086342</v>
      </c>
      <c r="AG36" s="40"/>
      <c r="AH36" s="45"/>
      <c r="AI36" s="47"/>
      <c r="AJ36" s="46" t="s">
        <v>0</v>
      </c>
    </row>
    <row r="37" spans="2:37">
      <c r="B37" s="59">
        <f>MAX(B$13:B36)+1</f>
        <v>13</v>
      </c>
      <c r="D37" s="4" t="s">
        <v>69</v>
      </c>
      <c r="F37" s="19">
        <v>52</v>
      </c>
      <c r="G37" s="19"/>
      <c r="H37" s="38">
        <v>30</v>
      </c>
      <c r="I37" s="38">
        <v>15</v>
      </c>
      <c r="K37" s="38">
        <v>466.2387672357238</v>
      </c>
      <c r="L37" s="38">
        <v>198.34085987577339</v>
      </c>
      <c r="N37" s="61">
        <v>60.670270195709442</v>
      </c>
      <c r="O37" s="39">
        <v>33.511850718803466</v>
      </c>
      <c r="P37" s="40"/>
      <c r="Q37" s="39">
        <f t="shared" si="6"/>
        <v>35.427702868492901</v>
      </c>
      <c r="R37" s="39"/>
      <c r="S37" s="41"/>
      <c r="T37" s="39"/>
      <c r="U37" s="39">
        <f>'Exhibit No.__(JRS-5) Table A p1'!U37+'Exhibit No.__(JRS-5) Table B p2'!W37</f>
        <v>1.9158521496894334</v>
      </c>
      <c r="V37" s="42">
        <f>U37/O37</f>
        <v>5.7169392575935854E-2</v>
      </c>
      <c r="W37" s="39">
        <f>(AB37/100)*L37</f>
        <v>0.49585214968943347</v>
      </c>
      <c r="X37" s="42">
        <f>W37/O37</f>
        <v>1.4796322466643459E-2</v>
      </c>
      <c r="Y37" s="39">
        <f>U37+W37</f>
        <v>2.4117042993788669</v>
      </c>
      <c r="Z37" s="42">
        <f>Y37/O37</f>
        <v>7.1965715042579315E-2</v>
      </c>
      <c r="AA37" s="40"/>
      <c r="AB37" s="43">
        <f t="shared" si="7"/>
        <v>0.25</v>
      </c>
      <c r="AC37" s="40"/>
      <c r="AD37" s="44">
        <f>Q37/L37*100</f>
        <v>17.862029483325976</v>
      </c>
      <c r="AE37" s="40"/>
      <c r="AF37" s="45">
        <f>(U37/L37)*100</f>
        <v>0.96593921741056632</v>
      </c>
      <c r="AG37" s="40"/>
      <c r="AH37" s="45"/>
      <c r="AI37" s="47"/>
      <c r="AJ37" s="10"/>
    </row>
    <row r="38" spans="2:37">
      <c r="B38" s="59">
        <f>MAX(B$13:B37)+1</f>
        <v>14</v>
      </c>
      <c r="D38" s="4" t="s">
        <v>69</v>
      </c>
      <c r="F38" s="19">
        <v>53</v>
      </c>
      <c r="G38" s="19"/>
      <c r="H38" s="38">
        <v>272.33333333333337</v>
      </c>
      <c r="I38" s="38">
        <v>217.08333333333334</v>
      </c>
      <c r="K38" s="38">
        <v>4499.9316487570059</v>
      </c>
      <c r="L38" s="38">
        <v>4161.9537848388163</v>
      </c>
      <c r="N38" s="38">
        <v>278.83306975907675</v>
      </c>
      <c r="O38" s="39">
        <v>286.22928702344217</v>
      </c>
      <c r="P38" s="40"/>
      <c r="Q38" s="39">
        <f t="shared" si="6"/>
        <v>302.56887559365975</v>
      </c>
      <c r="R38" s="39"/>
      <c r="S38" s="41"/>
      <c r="T38" s="39"/>
      <c r="U38" s="39">
        <f>'Exhibit No.__(JRS-5) Table A p1'!U38+'Exhibit No.__(JRS-5) Table B p2'!W38</f>
        <v>16.339588570217614</v>
      </c>
      <c r="V38" s="42">
        <f>U38/O38</f>
        <v>5.7085662826946854E-2</v>
      </c>
      <c r="W38" s="39">
        <f>(AB38/100)*L38</f>
        <v>4.2451928605355924</v>
      </c>
      <c r="X38" s="42">
        <f>W38/O38</f>
        <v>1.483144127102518E-2</v>
      </c>
      <c r="Y38" s="39">
        <f>U38+W38</f>
        <v>20.584781430753207</v>
      </c>
      <c r="Z38" s="42">
        <f>Y38/O38</f>
        <v>7.1917104097972043E-2</v>
      </c>
      <c r="AA38" s="40"/>
      <c r="AB38" s="43">
        <f t="shared" si="7"/>
        <v>0.10199999999999999</v>
      </c>
      <c r="AC38" s="40"/>
      <c r="AD38" s="44">
        <f>Q38/L38*100</f>
        <v>7.2698759101040231</v>
      </c>
      <c r="AE38" s="40"/>
      <c r="AF38" s="45">
        <f>(U38/L38)*100</f>
        <v>0.39259418568604826</v>
      </c>
      <c r="AG38" s="40"/>
      <c r="AH38" s="45"/>
      <c r="AI38" s="47"/>
      <c r="AJ38" s="10"/>
      <c r="AK38" s="5" t="s">
        <v>0</v>
      </c>
    </row>
    <row r="39" spans="2:37">
      <c r="B39" s="59">
        <f>MAX(B$13:B38)+1</f>
        <v>15</v>
      </c>
      <c r="D39" s="4" t="s">
        <v>69</v>
      </c>
      <c r="F39" s="19">
        <v>57</v>
      </c>
      <c r="G39" s="19"/>
      <c r="H39" s="38">
        <v>50.666666666666664</v>
      </c>
      <c r="I39" s="38">
        <v>33.916666666666664</v>
      </c>
      <c r="K39" s="38">
        <v>2174.0459905922153</v>
      </c>
      <c r="L39" s="38">
        <v>1743.2558167712143</v>
      </c>
      <c r="N39" s="38">
        <v>235.8029580256418</v>
      </c>
      <c r="O39" s="39">
        <v>212.91005677457667</v>
      </c>
      <c r="P39" s="40"/>
      <c r="Q39" s="39">
        <f t="shared" si="6"/>
        <v>225.08234980293258</v>
      </c>
      <c r="R39" s="39"/>
      <c r="S39" s="41"/>
      <c r="T39" s="39"/>
      <c r="U39" s="39">
        <f>'Exhibit No.__(JRS-5) Table A p1'!U39+'Exhibit No.__(JRS-5) Table B p2'!W39</f>
        <v>12.172293028355897</v>
      </c>
      <c r="V39" s="42">
        <f>U39/O39</f>
        <v>5.7171057172013186E-2</v>
      </c>
      <c r="W39" s="39">
        <f>(AB39/100)*L39</f>
        <v>3.155293028355898</v>
      </c>
      <c r="X39" s="42">
        <f>W39/O39</f>
        <v>1.4819840246891839E-2</v>
      </c>
      <c r="Y39" s="39">
        <f>U39+W39</f>
        <v>15.327586056711795</v>
      </c>
      <c r="Z39" s="42">
        <f>Y39/O39</f>
        <v>7.199089741890502E-2</v>
      </c>
      <c r="AA39" s="40"/>
      <c r="AB39" s="43">
        <f t="shared" si="7"/>
        <v>0.18099999999999999</v>
      </c>
      <c r="AC39" s="40"/>
      <c r="AD39" s="44">
        <f>Q39/L39*100</f>
        <v>12.911607558540702</v>
      </c>
      <c r="AE39" s="40"/>
      <c r="AF39" s="45">
        <f>(U39/L39)*100</f>
        <v>0.69825053278186733</v>
      </c>
      <c r="AG39" s="40"/>
      <c r="AH39" s="45"/>
      <c r="AI39" s="47"/>
      <c r="AJ39" s="10"/>
    </row>
    <row r="40" spans="2:37">
      <c r="B40" s="22"/>
      <c r="H40" s="49"/>
      <c r="I40" s="49"/>
      <c r="K40" s="49"/>
      <c r="L40" s="49"/>
      <c r="N40" s="49"/>
      <c r="O40" s="49"/>
      <c r="P40" s="10"/>
      <c r="Q40" s="50"/>
      <c r="R40" s="10"/>
      <c r="S40" s="50"/>
      <c r="T40" s="10"/>
      <c r="U40" s="49"/>
      <c r="V40" s="52"/>
      <c r="W40" s="49"/>
      <c r="X40" s="52"/>
      <c r="Y40" s="49"/>
      <c r="Z40" s="52"/>
      <c r="AA40" s="10"/>
      <c r="AB40" s="53"/>
      <c r="AC40" s="10"/>
      <c r="AD40" s="50"/>
      <c r="AE40" s="10"/>
      <c r="AF40" s="54"/>
      <c r="AG40" s="10"/>
      <c r="AH40" s="55"/>
      <c r="AI40" s="10"/>
      <c r="AJ40" s="10"/>
    </row>
    <row r="41" spans="2:37">
      <c r="B41" s="22"/>
      <c r="V41" s="56"/>
      <c r="X41" s="56"/>
      <c r="Z41" s="56"/>
      <c r="AB41" s="57"/>
      <c r="AF41" s="58"/>
      <c r="AH41" s="55"/>
      <c r="AI41" s="10"/>
      <c r="AJ41" s="10"/>
    </row>
    <row r="42" spans="2:37">
      <c r="B42" s="59">
        <f>MAX(B$13:B41)+1</f>
        <v>16</v>
      </c>
      <c r="D42" s="36" t="s">
        <v>71</v>
      </c>
      <c r="H42" s="67">
        <f>SUM(H35:H39)</f>
        <v>3359</v>
      </c>
      <c r="I42" s="67">
        <f>SUM(I35:I39)</f>
        <v>2960.9166666666665</v>
      </c>
      <c r="K42" s="67">
        <f>SUM(K35:K39)</f>
        <v>13777.544364445665</v>
      </c>
      <c r="L42" s="67">
        <f>SUM(L35:L39)</f>
        <v>12645.381133648085</v>
      </c>
      <c r="M42" s="60"/>
      <c r="N42" s="68">
        <f>SUM(N35:N39)</f>
        <v>1571.5388067303365</v>
      </c>
      <c r="O42" s="68">
        <f>SUM(O35:O39)</f>
        <v>1622.2665034500001</v>
      </c>
      <c r="P42" s="47"/>
      <c r="Q42" s="68">
        <f>SUM(Q35:Q39)</f>
        <v>1715.1010110043539</v>
      </c>
      <c r="R42" s="69"/>
      <c r="S42" s="68"/>
      <c r="T42" s="69"/>
      <c r="U42" s="68">
        <f>SUM(U35:U39)</f>
        <v>92.834507554353507</v>
      </c>
      <c r="V42" s="70">
        <f>U42/O42</f>
        <v>5.7225189176332375E-2</v>
      </c>
      <c r="W42" s="68">
        <f>SUM(W35:W39)</f>
        <v>24.019069968983199</v>
      </c>
      <c r="X42" s="70">
        <f>W42/O42</f>
        <v>1.4805871857615836E-2</v>
      </c>
      <c r="Y42" s="68">
        <f>U42+W42</f>
        <v>116.85357752333671</v>
      </c>
      <c r="Z42" s="70">
        <f>Y42/O42</f>
        <v>7.2031061033948213E-2</v>
      </c>
      <c r="AA42" s="47"/>
      <c r="AB42" s="43"/>
      <c r="AC42" s="47"/>
      <c r="AD42" s="71">
        <f>Q42/L42*100</f>
        <v>13.563063009944736</v>
      </c>
      <c r="AE42" s="47"/>
      <c r="AF42" s="72">
        <f>(U42/L42)*100</f>
        <v>0.73413767899276872</v>
      </c>
      <c r="AG42" s="47"/>
      <c r="AH42" s="73"/>
      <c r="AI42" s="47"/>
      <c r="AJ42" s="10"/>
    </row>
    <row r="43" spans="2:37">
      <c r="B43" s="22"/>
      <c r="D43" s="36"/>
      <c r="H43" s="74"/>
      <c r="I43" s="74"/>
      <c r="K43" s="74"/>
      <c r="L43" s="74"/>
      <c r="M43" s="60"/>
      <c r="N43" s="69"/>
      <c r="O43" s="69"/>
      <c r="P43" s="69"/>
      <c r="Q43" s="69"/>
      <c r="R43" s="69"/>
      <c r="S43" s="69"/>
      <c r="T43" s="69"/>
      <c r="U43" s="69"/>
      <c r="V43" s="75"/>
      <c r="W43" s="69"/>
      <c r="X43" s="75"/>
      <c r="Y43" s="69"/>
      <c r="Z43" s="76"/>
      <c r="AA43" s="69"/>
      <c r="AB43" s="77"/>
      <c r="AC43" s="69"/>
      <c r="AD43" s="69"/>
      <c r="AE43" s="69"/>
      <c r="AF43" s="78"/>
      <c r="AG43" s="69"/>
      <c r="AH43" s="55"/>
      <c r="AI43" s="69"/>
      <c r="AJ43" s="10"/>
    </row>
    <row r="44" spans="2:37" ht="16.5" thickBot="1">
      <c r="B44" s="59">
        <f>MAX(B$13:B43)+1</f>
        <v>17</v>
      </c>
      <c r="D44" s="79" t="s">
        <v>72</v>
      </c>
      <c r="H44" s="80">
        <f>H42+H32+H19</f>
        <v>128476.41666666667</v>
      </c>
      <c r="I44" s="80">
        <f>I42+I32+I19</f>
        <v>132778.43714676326</v>
      </c>
      <c r="K44" s="80">
        <f>K42+K32+K19</f>
        <v>4880827.1987742558</v>
      </c>
      <c r="L44" s="80">
        <f>L42+L32+L19</f>
        <v>4010161.4332736093</v>
      </c>
      <c r="N44" s="81">
        <f>N42+N32+N19</f>
        <v>275214.43788963149</v>
      </c>
      <c r="O44" s="81">
        <f>O42+O32+O19</f>
        <v>320954.13952952309</v>
      </c>
      <c r="P44" s="47"/>
      <c r="Q44" s="81">
        <f>Q42+Q32+Q19</f>
        <v>353086.90651804418</v>
      </c>
      <c r="R44" s="82"/>
      <c r="S44" s="81"/>
      <c r="T44" s="82"/>
      <c r="U44" s="81">
        <f>U42+U32+U19</f>
        <v>32132.766988521063</v>
      </c>
      <c r="V44" s="83">
        <f>U44/O44</f>
        <v>0.10011638122388299</v>
      </c>
      <c r="W44" s="81">
        <f>W42+W32+W19</f>
        <v>4935.836519719147</v>
      </c>
      <c r="X44" s="83">
        <f>W44/O44</f>
        <v>1.537863486339338E-2</v>
      </c>
      <c r="Y44" s="81">
        <f>U44+W44</f>
        <v>37068.603508240209</v>
      </c>
      <c r="Z44" s="83">
        <f>Y44/O44</f>
        <v>0.11549501608727636</v>
      </c>
      <c r="AA44" s="47"/>
      <c r="AB44" s="43">
        <f>ROUND((((Q44/$Q$44)*$W$51)/L44)*100,4)</f>
        <v>0.1232</v>
      </c>
      <c r="AC44" s="47"/>
      <c r="AD44" s="84">
        <f>Q44/L44*100</f>
        <v>8.8048053025588366</v>
      </c>
      <c r="AE44" s="47"/>
      <c r="AF44" s="84">
        <f>(U44/L44)*100</f>
        <v>0.80128362718530688</v>
      </c>
      <c r="AG44" s="47"/>
      <c r="AH44" s="46" t="s">
        <v>0</v>
      </c>
      <c r="AI44" s="47"/>
      <c r="AJ44" s="48" t="s">
        <v>0</v>
      </c>
    </row>
    <row r="45" spans="2:37" ht="16.5" thickTop="1">
      <c r="B45" s="85" t="s">
        <v>0</v>
      </c>
      <c r="C45" s="86"/>
      <c r="D45" s="86"/>
      <c r="H45" s="87"/>
      <c r="I45" s="87"/>
      <c r="K45" s="87"/>
      <c r="L45" s="87"/>
      <c r="N45" s="82"/>
      <c r="O45" s="82"/>
      <c r="P45" s="47"/>
      <c r="Q45" s="82"/>
      <c r="R45" s="82"/>
      <c r="S45" s="82"/>
      <c r="T45" s="82"/>
      <c r="U45" s="82"/>
      <c r="V45" s="56"/>
      <c r="W45" s="82"/>
      <c r="X45" s="56"/>
      <c r="Y45" s="47"/>
      <c r="AA45" s="47"/>
      <c r="AB45" s="47"/>
      <c r="AC45" s="47"/>
      <c r="AD45" s="47"/>
      <c r="AE45" s="47"/>
      <c r="AF45" s="45"/>
      <c r="AG45" s="47"/>
      <c r="AH45" s="45"/>
      <c r="AI45" s="47"/>
      <c r="AJ45" s="10"/>
    </row>
    <row r="46" spans="2:37">
      <c r="B46" s="59">
        <v>18</v>
      </c>
      <c r="D46" s="4" t="s">
        <v>73</v>
      </c>
      <c r="H46" s="87"/>
      <c r="I46" s="87"/>
      <c r="K46" s="87"/>
      <c r="L46" s="87"/>
      <c r="N46" s="82">
        <v>311.00673999999998</v>
      </c>
      <c r="O46" s="41">
        <v>651.51829000000009</v>
      </c>
      <c r="P46" s="88"/>
      <c r="Q46" s="41">
        <f>O46</f>
        <v>651.51829000000009</v>
      </c>
      <c r="R46" s="82"/>
      <c r="S46" s="41"/>
      <c r="T46" s="82"/>
      <c r="U46" s="64"/>
      <c r="V46" s="42"/>
      <c r="W46" s="64"/>
      <c r="X46" s="42"/>
      <c r="Y46" s="47"/>
      <c r="AA46" s="47"/>
      <c r="AB46" s="47"/>
      <c r="AC46" s="47"/>
      <c r="AD46" s="44"/>
      <c r="AE46" s="40"/>
      <c r="AF46" s="45"/>
      <c r="AG46" s="47"/>
      <c r="AH46" s="45"/>
      <c r="AI46" s="47"/>
      <c r="AJ46" s="10"/>
    </row>
    <row r="47" spans="2:37">
      <c r="B47" s="59"/>
      <c r="H47" s="87"/>
      <c r="I47" s="87"/>
      <c r="K47" s="87"/>
      <c r="L47" s="87"/>
      <c r="N47" s="82"/>
      <c r="O47" s="82"/>
      <c r="P47" s="88"/>
      <c r="Q47" s="41"/>
      <c r="R47" s="82"/>
      <c r="S47" s="41"/>
      <c r="T47" s="82"/>
      <c r="U47" s="64"/>
      <c r="V47" s="42"/>
      <c r="W47" s="64"/>
      <c r="X47" s="42"/>
      <c r="Y47" s="47"/>
      <c r="AA47" s="47"/>
      <c r="AB47" s="47"/>
      <c r="AC47" s="47"/>
      <c r="AD47" s="44"/>
      <c r="AE47" s="40"/>
      <c r="AF47" s="45"/>
      <c r="AG47" s="47"/>
      <c r="AH47" s="45"/>
      <c r="AI47" s="47"/>
      <c r="AJ47" s="10"/>
    </row>
    <row r="48" spans="2:37" ht="16.5" thickBot="1">
      <c r="B48" s="59">
        <v>19</v>
      </c>
      <c r="D48" s="89" t="s">
        <v>74</v>
      </c>
      <c r="H48" s="90">
        <f>SUM(H44:H46)</f>
        <v>128476.41666666667</v>
      </c>
      <c r="I48" s="90">
        <f>SUM(I44:I46)</f>
        <v>132778.43714676326</v>
      </c>
      <c r="K48" s="90">
        <f>SUM(K44:K46)</f>
        <v>4880827.1987742558</v>
      </c>
      <c r="L48" s="90">
        <f>SUM(L44:L46)</f>
        <v>4010161.4332736093</v>
      </c>
      <c r="N48" s="81">
        <f>SUM(N44:N46)</f>
        <v>275525.44462963147</v>
      </c>
      <c r="O48" s="81">
        <f>SUM(O44:O46)</f>
        <v>321605.65781952307</v>
      </c>
      <c r="Q48" s="91">
        <f>SUM(Q44:Q46)</f>
        <v>353738.42480804416</v>
      </c>
      <c r="R48" s="82"/>
      <c r="S48" s="91"/>
      <c r="T48" s="82"/>
      <c r="U48" s="81">
        <f>SUM(U44:U46)</f>
        <v>32132.766988521063</v>
      </c>
      <c r="V48" s="83">
        <f>U48/O48</f>
        <v>9.9913562486370053E-2</v>
      </c>
      <c r="W48" s="81">
        <f>SUM(W44:W46)</f>
        <v>4935.836519719147</v>
      </c>
      <c r="X48" s="83">
        <f>W48/O48</f>
        <v>1.5347480368299407E-2</v>
      </c>
      <c r="AD48" s="84">
        <f>Q48/L48*100</f>
        <v>8.8210519874078344</v>
      </c>
      <c r="AE48" s="40"/>
      <c r="AF48" s="84">
        <f>(U48/L48)*100</f>
        <v>0.80128362718530688</v>
      </c>
      <c r="AH48" s="10"/>
      <c r="AI48" s="10"/>
      <c r="AJ48" s="10"/>
    </row>
    <row r="49" spans="10:35" ht="18.75" customHeight="1" thickTop="1">
      <c r="J49" s="5"/>
      <c r="U49" s="39" t="s">
        <v>0</v>
      </c>
      <c r="V49" s="92" t="s">
        <v>0</v>
      </c>
      <c r="X49" s="92" t="s">
        <v>0</v>
      </c>
    </row>
    <row r="50" spans="10:35" ht="18.75" customHeight="1" thickBot="1">
      <c r="U50" s="93" t="s">
        <v>0</v>
      </c>
      <c r="V50" s="83" t="s">
        <v>0</v>
      </c>
      <c r="X50" s="92"/>
    </row>
    <row r="51" spans="10:35" ht="16.5" thickTop="1">
      <c r="N51" s="94"/>
      <c r="O51" s="94"/>
      <c r="P51" s="10"/>
      <c r="S51" s="64"/>
      <c r="U51" s="64"/>
      <c r="V51" s="95"/>
      <c r="W51" s="64">
        <v>4940.3389999999999</v>
      </c>
      <c r="X51" s="95"/>
      <c r="Y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0:35">
      <c r="P52" s="10"/>
      <c r="U52" s="96"/>
      <c r="Y52" s="10"/>
      <c r="Z52" s="10"/>
      <c r="AA52" s="10"/>
      <c r="AB52" s="10"/>
      <c r="AC52" s="10"/>
      <c r="AD52" s="82"/>
      <c r="AE52" s="10"/>
      <c r="AF52" s="10"/>
      <c r="AG52" s="10"/>
      <c r="AH52" s="10"/>
      <c r="AI52" s="10"/>
    </row>
    <row r="53" spans="10:35">
      <c r="Q53" s="46"/>
      <c r="U53" s="97"/>
      <c r="V53" s="98"/>
      <c r="W53" s="97"/>
    </row>
    <row r="54" spans="10:35">
      <c r="Q54" s="10"/>
      <c r="U54" s="99"/>
      <c r="V54" s="100"/>
      <c r="W54" s="99"/>
    </row>
    <row r="55" spans="10:35">
      <c r="Q55" s="35"/>
      <c r="U55" s="101"/>
      <c r="V55" s="102"/>
      <c r="W55" s="101"/>
    </row>
    <row r="56" spans="10:35">
      <c r="Q56" s="103"/>
      <c r="V56" s="56"/>
    </row>
    <row r="57" spans="10:35">
      <c r="Q57" s="5"/>
      <c r="V57" s="104"/>
    </row>
    <row r="59" spans="10:35">
      <c r="Q59" s="35"/>
      <c r="X59" s="65"/>
    </row>
  </sheetData>
  <mergeCells count="9">
    <mergeCell ref="W10:Z10"/>
    <mergeCell ref="U11:V11"/>
    <mergeCell ref="B45:D45"/>
    <mergeCell ref="B2:V2"/>
    <mergeCell ref="B3:V3"/>
    <mergeCell ref="B4:V4"/>
    <mergeCell ref="B5:V5"/>
    <mergeCell ref="B6:V6"/>
    <mergeCell ref="B7:V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A71C1B2-B049-41BB-9144-62DAD4F69C02}"/>
</file>

<file path=customXml/itemProps2.xml><?xml version="1.0" encoding="utf-8"?>
<ds:datastoreItem xmlns:ds="http://schemas.openxmlformats.org/officeDocument/2006/customXml" ds:itemID="{814D9726-005C-402C-9C9B-2E26F3CFAFA5}"/>
</file>

<file path=customXml/itemProps3.xml><?xml version="1.0" encoding="utf-8"?>
<ds:datastoreItem xmlns:ds="http://schemas.openxmlformats.org/officeDocument/2006/customXml" ds:itemID="{86E9E981-F02D-485D-8DFF-91B05CC65825}"/>
</file>

<file path=customXml/itemProps4.xml><?xml version="1.0" encoding="utf-8"?>
<ds:datastoreItem xmlns:ds="http://schemas.openxmlformats.org/officeDocument/2006/customXml" ds:itemID="{DB35FB73-B4A8-4BD2-88C5-C559BBA16C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Exhibit No.__(JRS-5) Table A p1</vt:lpstr>
      <vt:lpstr>Exhibit No.__(JRS-5) Table B p2</vt:lpstr>
      <vt:lpstr>Exhibit No.__(JRS-5) Table C p3</vt:lpstr>
      <vt:lpstr>'Exhibit No.__(JRS-5) Table A p1'!Print_Area</vt:lpstr>
      <vt:lpstr>'Exhibit No.__(JRS-5) Table B p2'!Print_Area</vt:lpstr>
      <vt:lpstr>'Exhibit No.__(JRS-5) Table C p3'!Print_Area</vt:lpstr>
      <vt:lpstr>'Exhibit No.__(JRS-5) Table A p1'!TABLEA</vt:lpstr>
      <vt:lpstr>'Exhibit No.__(JRS-5) Table B p2'!TABLEA</vt:lpstr>
      <vt:lpstr>'Exhibit No.__(JRS-5) Table C p3'!TABLEA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2014-04-28T22:47:53Z</dcterms:created>
  <dcterms:modified xsi:type="dcterms:W3CDTF">2014-04-28T22:49:42Z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