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5" windowWidth="23250" windowHeight="10665" tabRatio="910"/>
  </bookViews>
  <sheets>
    <sheet name="Lead" sheetId="32" r:id="rId1"/>
  </sheets>
  <externalReferences>
    <externalReference r:id="rId2"/>
    <externalReference r:id="rId3"/>
    <externalReference r:id="rId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2" i="32" l="1"/>
  <c r="C16" i="32"/>
  <c r="G9" i="32" l="1"/>
  <c r="H9" i="32" s="1"/>
  <c r="F9" i="32"/>
  <c r="F11" i="32" s="1"/>
  <c r="A21" i="32"/>
  <c r="A22" i="32"/>
  <c r="A23" i="32"/>
  <c r="A24" i="32"/>
  <c r="A25" i="32" s="1"/>
  <c r="A26" i="32" s="1"/>
  <c r="A27" i="32" s="1"/>
  <c r="D11" i="32" l="1"/>
  <c r="E11" i="32"/>
  <c r="E13" i="32" s="1"/>
  <c r="D13" i="32"/>
  <c r="G13" i="32" s="1"/>
  <c r="F27" i="32"/>
  <c r="H26" i="32"/>
  <c r="H27" i="32" s="1"/>
  <c r="H13" i="32" l="1"/>
  <c r="G11" i="32"/>
  <c r="H11" i="32" s="1"/>
  <c r="D16" i="32"/>
  <c r="G16" i="32"/>
  <c r="E16" i="32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F16" i="32" l="1"/>
  <c r="H16" i="32"/>
  <c r="C15" i="32" l="1"/>
  <c r="E15" i="32" l="1"/>
  <c r="D15" i="32"/>
  <c r="G15" i="32"/>
  <c r="C17" i="32"/>
  <c r="E17" i="32" l="1"/>
  <c r="D17" i="32"/>
  <c r="D18" i="32" s="1"/>
  <c r="D20" i="32" s="1"/>
  <c r="D22" i="32" s="1"/>
  <c r="D23" i="32" s="1"/>
  <c r="G17" i="32"/>
  <c r="H15" i="32"/>
  <c r="F15" i="32"/>
  <c r="H17" i="32" l="1"/>
  <c r="H18" i="32" s="1"/>
  <c r="H20" i="32" s="1"/>
  <c r="F17" i="32"/>
  <c r="F18" i="32" s="1"/>
  <c r="F20" i="32" s="1"/>
  <c r="F22" i="32" s="1"/>
  <c r="E18" i="32"/>
  <c r="E20" i="32" s="1"/>
  <c r="E22" i="32" s="1"/>
  <c r="E23" i="32" s="1"/>
  <c r="F23" i="32" s="1"/>
  <c r="G18" i="32"/>
  <c r="G20" i="32" s="1"/>
  <c r="G22" i="32" l="1"/>
  <c r="H22" i="32" s="1"/>
  <c r="G23" i="32" l="1"/>
  <c r="H23" i="32" s="1"/>
</calcChain>
</file>

<file path=xl/sharedStrings.xml><?xml version="1.0" encoding="utf-8"?>
<sst xmlns="http://schemas.openxmlformats.org/spreadsheetml/2006/main" count="32" uniqueCount="29">
  <si>
    <t>LINE</t>
  </si>
  <si>
    <t>NO.</t>
  </si>
  <si>
    <t>PUGET SOUND ENERGY - ELECTRIC</t>
  </si>
  <si>
    <t>FOR THE TWELVE MONTHS ENDED DECEMBER 31, 2018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</si>
  <si>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</si>
  <si>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</si>
  <si>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</si>
  <si>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</si>
  <si>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</si>
  <si>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</si>
  <si>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</si>
  <si>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</si>
  <si>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</si>
  <si>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</si>
  <si>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TEMPERATURE NORMALIZATION</t>
  </si>
  <si>
    <t>GPI IN KWH</t>
  </si>
  <si>
    <t>AVERAGE PRICING PER KWH</t>
  </si>
  <si>
    <t>TEMPERATURE NORMALIZATION ADJUSTMENT FOR NON-DECOUPLED REVENUES</t>
  </si>
  <si>
    <t>UNCOLLECTIBLES @</t>
  </si>
  <si>
    <t>ANNUAL FILING FEE @</t>
  </si>
  <si>
    <t>STATE UTILITY TAX @</t>
  </si>
  <si>
    <t>INCREASE (DECREASE) EXPENSE</t>
  </si>
  <si>
    <t>INCREASE (DECREASE) OPERATING INCOME BEFORE INCOME TAXES</t>
  </si>
  <si>
    <t>INCREASE (DECREASE) FIT @</t>
  </si>
  <si>
    <t>INCREASE (DECREASE) NOI</t>
  </si>
  <si>
    <t>PORTION OF LINE 6 ASSOCIATED WITH WHOLESALE CUSTOMERS</t>
  </si>
  <si>
    <t>PORTION OF LINE 6 ASSOCIATED WITH RETAIL CUSTOMERS</t>
  </si>
  <si>
    <t>TOTAL LINE 6</t>
  </si>
  <si>
    <t>As Filed in 2018 CBR UE-190211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</si>
</sst>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??_);_(@_)"/>
    <numFmt numFmtId="167" formatCode="0.000%"/>
    <numFmt numFmtId="168" formatCode="0.0000000"/>
    <numFmt numFmtId="169" formatCode="0.0%"/>
    <numFmt numFmtId="170" formatCode="0.000000"/>
    <numFmt numFmtId="171" formatCode="_(* #,##0.00000_);_(* \(#,##0.00000\);_(* &quot;-&quot;??_);_(@_)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-* #,##0.00\ _D_M_-;\-* #,##0.00\ _D_M_-;_-* &quot;-&quot;??\ _D_M_-;_-@_-"/>
    <numFmt numFmtId="181" formatCode="_(* #,##0.000_);_(* \(#,##0.000\);_(* &quot;-&quot;??_);_(@_)"/>
    <numFmt numFmtId="182" formatCode="[$-409]mmm\-yy;@"/>
    <numFmt numFmtId="183" formatCode="#."/>
    <numFmt numFmtId="184" formatCode="#,##0.0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#,##0.0_);[Red]\(#,##0.0\)"/>
    <numFmt numFmtId="188" formatCode="&quot;$&quot;#,##0\ ;\(&quot;$&quot;#,##0\)"/>
    <numFmt numFmtId="189" formatCode="m/d/yy\ h:mm\ AM/PM"/>
    <numFmt numFmtId="190" formatCode="mmmm\ d\,\ yyyy"/>
    <numFmt numFmtId="191" formatCode="m/d/yy\ h:mm"/>
    <numFmt numFmtId="192" formatCode="[Blue]#,##0_);[Magenta]\(#,##0\)"/>
    <numFmt numFmtId="193" formatCode="_([$€-2]* #,##0.00_);_([$€-2]* \(#,##0.00\);_([$€-2]* &quot;-&quot;??_)"/>
    <numFmt numFmtId="194" formatCode="_(&quot;$&quot;* #,##0.0_);_(&quot;$&quot;* \(#,##0.0\);_(&quot;$&quot;* &quot;-&quot;??_);_(@_)"/>
    <numFmt numFmtId="195" formatCode="0.0000_);\(0.0000\)"/>
    <numFmt numFmtId="196" formatCode="mmm\-yyyy"/>
    <numFmt numFmtId="197" formatCode="0.00_)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&quot;$&quot;#,##0;\-&quot;$&quot;#,##0"/>
    <numFmt numFmtId="202" formatCode="#,##0.00\ ;\(#,##0.00\)"/>
    <numFmt numFmtId="203" formatCode="0\ &quot; HR&quot;"/>
    <numFmt numFmtId="204" formatCode="0000000"/>
    <numFmt numFmtId="205" formatCode="#,##0_);\-#,##0_);\-_)"/>
    <numFmt numFmtId="206" formatCode="#,##0.00_);\-#,##0.00_);\-_)"/>
    <numFmt numFmtId="207" formatCode="_(&quot;$&quot;* #,##0_);_(&quot;$&quot;* \(#,##0\);_(&quot;$&quot;* &quot;-&quot;??_);_(@_)"/>
    <numFmt numFmtId="208" formatCode="#,##0.000_);[Red]\(#,##0.000\)"/>
    <numFmt numFmtId="209" formatCode="&quot;$&quot;#,##0.000_);[Red]\(&quot;$&quot;#,##0.000\)"/>
    <numFmt numFmtId="210" formatCode="0.00000%"/>
    <numFmt numFmtId="211" formatCode="_(&quot;$&quot;* #,##0.000_);_(&quot;$&quot;* \(#,##0.000\);_(&quot;$&quot;* &quot;-&quot;??_);_(@_)"/>
    <numFmt numFmtId="212" formatCode="m/yy"/>
    <numFmt numFmtId="213" formatCode="_(* #,##0.0_);_(* \(#,##0.0\);_(* &quot;-&quot;??_);_(@_)"/>
    <numFmt numFmtId="214" formatCode="_(&quot;$&quot;* #,##0.0000_);_(&quot;$&quot;* \(#,##0.0000\);_(&quot;$&quot;* &quot;-&quot;????_);_(@_)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mmm\ dd\,\ yyyy"/>
    <numFmt numFmtId="219" formatCode="yyyy"/>
    <numFmt numFmtId="220" formatCode="0.0000"/>
    <numFmt numFmtId="221" formatCode="&quot;$&quot;#,##0.00"/>
    <numFmt numFmtId="222" formatCode="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4252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0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2" fontId="33" fillId="0" borderId="0">
      <alignment horizontal="left"/>
    </xf>
    <xf numFmtId="173" fontId="34" fillId="0" borderId="0">
      <alignment horizontal="left"/>
    </xf>
    <xf numFmtId="0" fontId="35" fillId="0" borderId="18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4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2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7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2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2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2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2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2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2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2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2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6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2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2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2" fillId="0" borderId="0"/>
    <xf numFmtId="0" fontId="37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4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3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49" borderId="0" applyNumberFormat="0" applyBorder="0" applyAlignment="0" applyProtection="0"/>
    <xf numFmtId="0" fontId="31" fillId="5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4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7" borderId="0" applyNumberFormat="0" applyBorder="0" applyAlignment="0" applyProtection="0"/>
    <xf numFmtId="0" fontId="31" fillId="5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0" borderId="0"/>
    <xf numFmtId="0" fontId="26" fillId="36" borderId="0" applyNumberFormat="0" applyBorder="0" applyAlignment="0" applyProtection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0" fontId="41" fillId="5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36" borderId="0" applyNumberFormat="0" applyBorder="0" applyAlignment="0" applyProtection="0"/>
    <xf numFmtId="0" fontId="3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5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26" fillId="37" borderId="0" applyNumberFormat="0" applyBorder="0" applyAlignment="0" applyProtection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0" fontId="41" fillId="5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37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5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31" fillId="0" borderId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31" fillId="0" borderId="0"/>
    <xf numFmtId="0" fontId="2" fillId="0" borderId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41" fillId="6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41" fillId="6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31" fillId="0" borderId="0"/>
    <xf numFmtId="0" fontId="2" fillId="0" borderId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41" fillId="52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8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31" fillId="0" borderId="0"/>
    <xf numFmtId="0" fontId="2" fillId="0" borderId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2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41" fillId="4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6" fillId="4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31" fillId="0" borderId="0"/>
    <xf numFmtId="0" fontId="16" fillId="41" borderId="0" applyNumberFormat="0" applyBorder="0" applyAlignment="0" applyProtection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0" fontId="43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41" borderId="0" applyNumberFormat="0" applyBorder="0" applyAlignment="0" applyProtection="0"/>
    <xf numFmtId="0" fontId="44" fillId="6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" fontId="46" fillId="71" borderId="19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8"/>
    <xf numFmtId="0" fontId="27" fillId="0" borderId="0">
      <alignment vertical="center"/>
    </xf>
    <xf numFmtId="0" fontId="47" fillId="0" borderId="20">
      <alignment horizontal="left" vertical="center"/>
    </xf>
    <xf numFmtId="174" fontId="48" fillId="0" borderId="0">
      <alignment horizontal="right" vertical="center"/>
    </xf>
    <xf numFmtId="175" fontId="27" fillId="0" borderId="0">
      <alignment horizontal="right" vertical="center"/>
    </xf>
    <xf numFmtId="175" fontId="47" fillId="0" borderId="0">
      <alignment horizontal="right" vertical="center"/>
    </xf>
    <xf numFmtId="176" fontId="27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7" fontId="50" fillId="0" borderId="0" applyFill="0" applyBorder="0" applyAlignment="0"/>
    <xf numFmtId="177" fontId="50" fillId="0" borderId="0" applyFill="0" applyBorder="0" applyAlignment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0" fontId="2" fillId="0" borderId="0"/>
    <xf numFmtId="0" fontId="50" fillId="0" borderId="0" applyFill="0" applyBorder="0" applyAlignment="0"/>
    <xf numFmtId="0" fontId="31" fillId="0" borderId="0"/>
    <xf numFmtId="0" fontId="2" fillId="0" borderId="0"/>
    <xf numFmtId="177" fontId="50" fillId="0" borderId="0" applyFill="0" applyBorder="0" applyAlignment="0"/>
    <xf numFmtId="0" fontId="31" fillId="0" borderId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177" fontId="50" fillId="0" borderId="0" applyFill="0" applyBorder="0" applyAlignment="0"/>
    <xf numFmtId="0" fontId="31" fillId="0" borderId="0"/>
    <xf numFmtId="177" fontId="50" fillId="0" borderId="0" applyFill="0" applyBorder="0" applyAlignment="0"/>
    <xf numFmtId="0" fontId="31" fillId="0" borderId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51" fillId="73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2" fillId="0" borderId="0"/>
    <xf numFmtId="41" fontId="2" fillId="72" borderId="0"/>
    <xf numFmtId="0" fontId="31" fillId="0" borderId="0"/>
    <xf numFmtId="0" fontId="51" fillId="73" borderId="21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0" fontId="52" fillId="74" borderId="10" applyNumberFormat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41" fontId="2" fillId="72" borderId="0"/>
    <xf numFmtId="0" fontId="31" fillId="0" borderId="0"/>
    <xf numFmtId="0" fontId="52" fillId="74" borderId="10" applyNumberFormat="0" applyAlignment="0" applyProtection="0"/>
    <xf numFmtId="0" fontId="51" fillId="73" borderId="21" applyNumberFormat="0" applyAlignment="0" applyProtection="0"/>
    <xf numFmtId="0" fontId="2" fillId="0" borderId="0"/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1" fillId="0" borderId="0"/>
    <xf numFmtId="0" fontId="53" fillId="74" borderId="21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9" fillId="0" borderId="0"/>
    <xf numFmtId="0" fontId="20" fillId="6" borderId="10" applyNumberFormat="0" applyAlignment="0" applyProtection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170" fontId="32" fillId="0" borderId="0">
      <alignment horizontal="left" wrapText="1"/>
    </xf>
    <xf numFmtId="41" fontId="2" fillId="72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1" fontId="2" fillId="72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31" fillId="0" borderId="0"/>
    <xf numFmtId="0" fontId="31" fillId="0" borderId="0"/>
    <xf numFmtId="0" fontId="31" fillId="0" borderId="0"/>
    <xf numFmtId="0" fontId="52" fillId="74" borderId="10" applyNumberFormat="0" applyAlignment="0" applyProtection="0"/>
    <xf numFmtId="0" fontId="20" fillId="6" borderId="10" applyNumberFormat="0" applyAlignment="0" applyProtection="0"/>
    <xf numFmtId="0" fontId="31" fillId="0" borderId="0"/>
    <xf numFmtId="0" fontId="2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54" fillId="75" borderId="22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2" fillId="7" borderId="13" applyNumberFormat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54" fillId="75" borderId="22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5" fillId="53" borderId="2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56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76" borderId="0"/>
    <xf numFmtId="41" fontId="2" fillId="76" borderId="0"/>
    <xf numFmtId="170" fontId="32" fillId="0" borderId="0">
      <alignment horizontal="left" wrapText="1"/>
    </xf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" fontId="57" fillId="0" borderId="24">
      <alignment vertical="top"/>
    </xf>
    <xf numFmtId="178" fontId="49" fillId="0" borderId="0" applyBorder="0">
      <alignment horizontal="right"/>
    </xf>
    <xf numFmtId="178" fontId="49" fillId="0" borderId="25" applyAlignment="0">
      <alignment horizontal="right"/>
    </xf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61" fillId="0" borderId="0" applyFont="0" applyFill="0" applyBorder="0" applyAlignment="0" applyProtection="0"/>
    <xf numFmtId="0" fontId="2" fillId="0" borderId="0"/>
    <xf numFmtId="0" fontId="31" fillId="0" borderId="0"/>
    <xf numFmtId="4" fontId="60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2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31" fillId="0" borderId="0"/>
    <xf numFmtId="43" fontId="6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6" fillId="0" borderId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7" fillId="0" borderId="0"/>
    <xf numFmtId="0" fontId="68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170" fontId="32" fillId="0" borderId="0">
      <alignment horizontal="left" wrapText="1"/>
    </xf>
    <xf numFmtId="3" fontId="71" fillId="0" borderId="0" applyFont="0" applyFill="0" applyBorder="0" applyAlignment="0" applyProtection="0"/>
    <xf numFmtId="0" fontId="2" fillId="0" borderId="0"/>
    <xf numFmtId="3" fontId="66" fillId="0" borderId="0" applyFill="0" applyBorder="0" applyAlignment="0" applyProtection="0"/>
    <xf numFmtId="0" fontId="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183" fontId="73" fillId="0" borderId="0">
      <protection locked="0"/>
    </xf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2" fillId="0" borderId="0"/>
    <xf numFmtId="0" fontId="75" fillId="0" borderId="0" applyNumberFormat="0" applyAlignment="0">
      <alignment horizontal="left"/>
    </xf>
    <xf numFmtId="0" fontId="2" fillId="0" borderId="0"/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31" fillId="0" borderId="0"/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70" fontId="32" fillId="0" borderId="0">
      <alignment horizontal="left" wrapText="1"/>
    </xf>
    <xf numFmtId="0" fontId="76" fillId="0" borderId="0" applyNumberFormat="0" applyAlignment="0"/>
    <xf numFmtId="0" fontId="2" fillId="0" borderId="0"/>
    <xf numFmtId="0" fontId="76" fillId="0" borderId="0" applyNumberFormat="0" applyAlignment="0"/>
    <xf numFmtId="0" fontId="2" fillId="0" borderId="0"/>
    <xf numFmtId="170" fontId="32" fillId="0" borderId="0">
      <alignment horizontal="left" wrapText="1"/>
    </xf>
    <xf numFmtId="0" fontId="76" fillId="0" borderId="0" applyNumberFormat="0" applyAlignment="0"/>
    <xf numFmtId="0" fontId="76" fillId="0" borderId="0" applyNumberFormat="0" applyAlignment="0"/>
    <xf numFmtId="0" fontId="31" fillId="0" borderId="0"/>
    <xf numFmtId="0" fontId="76" fillId="0" borderId="0" applyNumberFormat="0" applyAlignment="0"/>
    <xf numFmtId="184" fontId="77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8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2" fillId="0" borderId="0">
      <alignment horizontal="left" wrapText="1"/>
    </xf>
    <xf numFmtId="8" fontId="6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65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4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6" fillId="0" borderId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5" fontId="66" fillId="0" borderId="0" applyFill="0" applyBorder="0" applyAlignment="0" applyProtection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8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9" fontId="2" fillId="0" borderId="0" applyFont="0" applyFill="0" applyBorder="0" applyAlignment="0" applyProtection="0"/>
    <xf numFmtId="5" fontId="66" fillId="0" borderId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190" fontId="66" fillId="0" borderId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71" fillId="0" borderId="0" applyFont="0" applyFill="0" applyBorder="0" applyAlignment="0" applyProtection="0"/>
    <xf numFmtId="170" fontId="32" fillId="0" borderId="0">
      <alignment horizontal="left" wrapText="1"/>
    </xf>
    <xf numFmtId="0" fontId="71" fillId="0" borderId="0" applyFont="0" applyFill="0" applyBorder="0" applyAlignment="0" applyProtection="0"/>
    <xf numFmtId="0" fontId="2" fillId="0" borderId="0"/>
    <xf numFmtId="190" fontId="66" fillId="0" borderId="0" applyFill="0" applyBorder="0" applyAlignment="0" applyProtection="0"/>
    <xf numFmtId="0" fontId="2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190" fontId="66" fillId="0" borderId="0" applyFill="0" applyBorder="0" applyAlignment="0" applyProtection="0"/>
    <xf numFmtId="0" fontId="31" fillId="0" borderId="0"/>
    <xf numFmtId="0" fontId="81" fillId="0" borderId="0" applyFont="0" applyFill="0" applyBorder="0" applyAlignment="0" applyProtection="0"/>
    <xf numFmtId="191" fontId="2" fillId="0" borderId="0" applyFont="0" applyFill="0" applyBorder="0" applyAlignment="0" applyProtection="0">
      <alignment wrapText="1"/>
    </xf>
    <xf numFmtId="191" fontId="2" fillId="0" borderId="0" applyFont="0" applyFill="0" applyBorder="0" applyAlignment="0" applyProtection="0">
      <alignment wrapText="1"/>
    </xf>
    <xf numFmtId="0" fontId="36" fillId="0" borderId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192" fontId="8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17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0" fontId="2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0" fontId="31" fillId="0" borderId="0"/>
    <xf numFmtId="192" fontId="8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17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83" fillId="0" borderId="0" applyNumberFormat="0" applyFill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4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8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86" fillId="80" borderId="26" applyNumberFormat="0" applyBorder="0" applyAlignment="0">
      <alignment horizontal="centerContinuous" vertical="center"/>
      <protection locked="0"/>
    </xf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0" fontId="2" fillId="0" borderId="0"/>
    <xf numFmtId="2" fontId="71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66" fillId="0" borderId="0" applyFill="0" applyBorder="0" applyAlignment="0" applyProtection="0"/>
    <xf numFmtId="2" fontId="66" fillId="0" borderId="0" applyFont="0" applyFill="0" applyBorder="0" applyAlignment="0" applyProtection="0"/>
    <xf numFmtId="0" fontId="31" fillId="0" borderId="0"/>
    <xf numFmtId="2" fontId="66" fillId="0" borderId="0" applyFont="0" applyFill="0" applyBorder="0" applyAlignment="0" applyProtection="0"/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87" fillId="0" borderId="0" applyNumberFormat="0" applyFill="0" applyBorder="0" applyAlignment="0" applyProtection="0">
      <alignment vertical="top"/>
      <protection locked="0"/>
    </xf>
    <xf numFmtId="184" fontId="27" fillId="0" borderId="0"/>
    <xf numFmtId="176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5" fontId="91" fillId="0" borderId="0">
      <alignment horizontal="right" vertical="center"/>
    </xf>
    <xf numFmtId="175" fontId="88" fillId="0" borderId="0" applyFill="0" applyBorder="0">
      <alignment horizontal="right"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5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0" borderId="0"/>
    <xf numFmtId="0" fontId="15" fillId="43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0" fontId="92" fillId="3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43" borderId="0" applyNumberFormat="0" applyBorder="0" applyAlignment="0" applyProtection="0"/>
    <xf numFmtId="0" fontId="93" fillId="3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170" fontId="32" fillId="0" borderId="0">
      <alignment horizontal="left" wrapText="1"/>
    </xf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0" borderId="0"/>
    <xf numFmtId="38" fontId="2" fillId="76" borderId="0" applyNumberFormat="0" applyBorder="0" applyAlignment="0" applyProtection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95" fillId="0" borderId="18"/>
    <xf numFmtId="194" fontId="96" fillId="0" borderId="0" applyNumberFormat="0" applyFill="0" applyBorder="0" applyProtection="0">
      <alignment horizontal="righ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31" fillId="0" borderId="0"/>
    <xf numFmtId="0" fontId="29" fillId="0" borderId="3" applyNumberFormat="0" applyAlignment="0" applyProtection="0">
      <alignment horizontal="left"/>
    </xf>
    <xf numFmtId="0" fontId="31" fillId="0" borderId="0"/>
    <xf numFmtId="170" fontId="32" fillId="0" borderId="0">
      <alignment horizontal="left" wrapText="1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9" fillId="0" borderId="2">
      <alignment horizontal="left"/>
    </xf>
    <xf numFmtId="0" fontId="29" fillId="0" borderId="2">
      <alignment horizontal="left"/>
    </xf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31" fillId="0" borderId="0"/>
    <xf numFmtId="0" fontId="29" fillId="0" borderId="2">
      <alignment horizontal="left"/>
    </xf>
    <xf numFmtId="170" fontId="32" fillId="0" borderId="0">
      <alignment horizontal="left" wrapText="1"/>
    </xf>
    <xf numFmtId="14" fontId="3" fillId="81" borderId="25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98" fillId="0" borderId="28" applyNumberFormat="0" applyFill="0" applyAlignment="0" applyProtection="0"/>
    <xf numFmtId="0" fontId="99" fillId="0" borderId="2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" fillId="0" borderId="7" applyNumberFormat="0" applyFill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3" fillId="0" borderId="30" applyNumberFormat="0" applyFill="0" applyAlignment="0" applyProtection="0"/>
    <xf numFmtId="0" fontId="104" fillId="0" borderId="30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3" fillId="0" borderId="8" applyNumberFormat="0" applyFill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31" fillId="0" borderId="0"/>
    <xf numFmtId="0" fontId="2" fillId="0" borderId="0"/>
    <xf numFmtId="0" fontId="106" fillId="0" borderId="33" applyNumberFormat="0" applyFill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107" fillId="0" borderId="32" applyNumberFormat="0" applyFill="0" applyAlignment="0" applyProtection="0"/>
    <xf numFmtId="0" fontId="31" fillId="0" borderId="0"/>
    <xf numFmtId="0" fontId="2" fillId="0" borderId="0"/>
    <xf numFmtId="0" fontId="107" fillId="0" borderId="32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32" applyNumberFormat="0" applyFill="0" applyAlignment="0" applyProtection="0"/>
    <xf numFmtId="170" fontId="32" fillId="0" borderId="0">
      <alignment horizontal="left" wrapText="1"/>
    </xf>
    <xf numFmtId="0" fontId="107" fillId="0" borderId="32" applyNumberFormat="0" applyFill="0" applyAlignment="0" applyProtection="0"/>
    <xf numFmtId="0" fontId="105" fillId="0" borderId="31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8" fillId="0" borderId="34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2" fillId="0" borderId="0"/>
    <xf numFmtId="0" fontId="107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0" applyNumberFormat="0" applyFill="0" applyBorder="0" applyAlignment="0" applyProtection="0"/>
    <xf numFmtId="170" fontId="32" fillId="0" borderId="0">
      <alignment horizontal="left" wrapText="1"/>
    </xf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0" fillId="71" borderId="0" applyNumberFormat="0" applyBorder="0" applyAlignment="0">
      <protection hidden="1"/>
    </xf>
    <xf numFmtId="38" fontId="49" fillId="0" borderId="0"/>
    <xf numFmtId="38" fontId="49" fillId="0" borderId="0"/>
    <xf numFmtId="38" fontId="49" fillId="0" borderId="0"/>
    <xf numFmtId="0" fontId="31" fillId="0" borderId="0"/>
    <xf numFmtId="0" fontId="31" fillId="0" borderId="0"/>
    <xf numFmtId="0" fontId="31" fillId="0" borderId="0"/>
    <xf numFmtId="38" fontId="49" fillId="0" borderId="0"/>
    <xf numFmtId="170" fontId="32" fillId="0" borderId="0">
      <alignment horizontal="left" wrapText="1"/>
    </xf>
    <xf numFmtId="38" fontId="49" fillId="0" borderId="0"/>
    <xf numFmtId="0" fontId="2" fillId="0" borderId="0"/>
    <xf numFmtId="38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31" fillId="0" borderId="0"/>
    <xf numFmtId="40" fontId="49" fillId="0" borderId="0"/>
    <xf numFmtId="170" fontId="32" fillId="0" borderId="0">
      <alignment horizontal="left" wrapText="1"/>
    </xf>
    <xf numFmtId="40" fontId="49" fillId="0" borderId="0"/>
    <xf numFmtId="0" fontId="2" fillId="0" borderId="0"/>
    <xf numFmtId="40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18" fillId="5" borderId="10" applyNumberFormat="0" applyAlignment="0" applyProtection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113" fillId="46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170" fontId="32" fillId="0" borderId="0">
      <alignment horizontal="left" wrapText="1"/>
    </xf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18" fillId="46" borderId="10" applyNumberFormat="0" applyAlignment="0" applyProtection="0"/>
    <xf numFmtId="0" fontId="18" fillId="46" borderId="10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3" fillId="42" borderId="21" applyNumberFormat="0" applyAlignment="0" applyProtection="0"/>
    <xf numFmtId="0" fontId="18" fillId="5" borderId="10" applyNumberFormat="0" applyAlignment="0" applyProtection="0"/>
    <xf numFmtId="0" fontId="31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41" fontId="115" fillId="82" borderId="36">
      <alignment horizontal="left"/>
      <protection locked="0"/>
    </xf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170" fontId="32" fillId="0" borderId="0">
      <alignment horizontal="left" wrapText="1"/>
    </xf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95" fillId="0" borderId="37"/>
    <xf numFmtId="0" fontId="27" fillId="76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3" fontId="116" fillId="0" borderId="0" applyFill="0" applyBorder="0" applyAlignment="0" applyProtection="0"/>
    <xf numFmtId="170" fontId="32" fillId="0" borderId="0">
      <alignment horizontal="left" wrapText="1"/>
    </xf>
    <xf numFmtId="170" fontId="32" fillId="0" borderId="0">
      <alignment horizontal="left" wrapText="1"/>
    </xf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31" fillId="0" borderId="0"/>
    <xf numFmtId="3" fontId="116" fillId="0" borderId="0" applyFill="0" applyBorder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18" fillId="0" borderId="39" applyNumberFormat="0" applyFill="0" applyAlignment="0" applyProtection="0"/>
    <xf numFmtId="0" fontId="31" fillId="0" borderId="0"/>
    <xf numFmtId="0" fontId="2" fillId="0" borderId="0"/>
    <xf numFmtId="0" fontId="21" fillId="0" borderId="12" applyNumberFormat="0" applyFill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18" fillId="0" borderId="39" applyNumberFormat="0" applyFill="0" applyAlignment="0" applyProtection="0"/>
    <xf numFmtId="0" fontId="119" fillId="0" borderId="39" applyNumberFormat="0" applyFill="0" applyAlignment="0" applyProtection="0"/>
    <xf numFmtId="0" fontId="31" fillId="0" borderId="0"/>
    <xf numFmtId="0" fontId="2" fillId="0" borderId="0"/>
    <xf numFmtId="0" fontId="119" fillId="0" borderId="39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18" fillId="0" borderId="39" applyNumberFormat="0" applyFill="0" applyAlignment="0" applyProtection="0"/>
    <xf numFmtId="170" fontId="32" fillId="0" borderId="0">
      <alignment horizontal="left" wrapText="1"/>
    </xf>
    <xf numFmtId="0" fontId="119" fillId="0" borderId="39" applyNumberFormat="0" applyFill="0" applyAlignment="0" applyProtection="0"/>
    <xf numFmtId="0" fontId="117" fillId="0" borderId="38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20" fillId="0" borderId="40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7" fillId="83" borderId="0">
      <alignment horizont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2" fillId="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31" fillId="0" borderId="0"/>
    <xf numFmtId="0" fontId="122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3" fillId="46" borderId="0" applyNumberFormat="0" applyBorder="0" applyAlignment="0" applyProtection="0"/>
    <xf numFmtId="0" fontId="118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4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125" fillId="0" borderId="0"/>
    <xf numFmtId="37" fontId="125" fillId="0" borderId="0"/>
    <xf numFmtId="170" fontId="32" fillId="0" borderId="0">
      <alignment horizontal="left" wrapText="1"/>
    </xf>
    <xf numFmtId="37" fontId="125" fillId="0" borderId="0"/>
    <xf numFmtId="0" fontId="2" fillId="0" borderId="0"/>
    <xf numFmtId="37" fontId="125" fillId="0" borderId="0"/>
    <xf numFmtId="0" fontId="2" fillId="0" borderId="0"/>
    <xf numFmtId="170" fontId="32" fillId="0" borderId="0">
      <alignment horizontal="left" wrapText="1"/>
    </xf>
    <xf numFmtId="37" fontId="125" fillId="0" borderId="0"/>
    <xf numFmtId="37" fontId="125" fillId="0" borderId="0"/>
    <xf numFmtId="0" fontId="31" fillId="0" borderId="0"/>
    <xf numFmtId="37" fontId="125" fillId="0" borderId="0"/>
    <xf numFmtId="197" fontId="126" fillId="0" borderId="0"/>
    <xf numFmtId="198" fontId="32" fillId="0" borderId="0"/>
    <xf numFmtId="0" fontId="1" fillId="0" borderId="0"/>
    <xf numFmtId="199" fontId="2" fillId="0" borderId="0"/>
    <xf numFmtId="198" fontId="3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98" fontId="32" fillId="0" borderId="0"/>
    <xf numFmtId="198" fontId="3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0" fontId="2" fillId="0" borderId="0"/>
    <xf numFmtId="197" fontId="126" fillId="0" borderId="0"/>
    <xf numFmtId="197" fontId="12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1" fillId="0" borderId="0"/>
    <xf numFmtId="200" fontId="2" fillId="0" borderId="0"/>
    <xf numFmtId="197" fontId="126" fillId="0" borderId="0"/>
    <xf numFmtId="202" fontId="2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202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170" fontId="32" fillId="0" borderId="0">
      <alignment horizontal="left" wrapText="1"/>
    </xf>
    <xf numFmtId="197" fontId="126" fillId="0" borderId="0"/>
    <xf numFmtId="0" fontId="1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0" fontId="1" fillId="0" borderId="0"/>
    <xf numFmtId="0" fontId="2" fillId="0" borderId="0"/>
    <xf numFmtId="203" fontId="2" fillId="0" borderId="0"/>
    <xf numFmtId="0" fontId="1" fillId="0" borderId="0"/>
    <xf numFmtId="0" fontId="2" fillId="0" borderId="0"/>
    <xf numFmtId="197" fontId="2" fillId="0" borderId="0"/>
    <xf numFmtId="0" fontId="1" fillId="0" borderId="0"/>
    <xf numFmtId="200" fontId="2" fillId="0" borderId="0"/>
    <xf numFmtId="198" fontId="32" fillId="0" borderId="0"/>
    <xf numFmtId="0" fontId="1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203" fontId="2" fillId="0" borderId="0"/>
    <xf numFmtId="197" fontId="126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204" fontId="64" fillId="0" borderId="0"/>
    <xf numFmtId="204" fontId="64" fillId="0" borderId="0"/>
    <xf numFmtId="205" fontId="27" fillId="0" borderId="0"/>
    <xf numFmtId="206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207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201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201" fontId="32" fillId="0" borderId="0">
      <alignment horizontal="left" wrapText="1"/>
    </xf>
    <xf numFmtId="0" fontId="1" fillId="0" borderId="0"/>
    <xf numFmtId="201" fontId="3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201" fontId="32" fillId="0" borderId="0">
      <alignment horizontal="left" wrapText="1"/>
    </xf>
    <xf numFmtId="0" fontId="1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127" fillId="0" borderId="0"/>
    <xf numFmtId="0" fontId="1" fillId="0" borderId="0"/>
    <xf numFmtId="208" fontId="2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0" fontId="1" fillId="0" borderId="0"/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0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37" fillId="0" borderId="0"/>
    <xf numFmtId="0" fontId="2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29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1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168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207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7" fontId="2" fillId="0" borderId="0">
      <alignment horizontal="left" wrapText="1"/>
    </xf>
    <xf numFmtId="0" fontId="1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79" fillId="0" borderId="0"/>
    <xf numFmtId="0" fontId="79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6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168" fontId="32" fillId="0" borderId="0">
      <alignment horizontal="left" wrapText="1"/>
    </xf>
    <xf numFmtId="0" fontId="2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31" fillId="0" borderId="0"/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214" fontId="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0" borderId="0"/>
    <xf numFmtId="0" fontId="32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2" fillId="38" borderId="44" applyNumberFormat="0" applyFont="0" applyAlignment="0" applyProtection="0"/>
    <xf numFmtId="0" fontId="1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40" borderId="43" applyNumberFormat="0" applyFont="0" applyAlignment="0" applyProtection="0"/>
    <xf numFmtId="0" fontId="37" fillId="0" borderId="0"/>
    <xf numFmtId="0" fontId="3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2" fillId="0" borderId="0"/>
    <xf numFmtId="0" fontId="1" fillId="8" borderId="14" applyNumberFormat="0" applyFont="0" applyAlignment="0" applyProtection="0"/>
    <xf numFmtId="0" fontId="2" fillId="0" borderId="0"/>
    <xf numFmtId="0" fontId="1" fillId="0" borderId="0"/>
    <xf numFmtId="0" fontId="2" fillId="40" borderId="43" applyNumberFormat="0" applyFont="0" applyAlignment="0" applyProtection="0"/>
    <xf numFmtId="0" fontId="1" fillId="0" borderId="0"/>
    <xf numFmtId="0" fontId="2" fillId="0" borderId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37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7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2" fillId="0" borderId="0"/>
    <xf numFmtId="0" fontId="1" fillId="0" borderId="0"/>
    <xf numFmtId="0" fontId="1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74" borderId="11" applyNumberFormat="0" applyAlignment="0" applyProtection="0"/>
    <xf numFmtId="0" fontId="1" fillId="0" borderId="0"/>
    <xf numFmtId="0" fontId="2" fillId="0" borderId="0"/>
    <xf numFmtId="0" fontId="1" fillId="0" borderId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2" fillId="74" borderId="45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2" fillId="74" borderId="45" applyNumberFormat="0" applyAlignment="0" applyProtection="0"/>
    <xf numFmtId="0" fontId="132" fillId="74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9" fillId="74" borderId="11" applyNumberFormat="0" applyAlignment="0" applyProtection="0"/>
    <xf numFmtId="0" fontId="19" fillId="74" borderId="11" applyNumberFormat="0" applyAlignment="0" applyProtection="0"/>
    <xf numFmtId="0" fontId="1" fillId="0" borderId="0"/>
    <xf numFmtId="0" fontId="1" fillId="0" borderId="0"/>
    <xf numFmtId="0" fontId="132" fillId="73" borderId="45" applyNumberFormat="0" applyAlignment="0" applyProtection="0"/>
    <xf numFmtId="170" fontId="32" fillId="0" borderId="0">
      <alignment horizontal="left" wrapText="1"/>
    </xf>
    <xf numFmtId="0" fontId="37" fillId="0" borderId="0"/>
    <xf numFmtId="0" fontId="132" fillId="73" borderId="45" applyNumberFormat="0" applyAlignment="0" applyProtection="0"/>
    <xf numFmtId="0" fontId="19" fillId="74" borderId="11" applyNumberFormat="0" applyAlignment="0" applyProtection="0"/>
    <xf numFmtId="170" fontId="32" fillId="0" borderId="0">
      <alignment horizontal="left" wrapText="1"/>
    </xf>
    <xf numFmtId="0" fontId="19" fillId="74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4" borderId="45" applyNumberFormat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3" fillId="84" borderId="46" applyNumberForma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2" fillId="0" borderId="0"/>
    <xf numFmtId="0" fontId="132" fillId="73" borderId="45" applyNumberFormat="0" applyAlignment="0" applyProtection="0"/>
    <xf numFmtId="0" fontId="2" fillId="0" borderId="0"/>
    <xf numFmtId="0" fontId="2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4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67" fillId="0" borderId="0"/>
    <xf numFmtId="0" fontId="67" fillId="0" borderId="0"/>
    <xf numFmtId="0" fontId="3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7" fillId="0" borderId="0"/>
    <xf numFmtId="0" fontId="68" fillId="0" borderId="0"/>
    <xf numFmtId="0" fontId="37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0" fontId="2" fillId="0" borderId="0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6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61" fillId="0" borderId="0" applyFont="0" applyFill="0" applyBorder="0" applyAlignment="0" applyProtection="0"/>
    <xf numFmtId="0" fontId="1" fillId="0" borderId="0"/>
    <xf numFmtId="10" fontId="2" fillId="0" borderId="36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2" fillId="0" borderId="0"/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10" fontId="2" fillId="0" borderId="36"/>
    <xf numFmtId="41" fontId="2" fillId="85" borderId="36"/>
    <xf numFmtId="41" fontId="2" fillId="85" borderId="36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85" borderId="36"/>
    <xf numFmtId="0" fontId="1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41" fontId="2" fillId="85" borderId="36"/>
    <xf numFmtId="0" fontId="37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5" fontId="135" fillId="76" borderId="0" applyBorder="0" applyAlignment="0">
      <protection hidden="1"/>
    </xf>
    <xf numFmtId="1" fontId="135" fillId="76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2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2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2" fillId="0" borderId="0"/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2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3" fontId="137" fillId="0" borderId="0" applyFill="0" applyBorder="0" applyAlignment="0" applyProtection="0"/>
    <xf numFmtId="0" fontId="138" fillId="0" borderId="0"/>
    <xf numFmtId="0" fontId="139" fillId="0" borderId="0"/>
    <xf numFmtId="0" fontId="139" fillId="0" borderId="0"/>
    <xf numFmtId="0" fontId="138" fillId="0" borderId="0"/>
    <xf numFmtId="0" fontId="13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3" fontId="137" fillId="0" borderId="0" applyFill="0" applyBorder="0" applyAlignment="0" applyProtection="0"/>
    <xf numFmtId="0" fontId="1" fillId="0" borderId="0"/>
    <xf numFmtId="0" fontId="2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42" fontId="2" fillId="72" borderId="0"/>
    <xf numFmtId="0" fontId="68" fillId="84" borderId="0"/>
    <xf numFmtId="0" fontId="68" fillId="84" borderId="0"/>
    <xf numFmtId="0" fontId="140" fillId="84" borderId="37"/>
    <xf numFmtId="0" fontId="140" fillId="84" borderId="37"/>
    <xf numFmtId="0" fontId="141" fillId="87" borderId="47"/>
    <xf numFmtId="0" fontId="2" fillId="0" borderId="0"/>
    <xf numFmtId="0" fontId="2" fillId="0" borderId="0"/>
    <xf numFmtId="0" fontId="2" fillId="0" borderId="0"/>
    <xf numFmtId="0" fontId="2" fillId="0" borderId="0"/>
    <xf numFmtId="0" fontId="141" fillId="87" borderId="47"/>
    <xf numFmtId="0" fontId="141" fillId="87" borderId="47"/>
    <xf numFmtId="0" fontId="142" fillId="84" borderId="48"/>
    <xf numFmtId="0" fontId="2" fillId="0" borderId="0"/>
    <xf numFmtId="0" fontId="2" fillId="0" borderId="0"/>
    <xf numFmtId="0" fontId="2" fillId="0" borderId="0"/>
    <xf numFmtId="0" fontId="2" fillId="0" borderId="0"/>
    <xf numFmtId="0" fontId="142" fillId="84" borderId="48"/>
    <xf numFmtId="0" fontId="142" fillId="84" borderId="48"/>
    <xf numFmtId="42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42" fontId="2" fillId="72" borderId="0"/>
    <xf numFmtId="42" fontId="2" fillId="72" borderId="0"/>
    <xf numFmtId="42" fontId="2" fillId="72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42" fontId="2" fillId="72" borderId="16">
      <alignment vertical="center"/>
    </xf>
    <xf numFmtId="0" fontId="2" fillId="0" borderId="0"/>
    <xf numFmtId="0" fontId="2" fillId="0" borderId="0"/>
    <xf numFmtId="0" fontId="2" fillId="0" borderId="0"/>
    <xf numFmtId="42" fontId="2" fillId="72" borderId="16">
      <alignment vertical="center"/>
    </xf>
    <xf numFmtId="42" fontId="2" fillId="72" borderId="16">
      <alignment vertical="center"/>
    </xf>
    <xf numFmtId="42" fontId="2" fillId="72" borderId="16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6">
      <alignment vertical="center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" fillId="72" borderId="1" applyNumberFormat="0">
      <alignment horizontal="center" vertical="center" wrapText="1"/>
    </xf>
    <xf numFmtId="0" fontId="3" fillId="72" borderId="1" applyNumberFormat="0">
      <alignment horizontal="center" vertical="center" wrapText="1"/>
    </xf>
    <xf numFmtId="0" fontId="37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1" applyNumberFormat="0">
      <alignment horizontal="center" vertical="center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2" fillId="0" borderId="0"/>
    <xf numFmtId="10" fontId="2" fillId="72" borderId="0"/>
    <xf numFmtId="0" fontId="1" fillId="0" borderId="0"/>
    <xf numFmtId="10" fontId="2" fillId="72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0" fontId="1" fillId="0" borderId="0"/>
    <xf numFmtId="10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72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2" fillId="0" borderId="0"/>
    <xf numFmtId="214" fontId="2" fillId="72" borderId="0"/>
    <xf numFmtId="0" fontId="1" fillId="0" borderId="0"/>
    <xf numFmtId="214" fontId="2" fillId="72" borderId="0"/>
    <xf numFmtId="0" fontId="1" fillId="0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0" fontId="1" fillId="0" borderId="0"/>
    <xf numFmtId="214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37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4" fontId="2" fillId="72" borderId="0"/>
    <xf numFmtId="42" fontId="2" fillId="72" borderId="0"/>
    <xf numFmtId="164" fontId="49" fillId="0" borderId="0" applyBorder="0" applyAlignment="0"/>
    <xf numFmtId="164" fontId="49" fillId="0" borderId="0" applyBorder="0" applyAlignment="0"/>
    <xf numFmtId="0" fontId="37" fillId="0" borderId="0"/>
    <xf numFmtId="164" fontId="49" fillId="0" borderId="0" applyBorder="0" applyAlignment="0"/>
    <xf numFmtId="164" fontId="49" fillId="0" borderId="0" applyBorder="0" applyAlignment="0"/>
    <xf numFmtId="164" fontId="49" fillId="0" borderId="0" applyBorder="0" applyAlignment="0"/>
    <xf numFmtId="0" fontId="1" fillId="0" borderId="0"/>
    <xf numFmtId="0" fontId="2" fillId="0" borderId="0"/>
    <xf numFmtId="164" fontId="49" fillId="0" borderId="0" applyBorder="0" applyAlignment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42" fontId="2" fillId="72" borderId="17">
      <alignment horizontal="left"/>
    </xf>
    <xf numFmtId="0" fontId="2" fillId="0" borderId="0"/>
    <xf numFmtId="0" fontId="2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7">
      <alignment horizontal="left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4" fontId="143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143" fillId="72" borderId="17">
      <alignment horizontal="left"/>
    </xf>
    <xf numFmtId="214" fontId="143" fillId="72" borderId="17">
      <alignment horizontal="left"/>
    </xf>
    <xf numFmtId="214" fontId="143" fillId="72" borderId="17">
      <alignment horizontal="left"/>
    </xf>
    <xf numFmtId="0" fontId="37" fillId="0" borderId="0"/>
    <xf numFmtId="214" fontId="143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214" fontId="143" fillId="72" borderId="17">
      <alignment horizontal="left"/>
    </xf>
    <xf numFmtId="0" fontId="1" fillId="0" borderId="0"/>
    <xf numFmtId="164" fontId="49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7" fontId="144" fillId="0" borderId="0"/>
    <xf numFmtId="4" fontId="145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9" borderId="0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4" fontId="145" fillId="9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1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1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2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2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3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3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4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4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5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5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6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6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7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7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8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8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2" fillId="0" borderId="0"/>
    <xf numFmtId="4" fontId="147" fillId="10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7" fillId="99" borderId="45" applyNumberFormat="0" applyProtection="0">
      <alignment horizontal="left" vertical="center" indent="1"/>
    </xf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1" fillId="0" borderId="0"/>
    <xf numFmtId="4" fontId="147" fillId="99" borderId="45" applyNumberFormat="0" applyProtection="0">
      <alignment horizontal="left" vertical="center" indent="1"/>
    </xf>
    <xf numFmtId="0" fontId="1" fillId="0" borderId="0"/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2" fillId="0" borderId="0"/>
    <xf numFmtId="4" fontId="145" fillId="8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9" applyNumberFormat="0" applyProtection="0">
      <alignment horizontal="left" vertical="center" indent="1"/>
    </xf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8" fillId="101" borderId="0" applyNumberFormat="0" applyProtection="0">
      <alignment horizontal="left" vertical="center" indent="1"/>
    </xf>
    <xf numFmtId="4" fontId="148" fillId="101" borderId="0" applyNumberFormat="0" applyProtection="0">
      <alignment horizontal="left" vertical="center" indent="1"/>
    </xf>
    <xf numFmtId="0" fontId="37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80" borderId="45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74" borderId="35" applyNumberFormat="0">
      <protection locked="0"/>
    </xf>
    <xf numFmtId="0" fontId="49" fillId="68" borderId="50" applyBorder="0"/>
    <xf numFmtId="0" fontId="1" fillId="0" borderId="0"/>
    <xf numFmtId="4" fontId="145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1" fillId="0" borderId="0"/>
    <xf numFmtId="0" fontId="2" fillId="0" borderId="0"/>
    <xf numFmtId="4" fontId="145" fillId="80" borderId="45" applyNumberFormat="0" applyProtection="0">
      <alignment horizontal="right" vertical="center"/>
    </xf>
    <xf numFmtId="0" fontId="1" fillId="0" borderId="0"/>
    <xf numFmtId="4" fontId="146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6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50" fillId="0" borderId="0"/>
    <xf numFmtId="0" fontId="150" fillId="0" borderId="0"/>
    <xf numFmtId="0" fontId="37" fillId="0" borderId="0"/>
    <xf numFmtId="0" fontId="151" fillId="0" borderId="0" applyNumberFormat="0" applyProtection="0">
      <alignment horizontal="left" indent="5"/>
    </xf>
    <xf numFmtId="0" fontId="1" fillId="0" borderId="0"/>
    <xf numFmtId="0" fontId="151" fillId="0" borderId="0" applyNumberFormat="0" applyProtection="0">
      <alignment horizontal="left" indent="5"/>
    </xf>
    <xf numFmtId="0" fontId="1" fillId="0" borderId="0"/>
    <xf numFmtId="0" fontId="2" fillId="0" borderId="0"/>
    <xf numFmtId="0" fontId="1" fillId="0" borderId="0"/>
    <xf numFmtId="0" fontId="27" fillId="38" borderId="35"/>
    <xf numFmtId="0" fontId="1" fillId="0" borderId="0"/>
    <xf numFmtId="4" fontId="152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52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39" fontId="2" fillId="104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2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0" fontId="1" fillId="0" borderId="0"/>
    <xf numFmtId="39" fontId="2" fillId="104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104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38" fontId="27" fillId="0" borderId="51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170" fontId="32" fillId="0" borderId="0">
      <alignment horizontal="left" wrapText="1"/>
    </xf>
    <xf numFmtId="38" fontId="27" fillId="0" borderId="51"/>
    <xf numFmtId="0" fontId="1" fillId="0" borderId="0"/>
    <xf numFmtId="0" fontId="2" fillId="0" borderId="0"/>
    <xf numFmtId="38" fontId="27" fillId="0" borderId="51"/>
    <xf numFmtId="38" fontId="27" fillId="0" borderId="51"/>
    <xf numFmtId="0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0" fontId="1" fillId="0" borderId="0"/>
    <xf numFmtId="38" fontId="27" fillId="0" borderId="51"/>
    <xf numFmtId="38" fontId="49" fillId="0" borderId="17"/>
    <xf numFmtId="38" fontId="49" fillId="0" borderId="17"/>
    <xf numFmtId="38" fontId="49" fillId="0" borderId="17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38" fontId="49" fillId="0" borderId="17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1" fillId="0" borderId="0"/>
    <xf numFmtId="0" fontId="2" fillId="0" borderId="0"/>
    <xf numFmtId="38" fontId="49" fillId="0" borderId="17"/>
    <xf numFmtId="0" fontId="49" fillId="0" borderId="17"/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49" fillId="0" borderId="17"/>
    <xf numFmtId="0" fontId="1" fillId="0" borderId="0"/>
    <xf numFmtId="0" fontId="49" fillId="0" borderId="17"/>
    <xf numFmtId="0" fontId="1" fillId="0" borderId="0"/>
    <xf numFmtId="38" fontId="49" fillId="0" borderId="17"/>
    <xf numFmtId="38" fontId="49" fillId="0" borderId="17"/>
    <xf numFmtId="38" fontId="49" fillId="0" borderId="17"/>
    <xf numFmtId="38" fontId="49" fillId="0" borderId="17"/>
    <xf numFmtId="39" fontId="32" fillId="105" borderId="0"/>
    <xf numFmtId="39" fontId="32" fillId="105" borderId="0"/>
    <xf numFmtId="0" fontId="37" fillId="0" borderId="0"/>
    <xf numFmtId="39" fontId="32" fillId="105" borderId="0"/>
    <xf numFmtId="0" fontId="1" fillId="0" borderId="0"/>
    <xf numFmtId="39" fontId="2" fillId="105" borderId="0"/>
    <xf numFmtId="0" fontId="1" fillId="0" borderId="0"/>
    <xf numFmtId="0" fontId="1" fillId="0" borderId="0"/>
    <xf numFmtId="0" fontId="2" fillId="0" borderId="0"/>
    <xf numFmtId="39" fontId="32" fillId="105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37" fillId="0" borderId="0"/>
    <xf numFmtId="167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68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37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214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214" fontId="2" fillId="0" borderId="0">
      <alignment horizontal="left" wrapText="1"/>
    </xf>
    <xf numFmtId="214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170" fontId="32" fillId="0" borderId="0">
      <alignment horizontal="left" wrapText="1"/>
    </xf>
    <xf numFmtId="211" fontId="2" fillId="0" borderId="0">
      <alignment horizontal="left" wrapText="1"/>
    </xf>
    <xf numFmtId="0" fontId="1" fillId="0" borderId="0"/>
    <xf numFmtId="0" fontId="2" fillId="0" borderId="0"/>
    <xf numFmtId="21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0" fontId="37" fillId="0" borderId="0"/>
    <xf numFmtId="21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167" fontId="2" fillId="0" borderId="0">
      <alignment horizontal="left" wrapText="1"/>
    </xf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54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2" applyNumberFormat="0" applyProtection="0">
      <alignment horizontal="center" wrapText="1"/>
    </xf>
    <xf numFmtId="0" fontId="1" fillId="0" borderId="0"/>
    <xf numFmtId="0" fontId="15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3" applyNumberFormat="0" applyAlignment="0" applyProtection="0">
      <alignment wrapText="1"/>
    </xf>
    <xf numFmtId="0" fontId="1" fillId="0" borderId="0"/>
    <xf numFmtId="0" fontId="156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8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8" borderId="0" applyNumberFormat="0" applyBorder="0">
      <alignment horizontal="center" wrapText="1"/>
    </xf>
    <xf numFmtId="0" fontId="1" fillId="0" borderId="0"/>
    <xf numFmtId="0" fontId="2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54" applyNumberFormat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5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0" applyNumberFormat="0" applyBorder="0">
      <alignment wrapText="1"/>
    </xf>
    <xf numFmtId="0" fontId="1" fillId="0" borderId="0"/>
    <xf numFmtId="0" fontId="157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157" fillId="110" borderId="0" applyNumberFormat="0" applyBorder="0" applyProtection="0">
      <alignment horizontal="center"/>
    </xf>
    <xf numFmtId="0" fontId="2" fillId="0" borderId="0"/>
    <xf numFmtId="0" fontId="1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 applyFill="0" applyBorder="0" applyAlignment="0" applyProtection="0">
      <alignment wrapText="1"/>
    </xf>
    <xf numFmtId="0" fontId="1" fillId="0" borderId="0"/>
    <xf numFmtId="0" fontId="158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ont="0" applyFill="0" applyBorder="0" applyProtection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0" fontId="1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111" borderId="0" applyNumberFormat="0" applyFon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25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5" fillId="0" borderId="0" applyNumberFormat="0" applyBorder="0" applyAlignment="0"/>
    <xf numFmtId="0" fontId="145" fillId="0" borderId="0" applyNumberFormat="0" applyBorder="0" applyAlignment="0"/>
    <xf numFmtId="0" fontId="159" fillId="0" borderId="0" applyNumberFormat="0" applyBorder="0" applyAlignment="0"/>
    <xf numFmtId="0" fontId="159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217" fontId="160" fillId="0" borderId="0"/>
    <xf numFmtId="184" fontId="29" fillId="0" borderId="0"/>
    <xf numFmtId="0" fontId="161" fillId="0" borderId="0"/>
    <xf numFmtId="0" fontId="95" fillId="0" borderId="48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64" fillId="112" borderId="0" applyFont="0" applyBorder="0" applyAlignment="0">
      <alignment vertical="top" wrapText="1"/>
    </xf>
    <xf numFmtId="217" fontId="165" fillId="112" borderId="55" applyBorder="0">
      <alignment horizontal="right" vertical="top" wrapText="1"/>
    </xf>
    <xf numFmtId="0" fontId="166" fillId="0" borderId="0"/>
    <xf numFmtId="0" fontId="166" fillId="0" borderId="0"/>
    <xf numFmtId="0" fontId="166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16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9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16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70" fontId="32" fillId="0" borderId="0">
      <alignment horizontal="left" wrapText="1"/>
    </xf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/>
    <xf numFmtId="0" fontId="68" fillId="0" borderId="0"/>
    <xf numFmtId="0" fontId="140" fillId="84" borderId="0"/>
    <xf numFmtId="0" fontId="140" fillId="84" borderId="0"/>
    <xf numFmtId="221" fontId="171" fillId="72" borderId="0">
      <alignment horizontal="left" vertical="center"/>
    </xf>
    <xf numFmtId="221" fontId="172" fillId="0" borderId="0">
      <alignment horizontal="left" vertical="center"/>
    </xf>
    <xf numFmtId="0" fontId="171" fillId="72" borderId="0">
      <alignment horizontal="left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1" fontId="172" fillId="0" borderId="0">
      <alignment horizontal="left" vertical="center"/>
    </xf>
    <xf numFmtId="0" fontId="37" fillId="0" borderId="0"/>
    <xf numFmtId="221" fontId="171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221" fontId="171" fillId="72" borderId="0">
      <alignment horizontal="left" vertical="center"/>
    </xf>
    <xf numFmtId="0" fontId="1" fillId="0" borderId="0"/>
    <xf numFmtId="0" fontId="3" fillId="72" borderId="0">
      <alignment horizontal="left" wrapText="1"/>
    </xf>
    <xf numFmtId="0" fontId="3" fillId="72" borderId="0">
      <alignment horizontal="left" wrapText="1"/>
    </xf>
    <xf numFmtId="0" fontId="37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73" fillId="0" borderId="0">
      <alignment horizontal="left" vertical="center"/>
    </xf>
    <xf numFmtId="0" fontId="173" fillId="0" borderId="0">
      <alignment horizontal="left" vertical="center"/>
    </xf>
    <xf numFmtId="0" fontId="37" fillId="0" borderId="0"/>
    <xf numFmtId="0" fontId="173" fillId="0" borderId="0">
      <alignment horizontal="left"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3" fillId="0" borderId="0">
      <alignment horizontal="left" vertical="center"/>
    </xf>
    <xf numFmtId="0" fontId="1" fillId="0" borderId="0"/>
    <xf numFmtId="178" fontId="28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71" fillId="0" borderId="56" applyNumberFormat="0" applyFon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37" fillId="0" borderId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5" fillId="0" borderId="57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37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5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15" applyNumberFormat="0" applyFill="0" applyAlignment="0" applyProtection="0"/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1" fillId="0" borderId="0"/>
    <xf numFmtId="0" fontId="2" fillId="0" borderId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69" fillId="0" borderId="59"/>
    <xf numFmtId="0" fontId="70" fillId="0" borderId="59"/>
    <xf numFmtId="0" fontId="70" fillId="0" borderId="59"/>
    <xf numFmtId="0" fontId="69" fillId="0" borderId="5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59"/>
    <xf numFmtId="0" fontId="70" fillId="0" borderId="59"/>
    <xf numFmtId="0" fontId="69" fillId="0" borderId="59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59"/>
    <xf numFmtId="0" fontId="1" fillId="0" borderId="0"/>
    <xf numFmtId="0" fontId="70" fillId="0" borderId="59"/>
    <xf numFmtId="0" fontId="70" fillId="0" borderId="59"/>
    <xf numFmtId="178" fontId="49" fillId="0" borderId="4"/>
    <xf numFmtId="205" fontId="57" fillId="0" borderId="4" applyAlignment="0"/>
    <xf numFmtId="206" fontId="57" fillId="0" borderId="4" applyAlignment="0"/>
    <xf numFmtId="217" fontId="57" fillId="0" borderId="4" applyAlignment="0">
      <alignment horizontal="right"/>
    </xf>
    <xf numFmtId="222" fontId="135" fillId="76" borderId="19" applyBorder="0">
      <alignment horizontal="right"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8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4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40">
    <xf numFmtId="0" fontId="0" fillId="0" borderId="0" xfId="0"/>
    <xf numFmtId="0" fontId="6" fillId="0" borderId="0" xfId="0" applyFont="1" applyFill="1" applyAlignment="1">
      <alignment horizontal="centerContinuous"/>
    </xf>
    <xf numFmtId="0" fontId="2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37" fontId="4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>
      <alignment horizontal="left"/>
    </xf>
    <xf numFmtId="3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42" fontId="8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41" fontId="4" fillId="0" borderId="0" xfId="0" quotePrefix="1" applyNumberFormat="1" applyFont="1" applyFill="1" applyBorder="1" applyAlignment="1">
      <alignment horizontal="left"/>
    </xf>
    <xf numFmtId="41" fontId="4" fillId="0" borderId="1" xfId="0" quotePrefix="1" applyNumberFormat="1" applyFont="1" applyFill="1" applyBorder="1" applyAlignment="1">
      <alignment horizontal="left"/>
    </xf>
    <xf numFmtId="166" fontId="4" fillId="0" borderId="0" xfId="0" applyNumberFormat="1" applyFont="1"/>
    <xf numFmtId="0" fontId="4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2" xfId="0" applyNumberFormat="1" applyFont="1" applyBorder="1"/>
    <xf numFmtId="41" fontId="4" fillId="0" borderId="0" xfId="0" applyNumberFormat="1" applyFont="1"/>
    <xf numFmtId="164" fontId="4" fillId="0" borderId="4" xfId="0" applyNumberFormat="1" applyFont="1" applyBorder="1"/>
    <xf numFmtId="42" fontId="4" fillId="0" borderId="0" xfId="0" applyNumberFormat="1" applyFont="1"/>
    <xf numFmtId="164" fontId="4" fillId="0" borderId="0" xfId="0" applyNumberFormat="1" applyFont="1"/>
    <xf numFmtId="42" fontId="4" fillId="0" borderId="4" xfId="0" applyNumberFormat="1" applyFont="1" applyBorder="1"/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3019</v>
          </cell>
        </row>
        <row r="18">
          <cell r="B18">
            <v>14386106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C34" sqref="C34"/>
    </sheetView>
  </sheetViews>
  <sheetFormatPr defaultColWidth="8.85546875" defaultRowHeight="12.75"/>
  <cols>
    <col min="1" max="1" width="8.85546875" style="2"/>
    <col min="2" max="2" width="75" style="2" bestFit="1" customWidth="1"/>
    <col min="3" max="3" width="8.5703125" style="2" bestFit="1" customWidth="1"/>
    <col min="4" max="5" width="15.85546875" style="2" bestFit="1" customWidth="1"/>
    <col min="6" max="6" width="15.28515625" style="2" bestFit="1" customWidth="1"/>
    <col min="7" max="7" width="17.28515625" style="2" customWidth="1"/>
    <col min="8" max="8" width="15.28515625" style="2" bestFit="1" customWidth="1"/>
    <col min="9" max="9" width="8.85546875" style="2"/>
    <col min="10" max="11" width="14.7109375" style="2" bestFit="1" customWidth="1"/>
    <col min="12" max="12" width="12.28515625" style="2" bestFit="1" customWidth="1"/>
    <col min="13" max="13" width="14.7109375" style="2" bestFit="1" customWidth="1"/>
    <col min="14" max="14" width="11.28515625" style="2" bestFit="1" customWidth="1"/>
    <col min="15" max="16384" width="8.85546875" style="2"/>
  </cols>
  <sheetData>
    <row r="1" spans="1:14" ht="14.25">
      <c r="A1" s="9" t="s">
        <v>2</v>
      </c>
      <c r="B1" s="9"/>
      <c r="C1" s="9"/>
      <c r="D1" s="10"/>
      <c r="E1" s="10"/>
      <c r="F1" s="10"/>
      <c r="G1" s="1"/>
      <c r="H1" s="1"/>
    </row>
    <row r="2" spans="1:14" ht="14.25">
      <c r="A2" s="10" t="s">
        <v>14</v>
      </c>
      <c r="B2" s="10"/>
      <c r="C2" s="10"/>
      <c r="D2" s="10"/>
      <c r="E2" s="10"/>
      <c r="F2" s="10"/>
      <c r="G2" s="1"/>
      <c r="H2" s="1"/>
    </row>
    <row r="3" spans="1:14" ht="14.25">
      <c r="A3" s="10" t="s">
        <v>3</v>
      </c>
      <c r="B3" s="10"/>
      <c r="C3" s="10"/>
      <c r="D3" s="10"/>
      <c r="E3" s="10"/>
      <c r="F3" s="10"/>
      <c r="G3" s="1"/>
      <c r="H3" s="1"/>
    </row>
    <row r="4" spans="1:14" ht="15" thickBot="1">
      <c r="A4" s="10" t="s">
        <v>4</v>
      </c>
      <c r="B4" s="10"/>
      <c r="C4" s="10"/>
      <c r="D4" s="10"/>
      <c r="E4" s="10"/>
      <c r="F4" s="10"/>
      <c r="G4" s="1"/>
      <c r="H4" s="1"/>
      <c r="J4"/>
      <c r="K4"/>
      <c r="L4"/>
      <c r="M4"/>
      <c r="N4"/>
    </row>
    <row r="5" spans="1:14" ht="15" thickBot="1">
      <c r="A5" s="1"/>
      <c r="B5" s="1"/>
      <c r="C5" s="1"/>
      <c r="D5" s="37" t="s">
        <v>28</v>
      </c>
      <c r="E5" s="38"/>
      <c r="F5" s="39"/>
      <c r="G5" s="1"/>
      <c r="H5" s="1"/>
      <c r="J5"/>
      <c r="K5"/>
      <c r="L5"/>
      <c r="M5"/>
      <c r="N5"/>
    </row>
    <row r="6" spans="1:14" ht="14.25">
      <c r="A6" s="3" t="s">
        <v>0</v>
      </c>
      <c r="B6" s="3"/>
      <c r="C6" s="3"/>
      <c r="D6" s="4"/>
      <c r="E6" s="3"/>
      <c r="F6" s="3" t="s">
        <v>5</v>
      </c>
      <c r="G6" s="3"/>
      <c r="H6" s="3" t="s">
        <v>6</v>
      </c>
      <c r="J6"/>
      <c r="K6"/>
      <c r="L6"/>
      <c r="M6"/>
      <c r="N6"/>
    </row>
    <row r="7" spans="1:14" ht="14.25">
      <c r="A7" s="5" t="s">
        <v>1</v>
      </c>
      <c r="B7" s="5"/>
      <c r="C7" s="5"/>
      <c r="D7" s="5" t="s">
        <v>7</v>
      </c>
      <c r="E7" s="5" t="s">
        <v>5</v>
      </c>
      <c r="F7" s="5" t="s">
        <v>8</v>
      </c>
      <c r="G7" s="5" t="s">
        <v>6</v>
      </c>
      <c r="H7" s="5" t="s">
        <v>8</v>
      </c>
      <c r="J7"/>
      <c r="K7"/>
      <c r="L7"/>
      <c r="M7"/>
      <c r="N7"/>
    </row>
    <row r="8" spans="1:14" ht="14.25">
      <c r="A8" s="6"/>
      <c r="B8" s="6"/>
      <c r="C8" s="6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J8"/>
      <c r="K8"/>
      <c r="L8"/>
      <c r="M8"/>
      <c r="N8"/>
    </row>
    <row r="9" spans="1:14" ht="15">
      <c r="A9" s="7">
        <v>1</v>
      </c>
      <c r="B9" s="11" t="s">
        <v>15</v>
      </c>
      <c r="C9" s="17"/>
      <c r="D9" s="25">
        <v>20655081094.767998</v>
      </c>
      <c r="E9" s="25">
        <v>20790328792.745289</v>
      </c>
      <c r="F9" s="25">
        <f>E9-D9</f>
        <v>135247697.97729111</v>
      </c>
      <c r="G9" s="25">
        <f>E9</f>
        <v>20790328792.745289</v>
      </c>
      <c r="H9" s="18">
        <f>G9-E9</f>
        <v>0</v>
      </c>
      <c r="J9"/>
      <c r="K9"/>
      <c r="L9"/>
      <c r="M9"/>
      <c r="N9"/>
    </row>
    <row r="10" spans="1:14">
      <c r="A10" s="7">
        <f>A9+1</f>
        <v>2</v>
      </c>
      <c r="B10" s="12"/>
      <c r="C10" s="19"/>
      <c r="D10"/>
      <c r="E10"/>
      <c r="F10"/>
      <c r="G10"/>
      <c r="H10"/>
      <c r="J10"/>
      <c r="K10"/>
      <c r="L10"/>
      <c r="M10"/>
      <c r="N10"/>
    </row>
    <row r="11" spans="1:14">
      <c r="A11" s="7">
        <f t="shared" ref="A11:A27" si="0">A10+1</f>
        <v>3</v>
      </c>
      <c r="B11" s="11" t="s">
        <v>16</v>
      </c>
      <c r="C11" s="19"/>
      <c r="D11" s="27">
        <f>F11</f>
        <v>3.901848296808768E-2</v>
      </c>
      <c r="E11" s="27">
        <f>F11</f>
        <v>3.901848296808768E-2</v>
      </c>
      <c r="F11" s="27">
        <f>F13/F9</f>
        <v>3.901848296808768E-2</v>
      </c>
      <c r="G11" s="27">
        <f>G13/G9</f>
        <v>3.9456616779765467E-2</v>
      </c>
      <c r="H11" s="27">
        <f>G11-E11</f>
        <v>4.3813381167778775E-4</v>
      </c>
      <c r="J11"/>
      <c r="K11"/>
      <c r="L11"/>
      <c r="M11"/>
      <c r="N11"/>
    </row>
    <row r="12" spans="1:14">
      <c r="A12" s="7">
        <f t="shared" si="0"/>
        <v>4</v>
      </c>
      <c r="B12" s="13"/>
      <c r="D12"/>
      <c r="E12"/>
      <c r="F12"/>
      <c r="G12"/>
      <c r="H12"/>
      <c r="J12"/>
      <c r="K12"/>
      <c r="L12"/>
      <c r="M12"/>
      <c r="N12"/>
    </row>
    <row r="13" spans="1:14">
      <c r="A13" s="7">
        <f t="shared" si="0"/>
        <v>5</v>
      </c>
      <c r="B13" s="11" t="s">
        <v>17</v>
      </c>
      <c r="D13" s="26">
        <f>D9*D11</f>
        <v>805929929.90067494</v>
      </c>
      <c r="E13" s="26">
        <f>E9*E11</f>
        <v>811207089.90067494</v>
      </c>
      <c r="F13" s="26">
        <v>5277160</v>
      </c>
      <c r="G13" s="26">
        <f>'[2]Temperature Adjustment'!$B$18+Lead!D13</f>
        <v>820316035.90067494</v>
      </c>
      <c r="H13" s="26">
        <f>G13-E13</f>
        <v>9108946</v>
      </c>
      <c r="J13"/>
      <c r="K13"/>
      <c r="L13"/>
      <c r="M13"/>
      <c r="N13"/>
    </row>
    <row r="14" spans="1:14">
      <c r="A14" s="7">
        <f t="shared" si="0"/>
        <v>6</v>
      </c>
      <c r="B14" s="13"/>
      <c r="D14"/>
      <c r="E14"/>
      <c r="F14"/>
      <c r="G14"/>
      <c r="H14"/>
      <c r="J14"/>
      <c r="K14"/>
      <c r="L14"/>
      <c r="M14"/>
      <c r="N14"/>
    </row>
    <row r="15" spans="1:14">
      <c r="A15" s="7">
        <f t="shared" si="0"/>
        <v>7</v>
      </c>
      <c r="B15" s="14" t="s">
        <v>18</v>
      </c>
      <c r="C15" s="20">
        <f>'[3]COC, Def, ConvF'!$M$12</f>
        <v>8.4790000000000004E-3</v>
      </c>
      <c r="D15" s="30">
        <f>D13*$C$15</f>
        <v>6833479.8756278232</v>
      </c>
      <c r="E15" s="30">
        <f>E13*$C$15</f>
        <v>6878224.9152678233</v>
      </c>
      <c r="F15" s="25">
        <f>E15-D15</f>
        <v>44745.03964000009</v>
      </c>
      <c r="G15" s="30">
        <f>G13*$C$15</f>
        <v>6955459.6684018234</v>
      </c>
      <c r="H15" s="25">
        <f>G15-E15</f>
        <v>77234.753134000115</v>
      </c>
      <c r="I15" s="29"/>
      <c r="J15"/>
      <c r="K15"/>
      <c r="L15"/>
      <c r="M15"/>
      <c r="N15"/>
    </row>
    <row r="16" spans="1:14">
      <c r="A16" s="7">
        <f t="shared" si="0"/>
        <v>8</v>
      </c>
      <c r="B16" s="14" t="s">
        <v>19</v>
      </c>
      <c r="C16" s="20">
        <f>'[3]COC, Def, ConvF'!$M$13</f>
        <v>2E-3</v>
      </c>
      <c r="D16" s="30">
        <f>D13*$C$16</f>
        <v>1611859.8598013499</v>
      </c>
      <c r="E16" s="30">
        <f>E13*$C$16</f>
        <v>1622414.17980135</v>
      </c>
      <c r="F16" s="25">
        <f>E16-D16</f>
        <v>10554.320000000065</v>
      </c>
      <c r="G16" s="30">
        <f>G13*$C$16</f>
        <v>1640632.07180135</v>
      </c>
      <c r="H16" s="25">
        <f t="shared" ref="H16:H17" si="1">G16-E16</f>
        <v>18217.891999999993</v>
      </c>
      <c r="I16" s="29"/>
      <c r="J16"/>
      <c r="K16"/>
      <c r="L16"/>
      <c r="M16"/>
      <c r="N16"/>
    </row>
    <row r="17" spans="1:14">
      <c r="A17" s="7">
        <f t="shared" si="0"/>
        <v>9</v>
      </c>
      <c r="B17" s="14" t="s">
        <v>20</v>
      </c>
      <c r="C17" s="23">
        <f>'[3]COC, Def, ConvF'!$M$14</f>
        <v>3.8406000000000003E-2</v>
      </c>
      <c r="D17" s="30">
        <f>D13*$C$17</f>
        <v>30952544.887765326</v>
      </c>
      <c r="E17" s="30">
        <f>E13*$C$17</f>
        <v>31155219.494725324</v>
      </c>
      <c r="F17" s="25">
        <f>E17-D17</f>
        <v>202674.60695999861</v>
      </c>
      <c r="G17" s="30">
        <f>G13*$C$17</f>
        <v>31505057.674801324</v>
      </c>
      <c r="H17" s="25">
        <f t="shared" si="1"/>
        <v>349838.18007599935</v>
      </c>
      <c r="I17" s="29"/>
      <c r="J17"/>
      <c r="K17"/>
      <c r="L17"/>
      <c r="M17"/>
      <c r="N17"/>
    </row>
    <row r="18" spans="1:14">
      <c r="A18" s="7">
        <f t="shared" si="0"/>
        <v>10</v>
      </c>
      <c r="B18" s="15" t="s">
        <v>21</v>
      </c>
      <c r="C18" s="21"/>
      <c r="D18" s="31">
        <f>SUM(D15:D17)</f>
        <v>39397884.623194501</v>
      </c>
      <c r="E18" s="31">
        <f>SUM(E15:E17)</f>
        <v>39655858.589794502</v>
      </c>
      <c r="F18" s="31">
        <f>SUM(F15:F17)</f>
        <v>257973.96659999876</v>
      </c>
      <c r="G18" s="31">
        <f>SUM(G15:G17)</f>
        <v>40101149.415004499</v>
      </c>
      <c r="H18" s="31">
        <f>SUM(H15:H17)</f>
        <v>445290.82520999946</v>
      </c>
      <c r="I18" s="29"/>
      <c r="J18"/>
      <c r="K18"/>
      <c r="L18"/>
      <c r="M18"/>
      <c r="N18"/>
    </row>
    <row r="19" spans="1:14">
      <c r="A19" s="7">
        <f t="shared" si="0"/>
        <v>11</v>
      </c>
      <c r="B19" s="15"/>
      <c r="C19" s="22"/>
      <c r="D19" s="28"/>
      <c r="E19" s="28"/>
      <c r="F19" s="28"/>
      <c r="G19" s="28"/>
      <c r="H19" s="28"/>
      <c r="I19" s="29"/>
      <c r="J19"/>
      <c r="K19"/>
      <c r="L19"/>
      <c r="M19"/>
      <c r="N19"/>
    </row>
    <row r="20" spans="1:14">
      <c r="A20" s="7">
        <f t="shared" si="0"/>
        <v>12</v>
      </c>
      <c r="B20" s="14" t="s">
        <v>22</v>
      </c>
      <c r="D20" s="32">
        <f>D13-D18</f>
        <v>766532045.27748048</v>
      </c>
      <c r="E20" s="32">
        <f>E13-E18</f>
        <v>771551231.31088042</v>
      </c>
      <c r="F20" s="32">
        <f>F13-F18</f>
        <v>5019186.033400001</v>
      </c>
      <c r="G20" s="32">
        <f>G13-G18</f>
        <v>780214886.48567045</v>
      </c>
      <c r="H20" s="32">
        <f>H13-H18</f>
        <v>8663655.1747900005</v>
      </c>
      <c r="I20" s="29"/>
      <c r="J20"/>
      <c r="K20"/>
      <c r="L20"/>
      <c r="M20"/>
      <c r="N20"/>
    </row>
    <row r="21" spans="1:14">
      <c r="A21" s="7">
        <f t="shared" si="0"/>
        <v>13</v>
      </c>
      <c r="B21" s="14"/>
      <c r="D21" s="28"/>
      <c r="E21" s="28"/>
      <c r="F21" s="28"/>
      <c r="G21" s="28"/>
      <c r="H21" s="28"/>
      <c r="I21" s="29"/>
      <c r="J21"/>
      <c r="K21"/>
      <c r="L21"/>
      <c r="M21"/>
      <c r="N21"/>
    </row>
    <row r="22" spans="1:14">
      <c r="A22" s="7">
        <f t="shared" si="0"/>
        <v>14</v>
      </c>
      <c r="B22" s="14" t="s">
        <v>23</v>
      </c>
      <c r="C22" s="24">
        <f>'[3]COC, Def, ConvF'!$L$19</f>
        <v>0.21</v>
      </c>
      <c r="D22" s="30">
        <f>D20*$C$22</f>
        <v>160971729.50827089</v>
      </c>
      <c r="E22" s="30">
        <f>E20*$C$22</f>
        <v>162025758.57528487</v>
      </c>
      <c r="F22" s="30">
        <f>F20*$C$22</f>
        <v>1054029.0670140001</v>
      </c>
      <c r="G22" s="30">
        <f>G20*$C$22</f>
        <v>163845126.16199079</v>
      </c>
      <c r="H22" s="30">
        <f>G22-E22</f>
        <v>1819367.5867059231</v>
      </c>
      <c r="I22" s="29"/>
      <c r="J22"/>
      <c r="K22"/>
      <c r="L22"/>
      <c r="M22"/>
      <c r="N22"/>
    </row>
    <row r="23" spans="1:14" ht="13.5" thickBot="1">
      <c r="A23" s="7">
        <f t="shared" si="0"/>
        <v>15</v>
      </c>
      <c r="B23" s="14" t="s">
        <v>24</v>
      </c>
      <c r="D23" s="33">
        <f>D20-D22</f>
        <v>605560315.76920962</v>
      </c>
      <c r="E23" s="33">
        <f>E20-E22</f>
        <v>609525472.73559558</v>
      </c>
      <c r="F23" s="33">
        <f>E23-D23</f>
        <v>3965156.9663859606</v>
      </c>
      <c r="G23" s="33">
        <f>G20-G22</f>
        <v>616369760.32367969</v>
      </c>
      <c r="H23" s="33">
        <f>G23-E23</f>
        <v>6844287.5880841017</v>
      </c>
      <c r="I23" s="29"/>
      <c r="J23"/>
      <c r="K23"/>
      <c r="L23"/>
      <c r="M23"/>
      <c r="N23"/>
    </row>
    <row r="24" spans="1:14">
      <c r="A24" s="7">
        <f t="shared" si="0"/>
        <v>16</v>
      </c>
      <c r="B24" s="16"/>
      <c r="D24" s="28"/>
      <c r="E24" s="28"/>
      <c r="F24" s="28"/>
      <c r="G24" s="28"/>
      <c r="H24" s="28"/>
      <c r="I24" s="29"/>
      <c r="J24"/>
      <c r="K24"/>
      <c r="L24"/>
      <c r="M24"/>
      <c r="N24"/>
    </row>
    <row r="25" spans="1:14" ht="14.25">
      <c r="A25" s="7">
        <f t="shared" si="0"/>
        <v>17</v>
      </c>
      <c r="B25" s="16" t="s">
        <v>25</v>
      </c>
      <c r="C25" s="8"/>
      <c r="D25" s="28"/>
      <c r="E25" s="28"/>
      <c r="F25" s="34">
        <v>3019</v>
      </c>
      <c r="G25" s="28"/>
      <c r="H25" s="34">
        <v>0</v>
      </c>
      <c r="I25" s="29"/>
      <c r="J25"/>
      <c r="K25"/>
      <c r="L25"/>
      <c r="M25"/>
      <c r="N25"/>
    </row>
    <row r="26" spans="1:14">
      <c r="A26" s="7">
        <f t="shared" si="0"/>
        <v>18</v>
      </c>
      <c r="B26" s="16" t="s">
        <v>26</v>
      </c>
      <c r="D26" s="28"/>
      <c r="E26" s="28"/>
      <c r="F26" s="35">
        <v>5274141</v>
      </c>
      <c r="G26" s="28"/>
      <c r="H26" s="30">
        <f>'[2]Temperature Adjustment'!$B$18-'[2]Temperature Adjustment'!$B$16-F26</f>
        <v>9108946</v>
      </c>
      <c r="I26" s="29"/>
      <c r="J26"/>
      <c r="K26"/>
      <c r="L26"/>
      <c r="M26"/>
      <c r="N26"/>
    </row>
    <row r="27" spans="1:14" ht="13.5" thickBot="1">
      <c r="A27" s="7">
        <f t="shared" si="0"/>
        <v>19</v>
      </c>
      <c r="B27" s="16" t="s">
        <v>27</v>
      </c>
      <c r="F27" s="36">
        <f>SUM(F25:F26)</f>
        <v>5277160</v>
      </c>
      <c r="H27" s="36">
        <f>SUM(H25:H26)</f>
        <v>9108946</v>
      </c>
      <c r="J27"/>
      <c r="K27"/>
      <c r="L27"/>
      <c r="M27"/>
      <c r="N27"/>
    </row>
    <row r="28" spans="1:14">
      <c r="J28"/>
      <c r="K28"/>
      <c r="L28"/>
      <c r="M28"/>
      <c r="N28"/>
    </row>
    <row r="29" spans="1:14">
      <c r="K29"/>
      <c r="L29"/>
      <c r="M29"/>
    </row>
    <row r="30" spans="1:14">
      <c r="K30"/>
      <c r="L30"/>
      <c r="M30"/>
    </row>
    <row r="31" spans="1:14">
      <c r="K31"/>
      <c r="L31"/>
      <c r="M31"/>
    </row>
    <row r="32" spans="1:14">
      <c r="K32"/>
      <c r="L32"/>
      <c r="M32"/>
    </row>
    <row r="33" spans="11:13">
      <c r="K33"/>
      <c r="L33"/>
      <c r="M33"/>
    </row>
    <row r="34" spans="11:13">
      <c r="K34"/>
      <c r="L34"/>
      <c r="M34"/>
    </row>
    <row r="35" spans="11:13">
      <c r="K35"/>
      <c r="L35"/>
      <c r="M35"/>
    </row>
    <row r="36" spans="11:13">
      <c r="K36"/>
      <c r="L36"/>
      <c r="M36"/>
    </row>
    <row r="37" spans="11:13">
      <c r="K37"/>
      <c r="L37"/>
      <c r="M37"/>
    </row>
    <row r="38" spans="11:13">
      <c r="K38"/>
      <c r="L38"/>
      <c r="M38"/>
    </row>
    <row r="39" spans="11:13">
      <c r="K39"/>
      <c r="L39"/>
      <c r="M39"/>
    </row>
    <row r="40" spans="11:13">
      <c r="K40"/>
      <c r="L40"/>
      <c r="M40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EE5A43-971B-4845-94C6-450596BC9A9B}"/>
</file>

<file path=customXml/itemProps2.xml><?xml version="1.0" encoding="utf-8"?>
<ds:datastoreItem xmlns:ds="http://schemas.openxmlformats.org/officeDocument/2006/customXml" ds:itemID="{EE1A5279-210F-46FE-B4CB-C29C42486664}"/>
</file>

<file path=customXml/itemProps3.xml><?xml version="1.0" encoding="utf-8"?>
<ds:datastoreItem xmlns:ds="http://schemas.openxmlformats.org/officeDocument/2006/customXml" ds:itemID="{CF7671C3-294D-4BE5-A9BA-E45964F8BFB3}"/>
</file>

<file path=customXml/itemProps4.xml><?xml version="1.0" encoding="utf-8"?>
<ds:datastoreItem xmlns:ds="http://schemas.openxmlformats.org/officeDocument/2006/customXml" ds:itemID="{ABB395EB-3A2A-4D9E-B359-8B2CDE8C3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MarvelousMarina</cp:lastModifiedBy>
  <cp:lastPrinted>2015-04-28T19:11:31Z</cp:lastPrinted>
  <dcterms:created xsi:type="dcterms:W3CDTF">2004-05-04T16:51:38Z</dcterms:created>
  <dcterms:modified xsi:type="dcterms:W3CDTF">2019-06-21T18:07:07Z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