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2.19E-2.15G Restate 2018 Rate Base AMA to EOP\"/>
    </mc:Choice>
  </mc:AlternateContent>
  <bookViews>
    <workbookView xWindow="0" yWindow="0" windowWidth="23040" windowHeight="9405"/>
  </bookViews>
  <sheets>
    <sheet name="ROO - Supporting Detail - Total" sheetId="2" r:id="rId1"/>
    <sheet name="Scenario Info" sheetId="1" r:id="rId2"/>
  </sheets>
  <definedNames>
    <definedName name="_xlnm.Print_Area" localSheetId="0">'ROO - Supporting Detail - Total'!$A$1:$G$38</definedName>
  </definedNames>
  <calcPr calcId="152511"/>
</workbook>
</file>

<file path=xl/calcChain.xml><?xml version="1.0" encoding="utf-8"?>
<calcChain xmlns="http://schemas.openxmlformats.org/spreadsheetml/2006/main">
  <c r="B23" i="2" l="1"/>
  <c r="B20" i="2"/>
  <c r="B6" i="2"/>
  <c r="D23" i="2"/>
  <c r="D6" i="2"/>
  <c r="D8" i="2" s="1"/>
  <c r="D25" i="2"/>
  <c r="D35" i="2"/>
  <c r="B18" i="2"/>
  <c r="C18" i="2"/>
  <c r="D18" i="2"/>
  <c r="D20" i="2" l="1"/>
  <c r="B35" i="2" l="1"/>
  <c r="C35" i="2"/>
  <c r="D37" i="2"/>
  <c r="C37" i="2" l="1"/>
  <c r="C25" i="2"/>
  <c r="B25" i="2"/>
  <c r="B37" i="2" s="1"/>
  <c r="C8" i="2"/>
  <c r="B8" i="2"/>
  <c r="C20" i="2" l="1"/>
</calcChain>
</file>

<file path=xl/sharedStrings.xml><?xml version="1.0" encoding="utf-8"?>
<sst xmlns="http://schemas.openxmlformats.org/spreadsheetml/2006/main" count="155" uniqueCount="131">
  <si>
    <t>Scenario</t>
  </si>
  <si>
    <t>2018 - Results of Operations - 12A</t>
  </si>
  <si>
    <t>Consolidated</t>
  </si>
  <si>
    <t>  (Dollars)</t>
  </si>
  <si>
    <t>B4</t>
  </si>
  <si>
    <t> (Dollars)</t>
  </si>
  <si>
    <t>ROO - Supporting Detail - Total</t>
  </si>
  <si>
    <t xml:space="preserve"> 100 #1.0#1.0#.75#.75#0.5#0.5#1#####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</si>
  <si>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</si>
  <si>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</si>
  <si>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</si>
  <si>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</si>
  <si>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</si>
  <si>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 xml:space="preserve">Print Date/Time: </t>
  </si>
  <si>
    <t> February 20, 2019 09:29:04</t>
  </si>
  <si>
    <t>#,##0.00%_);[Red](#,##0.00%);" "</t>
  </si>
  <si>
    <t xml:space="preserve">Scenario run Date/Time: </t>
  </si>
  <si>
    <t xml:space="preserve">Scenario Id: </t>
  </si>
  <si>
    <t>Version ID: 1</t>
  </si>
  <si>
    <t>Executable version: 10.11.0</t>
  </si>
  <si>
    <t>Base Year: 201801.0</t>
  </si>
  <si>
    <t>Years run monthly: 1</t>
  </si>
  <si>
    <t>#,##0.0_);[Red](#,##0.0);" "</t>
  </si>
  <si>
    <t>Scenario Actuals Date: 201812</t>
  </si>
  <si>
    <t>#,##0.00_);[Red](#,##0.00);" "</t>
  </si>
  <si>
    <t>#,##0.000_);[Red](#,##0.000);" "</t>
  </si>
  <si>
    <t xml:space="preserve">Cases in Scenario: </t>
  </si>
  <si>
    <t>#,##0.0000_);[Red](#,##0.0000);" "</t>
  </si>
  <si>
    <t>Updated 2019.02.14-07:13 Attribute</t>
  </si>
  <si>
    <t>Base Attributes - New</t>
  </si>
  <si>
    <t>#,##0.00000_);[Red](#,##0.00000);" "</t>
  </si>
  <si>
    <t>Updated 2010.02.15-14:09 Attribute</t>
  </si>
  <si>
    <t>12A Switch</t>
  </si>
  <si>
    <t>#,##0.000000_);[Red](#,##0.000000);" "</t>
  </si>
  <si>
    <t>#,##0%_);[Red](#,##0%);" "</t>
  </si>
  <si>
    <t>Updated 2019.02.11-12:41 Formula</t>
  </si>
  <si>
    <t>Formula Case</t>
  </si>
  <si>
    <t>#,##0.0%_);[Red](#,##0.0%);" "</t>
  </si>
  <si>
    <t>Updated 2019.02.13-09:57 Overlay</t>
  </si>
  <si>
    <t>ROO Time Data - Imported</t>
  </si>
  <si>
    <t>#,##0.000%_);[Red](#,##0.000%);" "</t>
  </si>
  <si>
    <t>Updated 2019.02.15-08:49 Incremental</t>
  </si>
  <si>
    <t>Results of Operations - Adjustments</t>
  </si>
  <si>
    <t>#,##0.0000%_);[Red](#,##0.0000%);" "</t>
  </si>
  <si>
    <t>Updated 2019.02.13-10:09 Incremental</t>
  </si>
  <si>
    <t>Results of Operations - Adjustments - Taxes</t>
  </si>
  <si>
    <t>#,##0.00000%_);[Red](#,##0.00000%);" "</t>
  </si>
  <si>
    <t>Updated 0 Actuals</t>
  </si>
  <si>
    <t>Actuals</t>
  </si>
  <si>
    <t>C:\PROGRA~2\UTILIT~1\UIPLAN~1\planner.jar</t>
  </si>
  <si>
    <t>#,##0.000000%_);[Red](#,##0.000000%);" "</t>
  </si>
  <si>
    <t>C:\Users\vz9tr1\UIPlanner\temp</t>
  </si>
  <si>
    <t>Reports with Actuals Date::</t>
  </si>
  <si>
    <t>C:\PROGRA~2\Java\JRE18~1.0_1\bin\java.exe</t>
  </si>
  <si>
    <t>$#,##0.0_);[Red]($#,##0.0);" "</t>
  </si>
  <si>
    <t>$#,##0.00_);[Red]($#,##0.00);" "</t>
  </si>
  <si>
    <t>Report Sequence Set:</t>
  </si>
  <si>
    <t>Results of Operations Sequence Set</t>
  </si>
  <si>
    <t>$#,##0.000_);[Red]($#,##0.000);" "</t>
  </si>
  <si>
    <t>Report Sequence Sub-Set:</t>
  </si>
  <si>
    <t>None</t>
  </si>
  <si>
    <t>$#,##0.0000_);[Red]($#,##0.0000);" "</t>
  </si>
  <si>
    <t>$#,##0.00000_);[Red]($#,##0.00000);" "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</si>
  <si>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</si>
  <si>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</si>
  <si>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</si>
  <si>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</si>
  <si>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</si>
  <si>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</si>
  <si>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</si>
  <si>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</si>
  <si>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#,##0_)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</si>
  <si>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</si>
  <si>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</si>
  <si>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</si>
  <si>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</si>
  <si>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</si>
  <si>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</si>
  <si>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</si>
  <si>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</si>
  <si>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</si>
  <si>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</si>
  <si>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</si>
  <si>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</si>
  <si>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</si>
  <si>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</si>
  <si>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</si>
  <si>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</si>
  <si>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</si>
  <si>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</si>
  <si>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</si>
  <si>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</si>
  <si>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</si>
  <si>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YYYYMM</t>
  </si>
  <si>
    <t>Date YYYY</t>
  </si>
  <si>
    <t>#,##0.00000000%_);[Red](#,##0.00000000%);" "</t>
  </si>
  <si>
    <t>#,##0.0000000%_);[Red](#,##0.0000000%);" "</t>
  </si>
  <si>
    <t>RH:[]</t>
  </si>
  <si>
    <t>RG:[Total AMI-Accumulated Depreciation]</t>
  </si>
  <si>
    <t>RF:[A-397121]</t>
  </si>
  <si>
    <t>RE:[A-395121]</t>
  </si>
  <si>
    <t>RD:[A-391121]</t>
  </si>
  <si>
    <t>RC:[A-391120]</t>
  </si>
  <si>
    <t>RB:[A-389421]</t>
  </si>
  <si>
    <t>RA:[A-381121]</t>
  </si>
  <si>
    <t>QZ:[A-370121]</t>
  </si>
  <si>
    <t>QY:[A-303121]</t>
  </si>
  <si>
    <t>QX:[A-303120]</t>
  </si>
  <si>
    <t>QW:[AMI-Accumulated Depreciation]</t>
  </si>
  <si>
    <t>QV:[]</t>
  </si>
  <si>
    <t>QU:[Total AMI-Plant]</t>
  </si>
  <si>
    <t>QT:[P-397121]</t>
  </si>
  <si>
    <t>QS:[P-395121]</t>
  </si>
  <si>
    <t>QR:[P-391121]</t>
  </si>
  <si>
    <t>QQ:[P-391120]</t>
  </si>
  <si>
    <t>QP:[P-389421]</t>
  </si>
  <si>
    <t>QO:[P-381121]</t>
  </si>
  <si>
    <t>QN:[P-370121]</t>
  </si>
  <si>
    <t>QM:[P-303121]</t>
  </si>
  <si>
    <t>QL:[P-303120]</t>
  </si>
  <si>
    <t>QK:[AMI-Plant]</t>
  </si>
  <si>
    <t>Oregon Gas</t>
  </si>
  <si>
    <t>Idaho Gas</t>
  </si>
  <si>
    <t>Washington Gas</t>
  </si>
  <si>
    <t>Idaho Electric</t>
  </si>
  <si>
    <t>Washington Electric</t>
  </si>
  <si>
    <t>a-Dec 2018 </t>
  </si>
  <si>
    <t>Jurisdiction Total</t>
  </si>
  <si>
    <t>Intangibles</t>
  </si>
  <si>
    <t xml:space="preserve">Intangibles </t>
  </si>
  <si>
    <t>2.19 AMI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</si>
</sst>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22" fontId="0" fillId="0" borderId="0" xfId="0" applyNumberForma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19" fillId="0" borderId="10" xfId="0" applyNumberFormat="1" applyFont="1" applyBorder="1" applyAlignment="1">
      <alignment horizontal="right"/>
    </xf>
    <xf numFmtId="164" fontId="19" fillId="0" borderId="11" xfId="0" applyNumberFormat="1" applyFont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21" fillId="0" borderId="0" xfId="0" applyNumberFormat="1" applyFont="1" applyAlignment="1">
      <alignment horizontal="right"/>
    </xf>
    <xf numFmtId="164" fontId="18" fillId="0" borderId="0" xfId="0" applyNumberFormat="1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6" sqref="J26"/>
    </sheetView>
  </sheetViews>
  <sheetFormatPr defaultColWidth="8.85546875" defaultRowHeight="11.25" x14ac:dyDescent="0.2"/>
  <cols>
    <col min="1" max="1" width="30.7109375" style="3" customWidth="1"/>
    <col min="2" max="2" width="15.7109375" style="2" customWidth="1"/>
    <col min="3" max="3" width="15.7109375" style="2" hidden="1" customWidth="1"/>
    <col min="4" max="4" width="15.7109375" style="2" customWidth="1"/>
    <col min="5" max="7" width="15.7109375" style="2" hidden="1" customWidth="1"/>
    <col min="8" max="8" width="9.140625" style="2" bestFit="1" customWidth="1"/>
    <col min="9" max="16384" width="8.85546875" style="2"/>
  </cols>
  <sheetData>
    <row r="1" spans="1:7" s="4" customFormat="1" x14ac:dyDescent="0.2">
      <c r="A1" s="5"/>
    </row>
    <row r="2" spans="1:7" s="4" customFormat="1" x14ac:dyDescent="0.2">
      <c r="A2" s="5" t="s">
        <v>1</v>
      </c>
      <c r="B2" s="4" t="s">
        <v>125</v>
      </c>
      <c r="C2" s="4" t="s">
        <v>124</v>
      </c>
      <c r="D2" s="4" t="s">
        <v>123</v>
      </c>
      <c r="E2" s="4" t="s">
        <v>122</v>
      </c>
      <c r="F2" s="4" t="s">
        <v>121</v>
      </c>
      <c r="G2" s="4" t="s">
        <v>127</v>
      </c>
    </row>
    <row r="3" spans="1:7" s="4" customFormat="1" x14ac:dyDescent="0.2">
      <c r="A3" s="5"/>
    </row>
    <row r="4" spans="1:7" x14ac:dyDescent="0.2">
      <c r="A4" s="7" t="s">
        <v>126</v>
      </c>
    </row>
    <row r="5" spans="1:7" x14ac:dyDescent="0.2">
      <c r="A5" s="6" t="s">
        <v>120</v>
      </c>
    </row>
    <row r="6" spans="1:7" x14ac:dyDescent="0.2">
      <c r="A6" s="3" t="s">
        <v>119</v>
      </c>
      <c r="B6" s="2">
        <f>14577589.4044389-77982</f>
        <v>14499607.4044389</v>
      </c>
      <c r="C6" s="2">
        <v>6674089.8789475299</v>
      </c>
      <c r="D6" s="2">
        <f>4500069.45930789-63121</f>
        <v>4436948.4593078904</v>
      </c>
      <c r="E6" s="2">
        <v>1726504.3995972001</v>
      </c>
      <c r="F6" s="2">
        <v>2822850.8477083999</v>
      </c>
      <c r="G6" s="2">
        <v>30301103.989999998</v>
      </c>
    </row>
    <row r="7" spans="1:7" x14ac:dyDescent="0.2">
      <c r="A7" s="3" t="s">
        <v>118</v>
      </c>
      <c r="B7" s="2">
        <v>4071790.0154444501</v>
      </c>
      <c r="C7" s="2">
        <v>315453.113561042</v>
      </c>
      <c r="D7" s="2">
        <v>1182717.8678278499</v>
      </c>
      <c r="E7" s="2">
        <v>81603.813899440996</v>
      </c>
      <c r="F7" s="2">
        <v>133422.99926720001</v>
      </c>
      <c r="G7" s="2">
        <v>5784987.8099999996</v>
      </c>
    </row>
    <row r="8" spans="1:7" ht="27" customHeight="1" x14ac:dyDescent="0.2">
      <c r="A8" s="6" t="s">
        <v>129</v>
      </c>
      <c r="B8" s="9">
        <f>SUM(B6:B7)</f>
        <v>18571397.419883348</v>
      </c>
      <c r="C8" s="9">
        <f t="shared" ref="C8:D8" si="0">SUM(C6:C7)</f>
        <v>6989542.9925085716</v>
      </c>
      <c r="D8" s="9">
        <f>SUM(D6:D7)</f>
        <v>5619666.3271357398</v>
      </c>
    </row>
    <row r="9" spans="1:7" x14ac:dyDescent="0.2">
      <c r="B9" s="11" t="s">
        <v>130</v>
      </c>
      <c r="D9" s="11" t="s">
        <v>130</v>
      </c>
    </row>
    <row r="10" spans="1:7" ht="24" customHeight="1" x14ac:dyDescent="0.2">
      <c r="A10" s="3" t="s">
        <v>117</v>
      </c>
      <c r="B10" s="9">
        <v>1023583.56</v>
      </c>
      <c r="C10" s="9">
        <v>0</v>
      </c>
      <c r="D10" s="9">
        <v>0</v>
      </c>
      <c r="E10" s="2">
        <v>0</v>
      </c>
      <c r="F10" s="2">
        <v>0</v>
      </c>
      <c r="G10" s="2">
        <v>1023583.56</v>
      </c>
    </row>
    <row r="11" spans="1:7" x14ac:dyDescent="0.2">
      <c r="B11" s="11" t="s">
        <v>130</v>
      </c>
      <c r="D11" s="11" t="s">
        <v>130</v>
      </c>
    </row>
    <row r="12" spans="1:7" x14ac:dyDescent="0.2">
      <c r="A12" s="3" t="s">
        <v>116</v>
      </c>
      <c r="B12" s="2">
        <v>0</v>
      </c>
      <c r="C12" s="2">
        <v>0</v>
      </c>
      <c r="D12" s="2">
        <v>570970.31999999995</v>
      </c>
      <c r="E12" s="2">
        <v>0</v>
      </c>
      <c r="F12" s="2">
        <v>0</v>
      </c>
      <c r="G12" s="2">
        <v>570970.31999999995</v>
      </c>
    </row>
    <row r="13" spans="1:7" x14ac:dyDescent="0.2">
      <c r="A13" s="3" t="s">
        <v>115</v>
      </c>
      <c r="B13" s="2">
        <v>0</v>
      </c>
      <c r="C13" s="2">
        <v>0</v>
      </c>
      <c r="D13" s="2">
        <v>493.37</v>
      </c>
      <c r="E13" s="2">
        <v>0</v>
      </c>
      <c r="F13" s="2">
        <v>0</v>
      </c>
      <c r="G13" s="2">
        <v>493.37</v>
      </c>
    </row>
    <row r="14" spans="1:7" x14ac:dyDescent="0.2">
      <c r="A14" s="3" t="s">
        <v>114</v>
      </c>
      <c r="B14" s="2">
        <v>1267616.47099706</v>
      </c>
      <c r="C14" s="2">
        <v>580355.64212643495</v>
      </c>
      <c r="D14" s="2">
        <v>391310.38808875502</v>
      </c>
      <c r="E14" s="2">
        <v>150130.817480144</v>
      </c>
      <c r="F14" s="2">
        <v>245465.29130760001</v>
      </c>
      <c r="G14" s="2">
        <v>2634878.61</v>
      </c>
    </row>
    <row r="15" spans="1:7" x14ac:dyDescent="0.2">
      <c r="A15" s="3" t="s">
        <v>113</v>
      </c>
      <c r="B15" s="2">
        <v>960795.25962346594</v>
      </c>
      <c r="C15" s="2">
        <v>2646.1295630341001</v>
      </c>
      <c r="D15" s="2">
        <v>275637.64171007398</v>
      </c>
      <c r="E15" s="2">
        <v>684.52094822598394</v>
      </c>
      <c r="F15" s="2">
        <v>1119.1981552</v>
      </c>
      <c r="G15" s="2">
        <v>1240882.75</v>
      </c>
    </row>
    <row r="16" spans="1:7" x14ac:dyDescent="0.2">
      <c r="A16" s="3" t="s">
        <v>112</v>
      </c>
      <c r="B16" s="2">
        <v>37168.699999999997</v>
      </c>
      <c r="C16" s="2">
        <v>0</v>
      </c>
      <c r="D16" s="2">
        <v>5991.66</v>
      </c>
      <c r="E16" s="2">
        <v>0</v>
      </c>
      <c r="F16" s="2">
        <v>0</v>
      </c>
      <c r="G16" s="2">
        <v>43160.36</v>
      </c>
    </row>
    <row r="17" spans="1:7" x14ac:dyDescent="0.2">
      <c r="A17" s="3" t="s">
        <v>111</v>
      </c>
      <c r="B17" s="2">
        <v>602968.80045600003</v>
      </c>
      <c r="C17" s="2">
        <v>0</v>
      </c>
      <c r="D17" s="2">
        <v>177057.71954399999</v>
      </c>
      <c r="E17" s="2">
        <v>0</v>
      </c>
      <c r="F17" s="2">
        <v>0</v>
      </c>
      <c r="G17" s="2">
        <v>780026.52</v>
      </c>
    </row>
    <row r="18" spans="1:7" ht="21" customHeight="1" x14ac:dyDescent="0.2">
      <c r="B18" s="9">
        <f>SUM(B12:B17)</f>
        <v>2868549.231076526</v>
      </c>
      <c r="C18" s="9">
        <f t="shared" ref="B18:C18" si="1">SUM(C12:C17)</f>
        <v>583001.77168946899</v>
      </c>
      <c r="D18" s="9">
        <f>SUM(D12:D17)</f>
        <v>1421461.0993428288</v>
      </c>
    </row>
    <row r="19" spans="1:7" x14ac:dyDescent="0.2">
      <c r="B19" s="11" t="s">
        <v>130</v>
      </c>
      <c r="D19" s="11" t="s">
        <v>130</v>
      </c>
    </row>
    <row r="20" spans="1:7" ht="21.75" customHeight="1" thickBot="1" x14ac:dyDescent="0.25">
      <c r="A20" s="6" t="s">
        <v>110</v>
      </c>
      <c r="B20" s="8">
        <f>B18+B10+B8</f>
        <v>22463530.210959874</v>
      </c>
      <c r="C20" s="8">
        <f t="shared" ref="C20:D20" si="2">C18+C10+C8</f>
        <v>7572544.7641980406</v>
      </c>
      <c r="D20" s="8">
        <f>D18+D10+D8</f>
        <v>7041127.4264785685</v>
      </c>
      <c r="E20" s="8">
        <v>1958923.55192501</v>
      </c>
      <c r="F20" s="8">
        <v>3202858.3364384002</v>
      </c>
      <c r="G20" s="8">
        <v>42380087.289999999</v>
      </c>
    </row>
    <row r="21" spans="1:7" ht="12" thickTop="1" x14ac:dyDescent="0.2">
      <c r="A21" s="3" t="s">
        <v>109</v>
      </c>
      <c r="B21" s="11" t="s">
        <v>130</v>
      </c>
      <c r="D21" s="11" t="s">
        <v>130</v>
      </c>
    </row>
    <row r="22" spans="1:7" x14ac:dyDescent="0.2">
      <c r="A22" s="6" t="s">
        <v>108</v>
      </c>
    </row>
    <row r="23" spans="1:7" x14ac:dyDescent="0.2">
      <c r="A23" s="3" t="s">
        <v>107</v>
      </c>
      <c r="B23" s="2">
        <f>-812150.935157769+5956</f>
        <v>-806194.93515776901</v>
      </c>
      <c r="C23" s="2">
        <v>-371828.85222872999</v>
      </c>
      <c r="D23" s="2">
        <f>-250709.189170805+4708</f>
        <v>-246001.18917080501</v>
      </c>
      <c r="E23" s="2">
        <v>-96187.519334294106</v>
      </c>
      <c r="F23" s="2">
        <v>-157267.49410839999</v>
      </c>
      <c r="G23" s="2">
        <v>-1688143.99</v>
      </c>
    </row>
    <row r="24" spans="1:7" x14ac:dyDescent="0.2">
      <c r="A24" s="3" t="s">
        <v>106</v>
      </c>
      <c r="B24" s="2">
        <v>-271950.030860556</v>
      </c>
      <c r="C24" s="2">
        <v>-78986.264389943593</v>
      </c>
      <c r="D24" s="2">
        <v>-81768.438753583207</v>
      </c>
      <c r="E24" s="2">
        <v>-20432.768429916701</v>
      </c>
      <c r="F24" s="2">
        <v>-33407.767566000002</v>
      </c>
      <c r="G24" s="2">
        <v>-486545.27</v>
      </c>
    </row>
    <row r="25" spans="1:7" ht="19.5" customHeight="1" x14ac:dyDescent="0.2">
      <c r="A25" s="6" t="s">
        <v>128</v>
      </c>
      <c r="B25" s="9">
        <f>SUM(B23:B24)</f>
        <v>-1078144.966018325</v>
      </c>
      <c r="C25" s="9">
        <f t="shared" ref="C25:D25" si="3">SUM(C23:C24)</f>
        <v>-450815.11661867355</v>
      </c>
      <c r="D25" s="9">
        <f>SUM(D23:D24)</f>
        <v>-327769.62792438822</v>
      </c>
    </row>
    <row r="26" spans="1:7" x14ac:dyDescent="0.2">
      <c r="B26" s="11" t="s">
        <v>130</v>
      </c>
      <c r="D26" s="11" t="s">
        <v>130</v>
      </c>
    </row>
    <row r="27" spans="1:7" ht="21" customHeight="1" x14ac:dyDescent="0.2">
      <c r="A27" s="3" t="s">
        <v>105</v>
      </c>
      <c r="B27" s="10">
        <v>-8607.15</v>
      </c>
      <c r="C27" s="10">
        <v>0</v>
      </c>
      <c r="D27" s="10">
        <v>0</v>
      </c>
      <c r="E27" s="2">
        <v>0</v>
      </c>
      <c r="F27" s="2">
        <v>0</v>
      </c>
      <c r="G27" s="2">
        <v>-8607.15</v>
      </c>
    </row>
    <row r="28" spans="1:7" x14ac:dyDescent="0.2">
      <c r="B28" s="11" t="s">
        <v>130</v>
      </c>
      <c r="C28" s="12"/>
      <c r="D28" s="12"/>
    </row>
    <row r="29" spans="1:7" x14ac:dyDescent="0.2">
      <c r="A29" s="3" t="s">
        <v>104</v>
      </c>
      <c r="B29" s="2">
        <v>0</v>
      </c>
      <c r="C29" s="2">
        <v>0</v>
      </c>
      <c r="D29" s="2">
        <v>-4819.5200000000004</v>
      </c>
      <c r="E29" s="2">
        <v>0</v>
      </c>
      <c r="F29" s="2">
        <v>0</v>
      </c>
      <c r="G29" s="2">
        <v>-4819.5200000000004</v>
      </c>
    </row>
    <row r="30" spans="1:7" x14ac:dyDescent="0.2">
      <c r="A30" s="3" t="s">
        <v>103</v>
      </c>
      <c r="B30" s="2">
        <v>0</v>
      </c>
      <c r="C30" s="2">
        <v>0</v>
      </c>
      <c r="D30" s="2">
        <v>-1.07</v>
      </c>
      <c r="E30" s="2">
        <v>0</v>
      </c>
      <c r="F30" s="2">
        <v>0</v>
      </c>
      <c r="G30" s="2">
        <v>-1.07</v>
      </c>
    </row>
    <row r="31" spans="1:7" x14ac:dyDescent="0.2">
      <c r="A31" s="3" t="s">
        <v>102</v>
      </c>
      <c r="B31" s="2">
        <v>-293509.97782549198</v>
      </c>
      <c r="C31" s="2">
        <v>-134378.31990100699</v>
      </c>
      <c r="D31" s="2">
        <v>-90605.8780069934</v>
      </c>
      <c r="E31" s="2">
        <v>-34762.007214106598</v>
      </c>
      <c r="F31" s="2">
        <v>-56836.207052400001</v>
      </c>
      <c r="G31" s="2">
        <v>-610092.39</v>
      </c>
    </row>
    <row r="32" spans="1:7" x14ac:dyDescent="0.2">
      <c r="A32" s="3" t="s">
        <v>101</v>
      </c>
      <c r="B32" s="2">
        <v>-28194.2539838251</v>
      </c>
      <c r="C32" s="2">
        <v>-56.963374174850003</v>
      </c>
      <c r="D32" s="2">
        <v>-8087.51388333673</v>
      </c>
      <c r="E32" s="2">
        <v>-14.735719463263999</v>
      </c>
      <c r="F32" s="2">
        <v>-24.0930392</v>
      </c>
      <c r="G32" s="2">
        <v>-36377.56</v>
      </c>
    </row>
    <row r="33" spans="1:7" x14ac:dyDescent="0.2">
      <c r="A33" s="3" t="s">
        <v>100</v>
      </c>
      <c r="B33" s="2">
        <v>-760.97</v>
      </c>
      <c r="C33" s="2">
        <v>0</v>
      </c>
      <c r="D33" s="2">
        <v>-108.66</v>
      </c>
      <c r="E33" s="2">
        <v>0</v>
      </c>
      <c r="F33" s="2">
        <v>0</v>
      </c>
      <c r="G33" s="2">
        <v>-869.63</v>
      </c>
    </row>
    <row r="34" spans="1:7" x14ac:dyDescent="0.2">
      <c r="A34" s="3" t="s">
        <v>99</v>
      </c>
      <c r="B34" s="2">
        <v>-5451.9637094999998</v>
      </c>
      <c r="C34" s="2">
        <v>0</v>
      </c>
      <c r="D34" s="2">
        <v>-1576.23629049999</v>
      </c>
      <c r="E34" s="2">
        <v>0</v>
      </c>
      <c r="F34" s="2">
        <v>0</v>
      </c>
      <c r="G34" s="2">
        <v>-7028.2</v>
      </c>
    </row>
    <row r="35" spans="1:7" ht="19.5" customHeight="1" x14ac:dyDescent="0.2">
      <c r="B35" s="9">
        <f t="shared" ref="B35:C35" si="4">SUM(B29:B34)</f>
        <v>-327917.16551881703</v>
      </c>
      <c r="C35" s="9">
        <f t="shared" si="4"/>
        <v>-134435.28327518184</v>
      </c>
      <c r="D35" s="9">
        <f>SUM(D29:D34)</f>
        <v>-105198.87818083011</v>
      </c>
    </row>
    <row r="36" spans="1:7" x14ac:dyDescent="0.2">
      <c r="B36" s="11" t="s">
        <v>130</v>
      </c>
      <c r="D36" s="11" t="s">
        <v>130</v>
      </c>
    </row>
    <row r="37" spans="1:7" ht="24.75" customHeight="1" thickBot="1" x14ac:dyDescent="0.25">
      <c r="A37" s="6" t="s">
        <v>98</v>
      </c>
      <c r="B37" s="8">
        <f>B35+B27+B25</f>
        <v>-1414669.2815371421</v>
      </c>
      <c r="C37" s="8">
        <f t="shared" ref="C37" si="5">C35+C27+C25</f>
        <v>-585250.39989385544</v>
      </c>
      <c r="D37" s="8">
        <f>D35+D27+D25</f>
        <v>-432968.50610521832</v>
      </c>
      <c r="E37" s="8">
        <v>-151397.03069777999</v>
      </c>
      <c r="F37" s="8">
        <v>-247535.561766</v>
      </c>
      <c r="G37" s="8">
        <v>-2842484.78</v>
      </c>
    </row>
    <row r="38" spans="1:7" ht="12" thickTop="1" x14ac:dyDescent="0.2">
      <c r="A38" s="3" t="s">
        <v>97</v>
      </c>
      <c r="B38" s="11" t="s">
        <v>130</v>
      </c>
      <c r="C38" s="11" t="s">
        <v>130</v>
      </c>
      <c r="D38" s="11" t="s">
        <v>130</v>
      </c>
    </row>
  </sheetData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1"/>
  <sheetViews>
    <sheetView workbookViewId="0">
      <selection activeCell="C1" sqref="C1:XFD1048576"/>
    </sheetView>
  </sheetViews>
  <sheetFormatPr defaultColWidth="0" defaultRowHeight="15" x14ac:dyDescent="0.25"/>
  <cols>
    <col min="1" max="1" width="30.7109375" customWidth="1"/>
    <col min="2" max="2" width="80.7109375" customWidth="1"/>
    <col min="3" max="106" width="0" hidden="1" customWidth="1"/>
    <col min="107" max="16384" width="8.85546875" hidden="1"/>
  </cols>
  <sheetData>
    <row r="1" spans="1:106" x14ac:dyDescent="0.25">
      <c r="A1" t="s">
        <v>0</v>
      </c>
      <c r="B1" t="s">
        <v>1</v>
      </c>
      <c r="D1" t="s">
        <v>2</v>
      </c>
      <c r="E1" t="s">
        <v>1</v>
      </c>
      <c r="H1">
        <v>6</v>
      </c>
      <c r="L1" t="s">
        <v>3</v>
      </c>
      <c r="N1">
        <v>100</v>
      </c>
      <c r="O1">
        <v>0</v>
      </c>
      <c r="P1">
        <v>0</v>
      </c>
      <c r="Q1">
        <v>0</v>
      </c>
      <c r="R1">
        <v>255</v>
      </c>
      <c r="T1">
        <v>0</v>
      </c>
      <c r="V1">
        <v>0</v>
      </c>
      <c r="W1">
        <v>0</v>
      </c>
      <c r="X1" t="s">
        <v>4</v>
      </c>
      <c r="CM1">
        <v>30</v>
      </c>
      <c r="CN1">
        <v>15</v>
      </c>
      <c r="CO1" t="s">
        <v>5</v>
      </c>
      <c r="CW1" t="s">
        <v>6</v>
      </c>
      <c r="CX1" t="s">
        <v>6</v>
      </c>
      <c r="CY1" t="s">
        <v>7</v>
      </c>
      <c r="CZ1" t="s">
        <v>8</v>
      </c>
      <c r="DA1">
        <v>6</v>
      </c>
      <c r="DB1" t="s">
        <v>9</v>
      </c>
    </row>
    <row r="2" spans="1:106" x14ac:dyDescent="0.25">
      <c r="A2" t="s">
        <v>10</v>
      </c>
      <c r="CZ2" t="s">
        <v>11</v>
      </c>
    </row>
    <row r="3" spans="1:106" x14ac:dyDescent="0.25">
      <c r="CZ3" t="s">
        <v>12</v>
      </c>
    </row>
    <row r="4" spans="1:106" x14ac:dyDescent="0.25">
      <c r="A4" t="s">
        <v>13</v>
      </c>
      <c r="B4" t="s">
        <v>14</v>
      </c>
      <c r="CZ4" t="s">
        <v>15</v>
      </c>
    </row>
    <row r="5" spans="1:106" x14ac:dyDescent="0.25">
      <c r="A5" t="s">
        <v>16</v>
      </c>
      <c r="B5" s="1">
        <v>43516.394583333298</v>
      </c>
      <c r="CZ5" t="s">
        <v>8</v>
      </c>
    </row>
    <row r="6" spans="1:106" x14ac:dyDescent="0.25">
      <c r="A6" t="s">
        <v>17</v>
      </c>
      <c r="B6">
        <v>434067</v>
      </c>
      <c r="CZ6" t="s">
        <v>11</v>
      </c>
    </row>
    <row r="7" spans="1:106" x14ac:dyDescent="0.25">
      <c r="A7" t="s">
        <v>18</v>
      </c>
      <c r="B7" t="s">
        <v>19</v>
      </c>
      <c r="CZ7" t="s">
        <v>8</v>
      </c>
    </row>
    <row r="8" spans="1:106" x14ac:dyDescent="0.25">
      <c r="A8" t="s">
        <v>20</v>
      </c>
      <c r="B8" t="s">
        <v>21</v>
      </c>
      <c r="CZ8" t="s">
        <v>22</v>
      </c>
    </row>
    <row r="9" spans="1:106" x14ac:dyDescent="0.25">
      <c r="A9" t="s">
        <v>23</v>
      </c>
      <c r="CZ9" t="s">
        <v>24</v>
      </c>
    </row>
    <row r="10" spans="1:106" x14ac:dyDescent="0.25">
      <c r="CZ10" t="s">
        <v>25</v>
      </c>
    </row>
    <row r="11" spans="1:106" x14ac:dyDescent="0.25">
      <c r="A11" t="s">
        <v>26</v>
      </c>
      <c r="CZ11" t="s">
        <v>27</v>
      </c>
    </row>
    <row r="12" spans="1:106" x14ac:dyDescent="0.25">
      <c r="A12" t="s">
        <v>28</v>
      </c>
      <c r="B12" t="s">
        <v>29</v>
      </c>
      <c r="CZ12" t="s">
        <v>30</v>
      </c>
    </row>
    <row r="13" spans="1:106" x14ac:dyDescent="0.25">
      <c r="A13" t="s">
        <v>31</v>
      </c>
      <c r="B13" t="s">
        <v>32</v>
      </c>
      <c r="CZ13" t="s">
        <v>33</v>
      </c>
    </row>
    <row r="14" spans="1:106" x14ac:dyDescent="0.25">
      <c r="CZ14" t="s">
        <v>34</v>
      </c>
    </row>
    <row r="15" spans="1:106" x14ac:dyDescent="0.25">
      <c r="A15" t="s">
        <v>35</v>
      </c>
      <c r="B15" t="s">
        <v>36</v>
      </c>
      <c r="CZ15" t="s">
        <v>37</v>
      </c>
    </row>
    <row r="16" spans="1:106" x14ac:dyDescent="0.25">
      <c r="CZ16" t="s">
        <v>15</v>
      </c>
    </row>
    <row r="17" spans="1:104" x14ac:dyDescent="0.25">
      <c r="A17" t="s">
        <v>38</v>
      </c>
      <c r="B17" t="s">
        <v>39</v>
      </c>
      <c r="CZ17" t="s">
        <v>40</v>
      </c>
    </row>
    <row r="18" spans="1:104" x14ac:dyDescent="0.25">
      <c r="A18" t="s">
        <v>41</v>
      </c>
      <c r="B18" t="s">
        <v>42</v>
      </c>
      <c r="CZ18" t="s">
        <v>43</v>
      </c>
    </row>
    <row r="19" spans="1:104" x14ac:dyDescent="0.25">
      <c r="A19" t="s">
        <v>44</v>
      </c>
      <c r="B19" t="s">
        <v>45</v>
      </c>
      <c r="CZ19" t="s">
        <v>46</v>
      </c>
    </row>
    <row r="20" spans="1:104" x14ac:dyDescent="0.25">
      <c r="A20" t="s">
        <v>47</v>
      </c>
      <c r="B20" t="s">
        <v>48</v>
      </c>
      <c r="K20" t="s">
        <v>49</v>
      </c>
      <c r="CZ20" t="s">
        <v>50</v>
      </c>
    </row>
    <row r="21" spans="1:104" x14ac:dyDescent="0.25">
      <c r="K21" t="s">
        <v>51</v>
      </c>
      <c r="CZ21" t="s">
        <v>12</v>
      </c>
    </row>
    <row r="22" spans="1:104" x14ac:dyDescent="0.25">
      <c r="A22" t="s">
        <v>52</v>
      </c>
      <c r="K22" t="s">
        <v>53</v>
      </c>
      <c r="CZ22" t="s">
        <v>54</v>
      </c>
    </row>
    <row r="23" spans="1:104" x14ac:dyDescent="0.25">
      <c r="K23">
        <v>0</v>
      </c>
      <c r="CZ23" t="s">
        <v>55</v>
      </c>
    </row>
    <row r="24" spans="1:104" x14ac:dyDescent="0.25">
      <c r="A24" t="s">
        <v>56</v>
      </c>
      <c r="B24" t="s">
        <v>57</v>
      </c>
      <c r="CZ24" t="s">
        <v>58</v>
      </c>
    </row>
    <row r="25" spans="1:104" x14ac:dyDescent="0.25">
      <c r="A25" t="s">
        <v>59</v>
      </c>
      <c r="B25" t="s">
        <v>60</v>
      </c>
      <c r="CZ25" t="s">
        <v>61</v>
      </c>
    </row>
    <row r="26" spans="1:104" x14ac:dyDescent="0.25">
      <c r="CZ26" t="s">
        <v>62</v>
      </c>
    </row>
    <row r="27" spans="1:104" x14ac:dyDescent="0.25">
      <c r="CZ27" t="s">
        <v>63</v>
      </c>
    </row>
    <row r="28" spans="1:104" x14ac:dyDescent="0.25">
      <c r="CZ28" t="s">
        <v>64</v>
      </c>
    </row>
    <row r="29" spans="1:104" x14ac:dyDescent="0.25">
      <c r="CZ29" t="s">
        <v>65</v>
      </c>
    </row>
    <row r="30" spans="1:104" x14ac:dyDescent="0.25">
      <c r="CZ30" t="s">
        <v>66</v>
      </c>
    </row>
    <row r="31" spans="1:104" x14ac:dyDescent="0.25">
      <c r="CZ31" t="s">
        <v>67</v>
      </c>
    </row>
    <row r="32" spans="1:104" x14ac:dyDescent="0.25">
      <c r="CZ32" t="s">
        <v>68</v>
      </c>
    </row>
    <row r="33" spans="104:104" x14ac:dyDescent="0.25">
      <c r="CZ33" t="s">
        <v>69</v>
      </c>
    </row>
    <row r="34" spans="104:104" x14ac:dyDescent="0.25">
      <c r="CZ34" t="s">
        <v>70</v>
      </c>
    </row>
    <row r="35" spans="104:104" x14ac:dyDescent="0.25">
      <c r="CZ35" t="s">
        <v>71</v>
      </c>
    </row>
    <row r="36" spans="104:104" x14ac:dyDescent="0.25">
      <c r="CZ36" t="s">
        <v>72</v>
      </c>
    </row>
    <row r="37" spans="104:104" x14ac:dyDescent="0.25">
      <c r="CZ37" t="s">
        <v>73</v>
      </c>
    </row>
    <row r="38" spans="104:104" x14ac:dyDescent="0.25">
      <c r="CZ38" t="s">
        <v>74</v>
      </c>
    </row>
    <row r="39" spans="104:104" x14ac:dyDescent="0.25">
      <c r="CZ39" t="s">
        <v>75</v>
      </c>
    </row>
    <row r="40" spans="104:104" x14ac:dyDescent="0.25">
      <c r="CZ40" t="s">
        <v>76</v>
      </c>
    </row>
    <row r="41" spans="104:104" x14ac:dyDescent="0.25">
      <c r="CZ41" t="s">
        <v>77</v>
      </c>
    </row>
    <row r="42" spans="104:104" x14ac:dyDescent="0.25">
      <c r="CZ42" t="s">
        <v>78</v>
      </c>
    </row>
    <row r="43" spans="104:104" x14ac:dyDescent="0.25">
      <c r="CZ43" t="s">
        <v>79</v>
      </c>
    </row>
    <row r="44" spans="104:104" x14ac:dyDescent="0.25">
      <c r="CZ44" t="s">
        <v>80</v>
      </c>
    </row>
    <row r="45" spans="104:104" x14ac:dyDescent="0.25">
      <c r="CZ45" t="s">
        <v>81</v>
      </c>
    </row>
    <row r="46" spans="104:104" x14ac:dyDescent="0.25">
      <c r="CZ46" t="s">
        <v>82</v>
      </c>
    </row>
    <row r="47" spans="104:104" x14ac:dyDescent="0.25">
      <c r="CZ47" t="s">
        <v>83</v>
      </c>
    </row>
    <row r="48" spans="104:104" x14ac:dyDescent="0.25">
      <c r="CZ48" t="s">
        <v>84</v>
      </c>
    </row>
    <row r="49" spans="104:104" x14ac:dyDescent="0.25">
      <c r="CZ49" t="s">
        <v>85</v>
      </c>
    </row>
    <row r="50" spans="104:104" x14ac:dyDescent="0.25">
      <c r="CZ50" t="s">
        <v>86</v>
      </c>
    </row>
    <row r="51" spans="104:104" x14ac:dyDescent="0.25">
      <c r="CZ51" t="s">
        <v>87</v>
      </c>
    </row>
    <row r="52" spans="104:104" x14ac:dyDescent="0.25">
      <c r="CZ52" t="s">
        <v>88</v>
      </c>
    </row>
    <row r="53" spans="104:104" x14ac:dyDescent="0.25">
      <c r="CZ53" t="s">
        <v>89</v>
      </c>
    </row>
    <row r="54" spans="104:104" x14ac:dyDescent="0.25">
      <c r="CZ54" t="s">
        <v>90</v>
      </c>
    </row>
    <row r="55" spans="104:104" x14ac:dyDescent="0.25">
      <c r="CZ55" t="s">
        <v>91</v>
      </c>
    </row>
    <row r="56" spans="104:104" x14ac:dyDescent="0.25">
      <c r="CZ56" t="s">
        <v>92</v>
      </c>
    </row>
    <row r="57" spans="104:104" x14ac:dyDescent="0.25">
      <c r="CZ57" t="s">
        <v>93</v>
      </c>
    </row>
    <row r="58" spans="104:104" x14ac:dyDescent="0.25">
      <c r="CZ58" t="s">
        <v>94</v>
      </c>
    </row>
    <row r="59" spans="104:104" x14ac:dyDescent="0.25">
      <c r="CZ59" t="s">
        <v>11</v>
      </c>
    </row>
    <row r="60" spans="104:104" x14ac:dyDescent="0.25">
      <c r="CZ60" t="s">
        <v>95</v>
      </c>
    </row>
    <row r="61" spans="104:104" x14ac:dyDescent="0.25">
      <c r="CZ61" t="s">
        <v>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5A95BE-DB99-4D76-B8C2-BDE740C4A7AB}"/>
</file>

<file path=customXml/itemProps2.xml><?xml version="1.0" encoding="utf-8"?>
<ds:datastoreItem xmlns:ds="http://schemas.openxmlformats.org/officeDocument/2006/customXml" ds:itemID="{07D16157-1649-4172-B479-61439FA49477}"/>
</file>

<file path=customXml/itemProps3.xml><?xml version="1.0" encoding="utf-8"?>
<ds:datastoreItem xmlns:ds="http://schemas.openxmlformats.org/officeDocument/2006/customXml" ds:itemID="{EC48DE60-7332-4E88-B91D-7A72752470BF}"/>
</file>

<file path=customXml/itemProps4.xml><?xml version="1.0" encoding="utf-8"?>
<ds:datastoreItem xmlns:ds="http://schemas.openxmlformats.org/officeDocument/2006/customXml" ds:itemID="{BF86EDCD-5400-4D7E-A17E-486A07B5E9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ROO - Supporting Detail - Total</vt:lpstr>
      <vt:lpstr>Scenario Info</vt:lpstr>
      <vt:lpstr>'ROO - Supporting Detail - Total'!Print_Area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Schuh, Karen</dc:creator>
  <cp:lastModifiedBy>fzx7qm</cp:lastModifiedBy>
  <cp:lastPrinted>2019-02-28T01:00:27Z</cp:lastPrinted>
  <dcterms:created xsi:type="dcterms:W3CDTF">2019-02-20T17:29:09Z</dcterms:created>
  <dcterms:modified xsi:type="dcterms:W3CDTF">2019-02-28T01:00:33Z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