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<sst xmlns="http://schemas.openxmlformats.org/spreadsheetml/2006/main" count="110" uniqueCount="16">
  <si>
    <t>Zone One</t>
  </si>
  <si>
    <t>Zone Two</t>
  </si>
  <si>
    <t>Combined</t>
  </si>
  <si>
    <t xml:space="preserve">4 Month Combined </t>
  </si>
  <si>
    <t>C NUM</t>
  </si>
  <si>
    <t>C DEN</t>
  </si>
  <si>
    <t>C RESULT</t>
  </si>
  <si>
    <t>Q NUM</t>
  </si>
  <si>
    <t>Q DEN</t>
  </si>
  <si>
    <t>Q RESULT</t>
  </si>
  <si>
    <t>Total</t>
  </si>
  <si>
    <t>Good or Not</t>
  </si>
  <si>
    <t>LIS NEW INSTALL QUALITY (OP-5)</t>
  </si>
  <si>
    <t>LIS  REPEAT REPAIR REPORT (MR-7)</t>
  </si>
  <si>
    <t xml:space="preserve"> LIS INSTALL COMMITMENTS MET (OP-3)</t>
  </si>
  <si>
    <t>LIS INSTALL INTERVAL (OP-4)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</si>
</sst>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2" borderId="10" xfId="0" applyNumberFormat="1" applyFill="1" applyBorder="1" applyAlignment="1">
      <alignment horizontal="center"/>
    </xf>
    <xf numFmtId="0" fontId="0" fillId="0" borderId="5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shrinkToFit="1"/>
    </xf>
    <xf numFmtId="17" fontId="0" fillId="0" borderId="0" xfId="0" applyNumberFormat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0" fontId="0" fillId="0" borderId="0" xfId="0" applyNumberFormat="1" applyFill="1" applyBorder="1" applyAlignment="1">
      <alignment horizontal="center" shrinkToFit="1"/>
    </xf>
    <xf numFmtId="10" fontId="0" fillId="0" borderId="8" xfId="0" applyNumberFormat="1" applyBorder="1" applyAlignment="1">
      <alignment horizontal="center" shrinkToFit="1"/>
    </xf>
    <xf numFmtId="10" fontId="0" fillId="0" borderId="0" xfId="0" applyNumberFormat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10" fontId="0" fillId="2" borderId="10" xfId="0" applyNumberFormat="1" applyFill="1" applyBorder="1" applyAlignment="1">
      <alignment horizontal="center" shrinkToFit="1"/>
    </xf>
    <xf numFmtId="10" fontId="0" fillId="2" borderId="11" xfId="0" applyNumberFormat="1" applyFill="1" applyBorder="1" applyAlignment="1">
      <alignment horizontal="center" shrinkToFit="1"/>
    </xf>
    <xf numFmtId="0" fontId="0" fillId="0" borderId="7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2" fontId="0" fillId="0" borderId="0" xfId="0" applyNumberFormat="1" applyFill="1" applyBorder="1" applyAlignment="1">
      <alignment horizontal="center"/>
    </xf>
    <xf numFmtId="10" fontId="0" fillId="0" borderId="8" xfId="0" applyNumberFormat="1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9" width="9.7109375" style="0" customWidth="1"/>
    <col min="20" max="20" width="12.7109375" style="0" bestFit="1" customWidth="1"/>
    <col min="21" max="26" width="9.7109375" style="0" customWidth="1"/>
    <col min="27" max="27" width="12.7109375" style="0" bestFit="1" customWidth="1"/>
    <col min="28" max="16384" width="9.7109375" style="0" customWidth="1"/>
  </cols>
  <sheetData>
    <row r="1" spans="1:26" ht="12.75">
      <c r="A1" s="2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2.75">
      <c r="A2" s="1"/>
      <c r="B2" s="3"/>
      <c r="C2" s="4"/>
      <c r="D2" s="5" t="s">
        <v>0</v>
      </c>
      <c r="E2" s="4"/>
      <c r="F2" s="4"/>
      <c r="G2" s="6"/>
      <c r="H2" s="3"/>
      <c r="I2" s="4"/>
      <c r="J2" s="4" t="s">
        <v>1</v>
      </c>
      <c r="K2" s="4"/>
      <c r="L2" s="4"/>
      <c r="M2" s="6"/>
      <c r="N2" s="7"/>
      <c r="O2" s="8"/>
      <c r="P2" s="8"/>
      <c r="Q2" s="8" t="s">
        <v>2</v>
      </c>
      <c r="R2" s="48"/>
      <c r="S2" s="8"/>
      <c r="T2" s="9"/>
      <c r="U2" s="8"/>
      <c r="V2" s="8"/>
      <c r="W2" s="8"/>
      <c r="X2" s="8" t="s">
        <v>3</v>
      </c>
      <c r="Y2" s="8"/>
      <c r="Z2" s="8"/>
      <c r="AA2" s="9"/>
    </row>
    <row r="3" spans="1:27" ht="12.75">
      <c r="A3" s="1"/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7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9" t="s">
        <v>9</v>
      </c>
      <c r="N3" s="17" t="s">
        <v>4</v>
      </c>
      <c r="O3" s="17" t="s">
        <v>5</v>
      </c>
      <c r="P3" s="17" t="s">
        <v>6</v>
      </c>
      <c r="Q3" s="17" t="s">
        <v>7</v>
      </c>
      <c r="R3" s="17" t="s">
        <v>8</v>
      </c>
      <c r="S3" s="17" t="s">
        <v>9</v>
      </c>
      <c r="T3" s="47" t="s">
        <v>11</v>
      </c>
      <c r="U3" s="7" t="s">
        <v>4</v>
      </c>
      <c r="V3" s="8" t="s">
        <v>5</v>
      </c>
      <c r="W3" s="8" t="s">
        <v>6</v>
      </c>
      <c r="X3" s="8" t="s">
        <v>7</v>
      </c>
      <c r="Y3" s="8" t="s">
        <v>8</v>
      </c>
      <c r="Z3" s="8" t="s">
        <v>9</v>
      </c>
      <c r="AA3" s="9" t="s">
        <v>11</v>
      </c>
    </row>
    <row r="4" spans="1:27" ht="12.75">
      <c r="A4" s="10">
        <v>36800</v>
      </c>
      <c r="B4" s="11">
        <v>5</v>
      </c>
      <c r="C4" s="12">
        <v>11</v>
      </c>
      <c r="D4" s="13">
        <f>B4/C4</f>
        <v>0.45454545454545453</v>
      </c>
      <c r="E4" s="12">
        <v>9</v>
      </c>
      <c r="F4" s="12">
        <v>9</v>
      </c>
      <c r="G4" s="14">
        <f>E4/F4</f>
        <v>1</v>
      </c>
      <c r="H4" s="11">
        <v>9</v>
      </c>
      <c r="I4" s="12">
        <v>13</v>
      </c>
      <c r="J4" s="13">
        <f>H4/I4</f>
        <v>0.6923076923076923</v>
      </c>
      <c r="K4" s="12">
        <v>3</v>
      </c>
      <c r="L4" s="12">
        <v>7</v>
      </c>
      <c r="M4" s="14">
        <f>K4/L4</f>
        <v>0.42857142857142855</v>
      </c>
      <c r="N4" s="12">
        <f>B4+H4</f>
        <v>14</v>
      </c>
      <c r="O4" s="12">
        <f>C4+I4</f>
        <v>24</v>
      </c>
      <c r="P4" s="13">
        <f>N4/O4</f>
        <v>0.5833333333333334</v>
      </c>
      <c r="Q4" s="12">
        <f>E4+K4</f>
        <v>12</v>
      </c>
      <c r="R4" s="12">
        <f>F4+L4</f>
        <v>16</v>
      </c>
      <c r="S4" s="13">
        <f>Q4/R4</f>
        <v>0.75</v>
      </c>
      <c r="T4" s="14" t="str">
        <f aca="true" t="shared" si="0" ref="T4:T15">IF(S4&lt;P4,"G","NG")</f>
        <v>NG</v>
      </c>
      <c r="U4" s="12"/>
      <c r="V4" s="12"/>
      <c r="W4" s="13"/>
      <c r="X4" s="12"/>
      <c r="Y4" s="12"/>
      <c r="Z4" s="13"/>
      <c r="AA4" s="14"/>
    </row>
    <row r="5" spans="1:27" ht="12.75">
      <c r="A5" s="10">
        <v>36831</v>
      </c>
      <c r="B5" s="11">
        <v>9</v>
      </c>
      <c r="C5" s="12">
        <v>18</v>
      </c>
      <c r="D5" s="13">
        <f aca="true" t="shared" si="1" ref="D5:D15">B5/C5</f>
        <v>0.5</v>
      </c>
      <c r="E5" s="12">
        <v>13</v>
      </c>
      <c r="F5" s="12">
        <v>18</v>
      </c>
      <c r="G5" s="14">
        <f aca="true" t="shared" si="2" ref="G5:G15">E5/F5</f>
        <v>0.7222222222222222</v>
      </c>
      <c r="H5" s="11">
        <v>5</v>
      </c>
      <c r="I5" s="12">
        <v>7</v>
      </c>
      <c r="J5" s="13">
        <f aca="true" t="shared" si="3" ref="J5:J17">H5/I5</f>
        <v>0.7142857142857143</v>
      </c>
      <c r="K5" s="12">
        <v>3</v>
      </c>
      <c r="L5" s="12">
        <v>6</v>
      </c>
      <c r="M5" s="14">
        <f aca="true" t="shared" si="4" ref="M5:M15">K5/L5</f>
        <v>0.5</v>
      </c>
      <c r="N5" s="12">
        <f aca="true" t="shared" si="5" ref="N5:O15">B5+H5</f>
        <v>14</v>
      </c>
      <c r="O5" s="12">
        <f t="shared" si="5"/>
        <v>25</v>
      </c>
      <c r="P5" s="13">
        <f aca="true" t="shared" si="6" ref="P5:P15">N5/O5</f>
        <v>0.56</v>
      </c>
      <c r="Q5" s="12">
        <f aca="true" t="shared" si="7" ref="Q5:R15">E5+K5</f>
        <v>16</v>
      </c>
      <c r="R5" s="12">
        <f t="shared" si="7"/>
        <v>24</v>
      </c>
      <c r="S5" s="13">
        <f aca="true" t="shared" si="8" ref="S5:S15">Q5/R5</f>
        <v>0.6666666666666666</v>
      </c>
      <c r="T5" s="14" t="str">
        <f t="shared" si="0"/>
        <v>NG</v>
      </c>
      <c r="U5" s="12"/>
      <c r="V5" s="12"/>
      <c r="W5" s="13"/>
      <c r="X5" s="12"/>
      <c r="Y5" s="12"/>
      <c r="Z5" s="13"/>
      <c r="AA5" s="14"/>
    </row>
    <row r="6" spans="1:27" ht="12.75">
      <c r="A6" s="10">
        <v>36861</v>
      </c>
      <c r="B6" s="11">
        <v>12</v>
      </c>
      <c r="C6" s="12">
        <v>17</v>
      </c>
      <c r="D6" s="13">
        <f t="shared" si="1"/>
        <v>0.7058823529411765</v>
      </c>
      <c r="E6" s="12">
        <v>3</v>
      </c>
      <c r="F6" s="12">
        <v>3</v>
      </c>
      <c r="G6" s="14">
        <f t="shared" si="2"/>
        <v>1</v>
      </c>
      <c r="H6" s="11">
        <v>5</v>
      </c>
      <c r="I6" s="12">
        <v>8</v>
      </c>
      <c r="J6" s="13">
        <f t="shared" si="3"/>
        <v>0.625</v>
      </c>
      <c r="K6" s="12">
        <v>4</v>
      </c>
      <c r="L6" s="12">
        <v>5</v>
      </c>
      <c r="M6" s="14">
        <f t="shared" si="4"/>
        <v>0.8</v>
      </c>
      <c r="N6" s="12">
        <f t="shared" si="5"/>
        <v>17</v>
      </c>
      <c r="O6" s="12">
        <f t="shared" si="5"/>
        <v>25</v>
      </c>
      <c r="P6" s="13">
        <f t="shared" si="6"/>
        <v>0.68</v>
      </c>
      <c r="Q6" s="12">
        <f t="shared" si="7"/>
        <v>7</v>
      </c>
      <c r="R6" s="12">
        <f t="shared" si="7"/>
        <v>8</v>
      </c>
      <c r="S6" s="13">
        <f t="shared" si="8"/>
        <v>0.875</v>
      </c>
      <c r="T6" s="14" t="str">
        <f t="shared" si="0"/>
        <v>NG</v>
      </c>
      <c r="U6" s="12"/>
      <c r="V6" s="12"/>
      <c r="W6" s="13"/>
      <c r="X6" s="12"/>
      <c r="Y6" s="12"/>
      <c r="Z6" s="13"/>
      <c r="AA6" s="14"/>
    </row>
    <row r="7" spans="1:27" ht="12.75">
      <c r="A7" s="10">
        <v>36892</v>
      </c>
      <c r="B7" s="11">
        <v>10</v>
      </c>
      <c r="C7" s="12">
        <v>11</v>
      </c>
      <c r="D7" s="13">
        <f t="shared" si="1"/>
        <v>0.9090909090909091</v>
      </c>
      <c r="E7" s="12">
        <v>1</v>
      </c>
      <c r="F7" s="12">
        <v>1</v>
      </c>
      <c r="G7" s="14">
        <f t="shared" si="2"/>
        <v>1</v>
      </c>
      <c r="H7" s="11">
        <v>3</v>
      </c>
      <c r="I7" s="12">
        <v>6</v>
      </c>
      <c r="J7" s="13">
        <f t="shared" si="3"/>
        <v>0.5</v>
      </c>
      <c r="K7" s="12">
        <v>12</v>
      </c>
      <c r="L7" s="12">
        <v>19</v>
      </c>
      <c r="M7" s="14">
        <f t="shared" si="4"/>
        <v>0.631578947368421</v>
      </c>
      <c r="N7" s="12">
        <f t="shared" si="5"/>
        <v>13</v>
      </c>
      <c r="O7" s="12">
        <f t="shared" si="5"/>
        <v>17</v>
      </c>
      <c r="P7" s="13">
        <f t="shared" si="6"/>
        <v>0.7647058823529411</v>
      </c>
      <c r="Q7" s="12">
        <f t="shared" si="7"/>
        <v>13</v>
      </c>
      <c r="R7" s="12">
        <f t="shared" si="7"/>
        <v>20</v>
      </c>
      <c r="S7" s="13">
        <f t="shared" si="8"/>
        <v>0.65</v>
      </c>
      <c r="T7" s="14" t="str">
        <f t="shared" si="0"/>
        <v>G</v>
      </c>
      <c r="U7" s="12"/>
      <c r="V7" s="12"/>
      <c r="W7" s="13"/>
      <c r="X7" s="12"/>
      <c r="Y7" s="12"/>
      <c r="Z7" s="13"/>
      <c r="AA7" s="14"/>
    </row>
    <row r="8" spans="1:27" ht="12.75">
      <c r="A8" s="10">
        <v>36923</v>
      </c>
      <c r="B8" s="11">
        <v>12</v>
      </c>
      <c r="C8" s="12">
        <v>19</v>
      </c>
      <c r="D8" s="13">
        <f t="shared" si="1"/>
        <v>0.631578947368421</v>
      </c>
      <c r="E8" s="12">
        <v>11</v>
      </c>
      <c r="F8" s="12">
        <v>14</v>
      </c>
      <c r="G8" s="14">
        <f t="shared" si="2"/>
        <v>0.7857142857142857</v>
      </c>
      <c r="H8" s="11">
        <v>10</v>
      </c>
      <c r="I8" s="12">
        <v>14</v>
      </c>
      <c r="J8" s="13">
        <f t="shared" si="3"/>
        <v>0.7142857142857143</v>
      </c>
      <c r="K8" s="12">
        <v>7</v>
      </c>
      <c r="L8" s="12">
        <v>13</v>
      </c>
      <c r="M8" s="14">
        <f t="shared" si="4"/>
        <v>0.5384615384615384</v>
      </c>
      <c r="N8" s="12">
        <f t="shared" si="5"/>
        <v>22</v>
      </c>
      <c r="O8" s="12">
        <f t="shared" si="5"/>
        <v>33</v>
      </c>
      <c r="P8" s="13">
        <f t="shared" si="6"/>
        <v>0.6666666666666666</v>
      </c>
      <c r="Q8" s="12">
        <f t="shared" si="7"/>
        <v>18</v>
      </c>
      <c r="R8" s="12">
        <f t="shared" si="7"/>
        <v>27</v>
      </c>
      <c r="S8" s="13">
        <f t="shared" si="8"/>
        <v>0.6666666666666666</v>
      </c>
      <c r="T8" s="14" t="str">
        <f t="shared" si="0"/>
        <v>NG</v>
      </c>
      <c r="U8" s="12"/>
      <c r="V8" s="12"/>
      <c r="W8" s="13"/>
      <c r="X8" s="12"/>
      <c r="Y8" s="12"/>
      <c r="Z8" s="13"/>
      <c r="AA8" s="14"/>
    </row>
    <row r="9" spans="1:27" ht="12.75">
      <c r="A9" s="10">
        <v>36951</v>
      </c>
      <c r="B9" s="11">
        <v>38</v>
      </c>
      <c r="C9" s="12">
        <v>42</v>
      </c>
      <c r="D9" s="13">
        <f t="shared" si="1"/>
        <v>0.9047619047619048</v>
      </c>
      <c r="E9" s="12">
        <v>21</v>
      </c>
      <c r="F9" s="12">
        <v>22</v>
      </c>
      <c r="G9" s="14">
        <f t="shared" si="2"/>
        <v>0.9545454545454546</v>
      </c>
      <c r="H9" s="11">
        <v>8</v>
      </c>
      <c r="I9" s="12">
        <v>12</v>
      </c>
      <c r="J9" s="13">
        <f t="shared" si="3"/>
        <v>0.6666666666666666</v>
      </c>
      <c r="K9" s="12">
        <v>8</v>
      </c>
      <c r="L9" s="12">
        <v>11</v>
      </c>
      <c r="M9" s="14">
        <f t="shared" si="4"/>
        <v>0.7272727272727273</v>
      </c>
      <c r="N9" s="12">
        <f t="shared" si="5"/>
        <v>46</v>
      </c>
      <c r="O9" s="12">
        <f t="shared" si="5"/>
        <v>54</v>
      </c>
      <c r="P9" s="13">
        <f t="shared" si="6"/>
        <v>0.8518518518518519</v>
      </c>
      <c r="Q9" s="12">
        <f t="shared" si="7"/>
        <v>29</v>
      </c>
      <c r="R9" s="12">
        <f t="shared" si="7"/>
        <v>33</v>
      </c>
      <c r="S9" s="13">
        <f t="shared" si="8"/>
        <v>0.8787878787878788</v>
      </c>
      <c r="T9" s="14" t="str">
        <f t="shared" si="0"/>
        <v>NG</v>
      </c>
      <c r="U9" s="12"/>
      <c r="V9" s="12"/>
      <c r="W9" s="13"/>
      <c r="X9" s="12"/>
      <c r="Y9" s="12"/>
      <c r="Z9" s="13"/>
      <c r="AA9" s="14"/>
    </row>
    <row r="10" spans="1:27" ht="12.75">
      <c r="A10" s="10">
        <v>36982</v>
      </c>
      <c r="B10" s="11">
        <v>33</v>
      </c>
      <c r="C10" s="12">
        <v>35</v>
      </c>
      <c r="D10" s="13">
        <f t="shared" si="1"/>
        <v>0.9428571428571428</v>
      </c>
      <c r="E10" s="12">
        <v>25</v>
      </c>
      <c r="F10" s="12">
        <v>25</v>
      </c>
      <c r="G10" s="14">
        <f t="shared" si="2"/>
        <v>1</v>
      </c>
      <c r="H10" s="11">
        <v>12</v>
      </c>
      <c r="I10" s="12">
        <v>12</v>
      </c>
      <c r="J10" s="13">
        <f t="shared" si="3"/>
        <v>1</v>
      </c>
      <c r="K10" s="12">
        <v>7</v>
      </c>
      <c r="L10" s="12">
        <v>11</v>
      </c>
      <c r="M10" s="14">
        <f t="shared" si="4"/>
        <v>0.6363636363636364</v>
      </c>
      <c r="N10" s="12">
        <f t="shared" si="5"/>
        <v>45</v>
      </c>
      <c r="O10" s="12">
        <f t="shared" si="5"/>
        <v>47</v>
      </c>
      <c r="P10" s="13">
        <f t="shared" si="6"/>
        <v>0.9574468085106383</v>
      </c>
      <c r="Q10" s="12">
        <f t="shared" si="7"/>
        <v>32</v>
      </c>
      <c r="R10" s="12">
        <f t="shared" si="7"/>
        <v>36</v>
      </c>
      <c r="S10" s="13">
        <f t="shared" si="8"/>
        <v>0.8888888888888888</v>
      </c>
      <c r="T10" s="14" t="str">
        <f t="shared" si="0"/>
        <v>G</v>
      </c>
      <c r="U10" s="12"/>
      <c r="V10" s="12"/>
      <c r="W10" s="13"/>
      <c r="X10" s="12"/>
      <c r="Y10" s="12"/>
      <c r="Z10" s="13"/>
      <c r="AA10" s="14"/>
    </row>
    <row r="11" spans="1:27" ht="12.75">
      <c r="A11" s="10">
        <v>37012</v>
      </c>
      <c r="B11" s="11">
        <v>28</v>
      </c>
      <c r="C11" s="12">
        <v>28</v>
      </c>
      <c r="D11" s="13">
        <f t="shared" si="1"/>
        <v>1</v>
      </c>
      <c r="E11" s="12">
        <v>7</v>
      </c>
      <c r="F11" s="12">
        <v>8</v>
      </c>
      <c r="G11" s="14">
        <f t="shared" si="2"/>
        <v>0.875</v>
      </c>
      <c r="H11" s="11">
        <v>3</v>
      </c>
      <c r="I11" s="12">
        <v>3</v>
      </c>
      <c r="J11" s="13">
        <f t="shared" si="3"/>
        <v>1</v>
      </c>
      <c r="K11" s="12">
        <v>9</v>
      </c>
      <c r="L11" s="12">
        <v>10</v>
      </c>
      <c r="M11" s="14">
        <f t="shared" si="4"/>
        <v>0.9</v>
      </c>
      <c r="N11" s="12">
        <f t="shared" si="5"/>
        <v>31</v>
      </c>
      <c r="O11" s="12">
        <f t="shared" si="5"/>
        <v>31</v>
      </c>
      <c r="P11" s="13">
        <f t="shared" si="6"/>
        <v>1</v>
      </c>
      <c r="Q11" s="12">
        <f t="shared" si="7"/>
        <v>16</v>
      </c>
      <c r="R11" s="12">
        <f t="shared" si="7"/>
        <v>18</v>
      </c>
      <c r="S11" s="13">
        <f t="shared" si="8"/>
        <v>0.8888888888888888</v>
      </c>
      <c r="T11" s="14" t="str">
        <f t="shared" si="0"/>
        <v>G</v>
      </c>
      <c r="U11" s="12"/>
      <c r="V11" s="12"/>
      <c r="W11" s="13"/>
      <c r="X11" s="12"/>
      <c r="Y11" s="12"/>
      <c r="Z11" s="13"/>
      <c r="AA11" s="14"/>
    </row>
    <row r="12" spans="1:27" ht="12.75">
      <c r="A12" s="10">
        <v>37043</v>
      </c>
      <c r="B12" s="11">
        <v>20</v>
      </c>
      <c r="C12" s="12">
        <v>20</v>
      </c>
      <c r="D12" s="13">
        <f t="shared" si="1"/>
        <v>1</v>
      </c>
      <c r="E12" s="12">
        <v>10</v>
      </c>
      <c r="F12" s="12">
        <v>12</v>
      </c>
      <c r="G12" s="14">
        <f t="shared" si="2"/>
        <v>0.8333333333333334</v>
      </c>
      <c r="H12" s="11">
        <v>12</v>
      </c>
      <c r="I12" s="12">
        <v>12</v>
      </c>
      <c r="J12" s="13">
        <f t="shared" si="3"/>
        <v>1</v>
      </c>
      <c r="K12" s="12">
        <v>4</v>
      </c>
      <c r="L12" s="12">
        <v>6</v>
      </c>
      <c r="M12" s="14">
        <f t="shared" si="4"/>
        <v>0.6666666666666666</v>
      </c>
      <c r="N12" s="12">
        <f t="shared" si="5"/>
        <v>32</v>
      </c>
      <c r="O12" s="12">
        <f t="shared" si="5"/>
        <v>32</v>
      </c>
      <c r="P12" s="13">
        <f t="shared" si="6"/>
        <v>1</v>
      </c>
      <c r="Q12" s="12">
        <f t="shared" si="7"/>
        <v>14</v>
      </c>
      <c r="R12" s="12">
        <f t="shared" si="7"/>
        <v>18</v>
      </c>
      <c r="S12" s="13">
        <f t="shared" si="8"/>
        <v>0.7777777777777778</v>
      </c>
      <c r="T12" s="14" t="str">
        <f t="shared" si="0"/>
        <v>G</v>
      </c>
      <c r="U12" s="12">
        <f aca="true" t="shared" si="9" ref="U12:V15">N12</f>
        <v>32</v>
      </c>
      <c r="V12" s="12">
        <f t="shared" si="9"/>
        <v>32</v>
      </c>
      <c r="W12" s="13">
        <f>U12/V12</f>
        <v>1</v>
      </c>
      <c r="X12" s="12">
        <f aca="true" t="shared" si="10" ref="X12:Y15">Q12</f>
        <v>14</v>
      </c>
      <c r="Y12" s="12">
        <f t="shared" si="10"/>
        <v>18</v>
      </c>
      <c r="Z12" s="13">
        <f>X12/Y12</f>
        <v>0.7777777777777778</v>
      </c>
      <c r="AA12" s="14" t="str">
        <f>IF(Z12&gt;W12,"NG","G")</f>
        <v>G</v>
      </c>
    </row>
    <row r="13" spans="1:27" ht="12.75">
      <c r="A13" s="10">
        <v>37073</v>
      </c>
      <c r="B13" s="11">
        <v>31</v>
      </c>
      <c r="C13" s="12">
        <v>36</v>
      </c>
      <c r="D13" s="13">
        <f t="shared" si="1"/>
        <v>0.8611111111111112</v>
      </c>
      <c r="E13" s="12">
        <v>29</v>
      </c>
      <c r="F13" s="12">
        <v>29</v>
      </c>
      <c r="G13" s="14">
        <f t="shared" si="2"/>
        <v>1</v>
      </c>
      <c r="H13" s="11">
        <v>0</v>
      </c>
      <c r="I13" s="12">
        <v>1</v>
      </c>
      <c r="J13" s="13">
        <f t="shared" si="3"/>
        <v>0</v>
      </c>
      <c r="K13" s="12">
        <v>31</v>
      </c>
      <c r="L13" s="12">
        <v>31</v>
      </c>
      <c r="M13" s="14">
        <f t="shared" si="4"/>
        <v>1</v>
      </c>
      <c r="N13" s="12">
        <f t="shared" si="5"/>
        <v>31</v>
      </c>
      <c r="O13" s="12">
        <f t="shared" si="5"/>
        <v>37</v>
      </c>
      <c r="P13" s="13">
        <f t="shared" si="6"/>
        <v>0.8378378378378378</v>
      </c>
      <c r="Q13" s="12">
        <f t="shared" si="7"/>
        <v>60</v>
      </c>
      <c r="R13" s="12">
        <f t="shared" si="7"/>
        <v>60</v>
      </c>
      <c r="S13" s="13">
        <f t="shared" si="8"/>
        <v>1</v>
      </c>
      <c r="T13" s="14" t="str">
        <f t="shared" si="0"/>
        <v>NG</v>
      </c>
      <c r="U13" s="12">
        <f t="shared" si="9"/>
        <v>31</v>
      </c>
      <c r="V13" s="12">
        <f t="shared" si="9"/>
        <v>37</v>
      </c>
      <c r="W13" s="13">
        <f>U13/V13</f>
        <v>0.8378378378378378</v>
      </c>
      <c r="X13" s="12">
        <f t="shared" si="10"/>
        <v>60</v>
      </c>
      <c r="Y13" s="12">
        <f t="shared" si="10"/>
        <v>60</v>
      </c>
      <c r="Z13" s="13">
        <f>X13/Y13</f>
        <v>1</v>
      </c>
      <c r="AA13" s="14" t="str">
        <f>IF(Z13&gt;W13,"NG","G")</f>
        <v>NG</v>
      </c>
    </row>
    <row r="14" spans="1:27" ht="12.75">
      <c r="A14" s="10">
        <v>37104</v>
      </c>
      <c r="B14" s="11">
        <v>45</v>
      </c>
      <c r="C14" s="12">
        <v>49</v>
      </c>
      <c r="D14" s="13">
        <f t="shared" si="1"/>
        <v>0.9183673469387755</v>
      </c>
      <c r="E14" s="12">
        <v>45</v>
      </c>
      <c r="F14" s="12">
        <v>46</v>
      </c>
      <c r="G14" s="14">
        <f t="shared" si="2"/>
        <v>0.9782608695652174</v>
      </c>
      <c r="H14" s="11">
        <v>13</v>
      </c>
      <c r="I14" s="12">
        <v>13</v>
      </c>
      <c r="J14" s="13">
        <f t="shared" si="3"/>
        <v>1</v>
      </c>
      <c r="K14" s="12">
        <v>29</v>
      </c>
      <c r="L14" s="12">
        <v>30</v>
      </c>
      <c r="M14" s="14">
        <f t="shared" si="4"/>
        <v>0.9666666666666667</v>
      </c>
      <c r="N14" s="12">
        <f t="shared" si="5"/>
        <v>58</v>
      </c>
      <c r="O14" s="12">
        <f t="shared" si="5"/>
        <v>62</v>
      </c>
      <c r="P14" s="13">
        <f t="shared" si="6"/>
        <v>0.9354838709677419</v>
      </c>
      <c r="Q14" s="12">
        <f t="shared" si="7"/>
        <v>74</v>
      </c>
      <c r="R14" s="12">
        <f t="shared" si="7"/>
        <v>76</v>
      </c>
      <c r="S14" s="13">
        <f t="shared" si="8"/>
        <v>0.9736842105263158</v>
      </c>
      <c r="T14" s="14" t="str">
        <f t="shared" si="0"/>
        <v>NG</v>
      </c>
      <c r="U14" s="12">
        <f t="shared" si="9"/>
        <v>58</v>
      </c>
      <c r="V14" s="12">
        <f t="shared" si="9"/>
        <v>62</v>
      </c>
      <c r="W14" s="13">
        <f>U14/V14</f>
        <v>0.9354838709677419</v>
      </c>
      <c r="X14" s="12">
        <f t="shared" si="10"/>
        <v>74</v>
      </c>
      <c r="Y14" s="12">
        <f t="shared" si="10"/>
        <v>76</v>
      </c>
      <c r="Z14" s="13">
        <f>X14/Y14</f>
        <v>0.9736842105263158</v>
      </c>
      <c r="AA14" s="14" t="str">
        <f>IF(Z14&gt;W14,"NG","Gg")</f>
        <v>NG</v>
      </c>
    </row>
    <row r="15" spans="1:27" ht="12.75">
      <c r="A15" s="10">
        <v>37135</v>
      </c>
      <c r="B15" s="11">
        <v>18</v>
      </c>
      <c r="C15" s="12">
        <v>21</v>
      </c>
      <c r="D15" s="13">
        <f t="shared" si="1"/>
        <v>0.8571428571428571</v>
      </c>
      <c r="E15" s="12">
        <v>36</v>
      </c>
      <c r="F15" s="12">
        <v>37</v>
      </c>
      <c r="G15" s="14">
        <f t="shared" si="2"/>
        <v>0.972972972972973</v>
      </c>
      <c r="H15" s="11">
        <v>9</v>
      </c>
      <c r="I15" s="12">
        <v>10</v>
      </c>
      <c r="J15" s="13">
        <f t="shared" si="3"/>
        <v>0.9</v>
      </c>
      <c r="K15" s="12">
        <v>21</v>
      </c>
      <c r="L15" s="12">
        <v>24</v>
      </c>
      <c r="M15" s="14">
        <f t="shared" si="4"/>
        <v>0.875</v>
      </c>
      <c r="N15" s="12">
        <f t="shared" si="5"/>
        <v>27</v>
      </c>
      <c r="O15" s="12">
        <f t="shared" si="5"/>
        <v>31</v>
      </c>
      <c r="P15" s="13">
        <f t="shared" si="6"/>
        <v>0.8709677419354839</v>
      </c>
      <c r="Q15" s="12">
        <f t="shared" si="7"/>
        <v>57</v>
      </c>
      <c r="R15" s="12">
        <f t="shared" si="7"/>
        <v>61</v>
      </c>
      <c r="S15" s="13">
        <f t="shared" si="8"/>
        <v>0.9344262295081968</v>
      </c>
      <c r="T15" s="14" t="str">
        <f t="shared" si="0"/>
        <v>NG</v>
      </c>
      <c r="U15" s="12">
        <f t="shared" si="9"/>
        <v>27</v>
      </c>
      <c r="V15" s="12">
        <f t="shared" si="9"/>
        <v>31</v>
      </c>
      <c r="W15" s="13">
        <f>U15/V15</f>
        <v>0.8709677419354839</v>
      </c>
      <c r="X15" s="12">
        <f t="shared" si="10"/>
        <v>57</v>
      </c>
      <c r="Y15" s="12">
        <f t="shared" si="10"/>
        <v>61</v>
      </c>
      <c r="Z15" s="13">
        <f>X15/Y15</f>
        <v>0.9344262295081968</v>
      </c>
      <c r="AA15" s="14" t="str">
        <f>IF(Z15&gt;W15,"NG","Gg")</f>
        <v>NG</v>
      </c>
    </row>
    <row r="16" spans="1:27" ht="12.75">
      <c r="A16" s="1"/>
      <c r="B16" s="11"/>
      <c r="C16" s="12"/>
      <c r="D16" s="12"/>
      <c r="E16" s="12"/>
      <c r="F16" s="12"/>
      <c r="G16" s="14"/>
      <c r="H16" s="11"/>
      <c r="I16" s="12"/>
      <c r="J16" s="13"/>
      <c r="K16" s="12"/>
      <c r="L16" s="12"/>
      <c r="M16" s="15"/>
      <c r="N16" s="12"/>
      <c r="O16" s="12"/>
      <c r="P16" s="12"/>
      <c r="Q16" s="12"/>
      <c r="R16" s="12"/>
      <c r="S16" s="12"/>
      <c r="T16" s="14"/>
      <c r="U16" s="12"/>
      <c r="V16" s="12"/>
      <c r="W16" s="12"/>
      <c r="X16" s="12"/>
      <c r="Y16" s="12"/>
      <c r="Z16" s="12"/>
      <c r="AA16" s="14"/>
    </row>
    <row r="17" spans="1:27" ht="12.75">
      <c r="A17" s="1" t="s">
        <v>10</v>
      </c>
      <c r="B17" s="16">
        <f>SUM(B4:B16)</f>
        <v>261</v>
      </c>
      <c r="C17" s="17">
        <f>SUM(C4:C16)</f>
        <v>307</v>
      </c>
      <c r="D17" s="18">
        <f>B17/C17</f>
        <v>0.8501628664495114</v>
      </c>
      <c r="E17" s="17">
        <f>SUM(E4:E16)</f>
        <v>210</v>
      </c>
      <c r="F17" s="17">
        <f>SUM(F4:F16)</f>
        <v>224</v>
      </c>
      <c r="G17" s="19">
        <f>E17/F17</f>
        <v>0.9375</v>
      </c>
      <c r="H17" s="16">
        <f>SUM(H4:H16)</f>
        <v>89</v>
      </c>
      <c r="I17" s="17">
        <f>SUM(I4:I16)</f>
        <v>111</v>
      </c>
      <c r="J17" s="18">
        <f t="shared" si="3"/>
        <v>0.8018018018018018</v>
      </c>
      <c r="K17" s="17">
        <f>SUM(K4:K16)</f>
        <v>138</v>
      </c>
      <c r="L17" s="17">
        <f>SUM(L4:L16)</f>
        <v>173</v>
      </c>
      <c r="M17" s="19">
        <f>K17/L17</f>
        <v>0.7976878612716763</v>
      </c>
      <c r="N17" s="17">
        <f>SUM(N4:N16)</f>
        <v>350</v>
      </c>
      <c r="O17" s="17">
        <f>SUM(O4:O16)</f>
        <v>418</v>
      </c>
      <c r="P17" s="20">
        <f>N17/O17</f>
        <v>0.8373205741626795</v>
      </c>
      <c r="Q17" s="17">
        <f>SUM(Q4:Q16)</f>
        <v>348</v>
      </c>
      <c r="R17" s="17">
        <f>SUM(R4:R16)</f>
        <v>397</v>
      </c>
      <c r="S17" s="20">
        <f>Q17/R17</f>
        <v>0.8765743073047859</v>
      </c>
      <c r="T17" s="19" t="str">
        <f>IF(S17&gt;P17,"NG","G")</f>
        <v>NG</v>
      </c>
      <c r="U17" s="17">
        <f>SUM(U12:U16)</f>
        <v>148</v>
      </c>
      <c r="V17" s="17">
        <f>SUM(V12:V16)</f>
        <v>162</v>
      </c>
      <c r="W17" s="20">
        <f>U17/V17</f>
        <v>0.9135802469135802</v>
      </c>
      <c r="X17" s="17">
        <f>SUM(X4:X16)</f>
        <v>205</v>
      </c>
      <c r="Y17" s="17">
        <f>SUM(Y4:Y16)</f>
        <v>215</v>
      </c>
      <c r="Z17" s="20">
        <f>X17/Y17</f>
        <v>0.9534883720930233</v>
      </c>
      <c r="AA17" s="19" t="str">
        <f>IF(Z17&gt;W17,"NG","G")</f>
        <v>NG</v>
      </c>
    </row>
    <row r="20" ht="12.75">
      <c r="A20" s="2" t="s">
        <v>15</v>
      </c>
    </row>
    <row r="21" spans="1:27" ht="12.75">
      <c r="A21" s="1"/>
      <c r="B21" s="7"/>
      <c r="C21" s="8"/>
      <c r="D21" s="21" t="s">
        <v>0</v>
      </c>
      <c r="E21" s="8"/>
      <c r="F21" s="8"/>
      <c r="G21" s="9"/>
      <c r="H21" s="3"/>
      <c r="I21" s="4"/>
      <c r="J21" s="4" t="s">
        <v>1</v>
      </c>
      <c r="K21" s="4"/>
      <c r="L21" s="4"/>
      <c r="M21" s="6"/>
      <c r="N21" s="7"/>
      <c r="O21" s="8"/>
      <c r="P21" s="8"/>
      <c r="Q21" s="8" t="s">
        <v>2</v>
      </c>
      <c r="R21" s="8"/>
      <c r="S21" s="8"/>
      <c r="T21" s="9"/>
      <c r="U21" s="7"/>
      <c r="V21" s="8"/>
      <c r="W21" s="8"/>
      <c r="X21" s="8" t="s">
        <v>3</v>
      </c>
      <c r="Y21" s="8"/>
      <c r="Z21" s="8"/>
      <c r="AA21" s="9"/>
    </row>
    <row r="22" spans="1:27" ht="12.75">
      <c r="A22" s="1"/>
      <c r="B22" s="7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9</v>
      </c>
      <c r="H22" s="7" t="s">
        <v>4</v>
      </c>
      <c r="I22" s="8" t="s">
        <v>5</v>
      </c>
      <c r="J22" s="8" t="s">
        <v>6</v>
      </c>
      <c r="K22" s="8" t="s">
        <v>7</v>
      </c>
      <c r="L22" s="8" t="s">
        <v>8</v>
      </c>
      <c r="M22" s="9" t="s">
        <v>9</v>
      </c>
      <c r="N22" s="8" t="s">
        <v>4</v>
      </c>
      <c r="O22" s="8" t="s">
        <v>5</v>
      </c>
      <c r="P22" s="8" t="s">
        <v>6</v>
      </c>
      <c r="Q22" s="8" t="s">
        <v>7</v>
      </c>
      <c r="R22" s="8" t="s">
        <v>8</v>
      </c>
      <c r="S22" s="8" t="s">
        <v>9</v>
      </c>
      <c r="T22" s="9" t="s">
        <v>11</v>
      </c>
      <c r="U22" s="7" t="s">
        <v>4</v>
      </c>
      <c r="V22" s="8" t="s">
        <v>5</v>
      </c>
      <c r="W22" s="8" t="s">
        <v>6</v>
      </c>
      <c r="X22" s="8" t="s">
        <v>7</v>
      </c>
      <c r="Y22" s="8" t="s">
        <v>8</v>
      </c>
      <c r="Z22" s="8" t="s">
        <v>9</v>
      </c>
      <c r="AA22" s="9" t="s">
        <v>11</v>
      </c>
    </row>
    <row r="23" spans="1:27" ht="12.75">
      <c r="A23" s="10">
        <v>36800</v>
      </c>
      <c r="B23" s="11">
        <v>493</v>
      </c>
      <c r="C23" s="12">
        <v>11</v>
      </c>
      <c r="D23" s="22">
        <f>B23/C23</f>
        <v>44.81818181818182</v>
      </c>
      <c r="E23" s="12">
        <v>167</v>
      </c>
      <c r="F23" s="12">
        <v>9</v>
      </c>
      <c r="G23" s="22">
        <f>E23/F23</f>
        <v>18.555555555555557</v>
      </c>
      <c r="H23" s="11">
        <v>351</v>
      </c>
      <c r="I23" s="12">
        <v>13</v>
      </c>
      <c r="J23" s="22">
        <f aca="true" t="shared" si="11" ref="J23:J34">H23/I23</f>
        <v>27</v>
      </c>
      <c r="K23" s="27">
        <v>1386</v>
      </c>
      <c r="L23" s="12">
        <v>7</v>
      </c>
      <c r="M23" s="23">
        <f>K23/L23</f>
        <v>198</v>
      </c>
      <c r="N23" s="11">
        <f>B23+H23</f>
        <v>844</v>
      </c>
      <c r="O23" s="12">
        <f>C23+I23</f>
        <v>24</v>
      </c>
      <c r="P23" s="22">
        <f>N23/O23</f>
        <v>35.166666666666664</v>
      </c>
      <c r="Q23" s="12">
        <f>E23+K23</f>
        <v>1553</v>
      </c>
      <c r="R23" s="12">
        <f>F23+L23</f>
        <v>16</v>
      </c>
      <c r="S23" s="22">
        <f>Q23/R23</f>
        <v>97.0625</v>
      </c>
      <c r="T23" s="14" t="str">
        <f aca="true" t="shared" si="12" ref="T23:T34">IF(S23&gt;P23,"G","NG")</f>
        <v>G</v>
      </c>
      <c r="U23" s="11"/>
      <c r="V23" s="12"/>
      <c r="W23" s="12"/>
      <c r="X23" s="12"/>
      <c r="Y23" s="12"/>
      <c r="Z23" s="12"/>
      <c r="AA23" s="15"/>
    </row>
    <row r="24" spans="1:27" ht="12.75">
      <c r="A24" s="10">
        <v>36831</v>
      </c>
      <c r="B24" s="11">
        <v>1009</v>
      </c>
      <c r="C24" s="12">
        <v>18</v>
      </c>
      <c r="D24" s="22">
        <f aca="true" t="shared" si="13" ref="D24:D34">B24/C24</f>
        <v>56.05555555555556</v>
      </c>
      <c r="E24" s="12">
        <v>551</v>
      </c>
      <c r="F24" s="12">
        <v>18</v>
      </c>
      <c r="G24" s="22">
        <f aca="true" t="shared" si="14" ref="G24:G34">E24/F24</f>
        <v>30.61111111111111</v>
      </c>
      <c r="H24" s="11">
        <v>134</v>
      </c>
      <c r="I24" s="12">
        <v>7</v>
      </c>
      <c r="J24" s="22">
        <f t="shared" si="11"/>
        <v>19.142857142857142</v>
      </c>
      <c r="K24" s="27">
        <v>146</v>
      </c>
      <c r="L24" s="12">
        <v>6</v>
      </c>
      <c r="M24" s="23">
        <f aca="true" t="shared" si="15" ref="M24:M34">K24/L24</f>
        <v>24.333333333333332</v>
      </c>
      <c r="N24" s="11">
        <f aca="true" t="shared" si="16" ref="N24:O34">B24+H24</f>
        <v>1143</v>
      </c>
      <c r="O24" s="12">
        <f t="shared" si="16"/>
        <v>25</v>
      </c>
      <c r="P24" s="22">
        <f aca="true" t="shared" si="17" ref="P24:P34">N24/O24</f>
        <v>45.72</v>
      </c>
      <c r="Q24" s="12">
        <f aca="true" t="shared" si="18" ref="Q24:R34">E24+K24</f>
        <v>697</v>
      </c>
      <c r="R24" s="12">
        <f t="shared" si="18"/>
        <v>24</v>
      </c>
      <c r="S24" s="22">
        <f aca="true" t="shared" si="19" ref="S24:S34">Q24/R24</f>
        <v>29.041666666666668</v>
      </c>
      <c r="T24" s="14" t="str">
        <f t="shared" si="12"/>
        <v>NG</v>
      </c>
      <c r="U24" s="11"/>
      <c r="V24" s="12"/>
      <c r="W24" s="12"/>
      <c r="X24" s="12"/>
      <c r="Y24" s="12"/>
      <c r="Z24" s="12"/>
      <c r="AA24" s="15"/>
    </row>
    <row r="25" spans="1:27" ht="12.75">
      <c r="A25" s="10">
        <v>36861</v>
      </c>
      <c r="B25" s="11">
        <v>318</v>
      </c>
      <c r="C25" s="12">
        <v>17</v>
      </c>
      <c r="D25" s="22">
        <f t="shared" si="13"/>
        <v>18.705882352941178</v>
      </c>
      <c r="E25" s="12">
        <v>47</v>
      </c>
      <c r="F25" s="12">
        <v>3</v>
      </c>
      <c r="G25" s="22">
        <f t="shared" si="14"/>
        <v>15.666666666666666</v>
      </c>
      <c r="H25" s="11">
        <v>212</v>
      </c>
      <c r="I25" s="12">
        <v>8</v>
      </c>
      <c r="J25" s="22">
        <f t="shared" si="11"/>
        <v>26.5</v>
      </c>
      <c r="K25" s="27">
        <v>157</v>
      </c>
      <c r="L25" s="12">
        <v>5</v>
      </c>
      <c r="M25" s="23">
        <f t="shared" si="15"/>
        <v>31.4</v>
      </c>
      <c r="N25" s="11">
        <f t="shared" si="16"/>
        <v>530</v>
      </c>
      <c r="O25" s="12">
        <f t="shared" si="16"/>
        <v>25</v>
      </c>
      <c r="P25" s="22">
        <f t="shared" si="17"/>
        <v>21.2</v>
      </c>
      <c r="Q25" s="12">
        <f t="shared" si="18"/>
        <v>204</v>
      </c>
      <c r="R25" s="12">
        <f t="shared" si="18"/>
        <v>8</v>
      </c>
      <c r="S25" s="22">
        <f t="shared" si="19"/>
        <v>25.5</v>
      </c>
      <c r="T25" s="14" t="str">
        <f t="shared" si="12"/>
        <v>G</v>
      </c>
      <c r="U25" s="11"/>
      <c r="V25" s="12"/>
      <c r="W25" s="12"/>
      <c r="X25" s="12"/>
      <c r="Y25" s="12"/>
      <c r="Z25" s="12"/>
      <c r="AA25" s="15"/>
    </row>
    <row r="26" spans="1:27" ht="12.75">
      <c r="A26" s="10">
        <v>36892</v>
      </c>
      <c r="B26" s="11">
        <v>142</v>
      </c>
      <c r="C26" s="12">
        <v>11</v>
      </c>
      <c r="D26" s="22">
        <f t="shared" si="13"/>
        <v>12.909090909090908</v>
      </c>
      <c r="E26" s="12">
        <v>13</v>
      </c>
      <c r="F26" s="12">
        <v>1</v>
      </c>
      <c r="G26" s="22">
        <f t="shared" si="14"/>
        <v>13</v>
      </c>
      <c r="H26" s="11">
        <v>225</v>
      </c>
      <c r="I26" s="12">
        <v>6</v>
      </c>
      <c r="J26" s="22">
        <f t="shared" si="11"/>
        <v>37.5</v>
      </c>
      <c r="K26" s="27">
        <v>614</v>
      </c>
      <c r="L26" s="12">
        <v>19</v>
      </c>
      <c r="M26" s="23">
        <f t="shared" si="15"/>
        <v>32.31578947368421</v>
      </c>
      <c r="N26" s="11">
        <f t="shared" si="16"/>
        <v>367</v>
      </c>
      <c r="O26" s="12">
        <f t="shared" si="16"/>
        <v>17</v>
      </c>
      <c r="P26" s="22">
        <f t="shared" si="17"/>
        <v>21.58823529411765</v>
      </c>
      <c r="Q26" s="12">
        <f t="shared" si="18"/>
        <v>627</v>
      </c>
      <c r="R26" s="12">
        <f t="shared" si="18"/>
        <v>20</v>
      </c>
      <c r="S26" s="22">
        <f t="shared" si="19"/>
        <v>31.35</v>
      </c>
      <c r="T26" s="14" t="str">
        <f t="shared" si="12"/>
        <v>G</v>
      </c>
      <c r="U26" s="11"/>
      <c r="V26" s="12"/>
      <c r="W26" s="12"/>
      <c r="X26" s="12"/>
      <c r="Y26" s="12"/>
      <c r="Z26" s="12"/>
      <c r="AA26" s="15"/>
    </row>
    <row r="27" spans="1:27" ht="12.75">
      <c r="A27" s="10">
        <v>36923</v>
      </c>
      <c r="B27" s="11">
        <v>383</v>
      </c>
      <c r="C27" s="12">
        <v>19</v>
      </c>
      <c r="D27" s="22">
        <f t="shared" si="13"/>
        <v>20.157894736842106</v>
      </c>
      <c r="E27" s="12">
        <v>308</v>
      </c>
      <c r="F27" s="12">
        <v>14</v>
      </c>
      <c r="G27" s="22">
        <f t="shared" si="14"/>
        <v>22</v>
      </c>
      <c r="H27" s="11">
        <v>398</v>
      </c>
      <c r="I27" s="12">
        <v>14</v>
      </c>
      <c r="J27" s="22">
        <f t="shared" si="11"/>
        <v>28.428571428571427</v>
      </c>
      <c r="K27" s="27">
        <v>984</v>
      </c>
      <c r="L27" s="12">
        <v>13</v>
      </c>
      <c r="M27" s="23">
        <f t="shared" si="15"/>
        <v>75.6923076923077</v>
      </c>
      <c r="N27" s="11">
        <f t="shared" si="16"/>
        <v>781</v>
      </c>
      <c r="O27" s="12">
        <f t="shared" si="16"/>
        <v>33</v>
      </c>
      <c r="P27" s="22">
        <f t="shared" si="17"/>
        <v>23.666666666666668</v>
      </c>
      <c r="Q27" s="12">
        <f t="shared" si="18"/>
        <v>1292</v>
      </c>
      <c r="R27" s="12">
        <f t="shared" si="18"/>
        <v>27</v>
      </c>
      <c r="S27" s="22">
        <f t="shared" si="19"/>
        <v>47.851851851851855</v>
      </c>
      <c r="T27" s="14" t="str">
        <f t="shared" si="12"/>
        <v>G</v>
      </c>
      <c r="U27" s="11"/>
      <c r="V27" s="12"/>
      <c r="W27" s="12"/>
      <c r="X27" s="12"/>
      <c r="Y27" s="12"/>
      <c r="Z27" s="12"/>
      <c r="AA27" s="15"/>
    </row>
    <row r="28" spans="1:27" ht="12.75">
      <c r="A28" s="10">
        <v>36951</v>
      </c>
      <c r="B28" s="11">
        <v>787</v>
      </c>
      <c r="C28" s="12">
        <v>42</v>
      </c>
      <c r="D28" s="22">
        <f t="shared" si="13"/>
        <v>18.738095238095237</v>
      </c>
      <c r="E28" s="12">
        <v>609</v>
      </c>
      <c r="F28" s="12">
        <v>22</v>
      </c>
      <c r="G28" s="22">
        <f t="shared" si="14"/>
        <v>27.681818181818183</v>
      </c>
      <c r="H28" s="11">
        <v>414</v>
      </c>
      <c r="I28" s="12">
        <v>12</v>
      </c>
      <c r="J28" s="22">
        <f t="shared" si="11"/>
        <v>34.5</v>
      </c>
      <c r="K28" s="27">
        <v>281</v>
      </c>
      <c r="L28" s="12">
        <v>11</v>
      </c>
      <c r="M28" s="23">
        <f t="shared" si="15"/>
        <v>25.545454545454547</v>
      </c>
      <c r="N28" s="11">
        <f t="shared" si="16"/>
        <v>1201</v>
      </c>
      <c r="O28" s="12">
        <f t="shared" si="16"/>
        <v>54</v>
      </c>
      <c r="P28" s="22">
        <f t="shared" si="17"/>
        <v>22.24074074074074</v>
      </c>
      <c r="Q28" s="12">
        <f t="shared" si="18"/>
        <v>890</v>
      </c>
      <c r="R28" s="12">
        <f t="shared" si="18"/>
        <v>33</v>
      </c>
      <c r="S28" s="22">
        <f t="shared" si="19"/>
        <v>26.96969696969697</v>
      </c>
      <c r="T28" s="14" t="str">
        <f t="shared" si="12"/>
        <v>G</v>
      </c>
      <c r="U28" s="11"/>
      <c r="V28" s="12"/>
      <c r="W28" s="12"/>
      <c r="X28" s="12"/>
      <c r="Y28" s="12"/>
      <c r="Z28" s="12"/>
      <c r="AA28" s="15"/>
    </row>
    <row r="29" spans="1:27" ht="12.75">
      <c r="A29" s="10">
        <v>36982</v>
      </c>
      <c r="B29" s="11">
        <v>652</v>
      </c>
      <c r="C29" s="12">
        <v>35</v>
      </c>
      <c r="D29" s="22">
        <f t="shared" si="13"/>
        <v>18.62857142857143</v>
      </c>
      <c r="E29" s="12">
        <v>643</v>
      </c>
      <c r="F29" s="12">
        <v>25</v>
      </c>
      <c r="G29" s="22">
        <f t="shared" si="14"/>
        <v>25.72</v>
      </c>
      <c r="H29" s="11">
        <v>155</v>
      </c>
      <c r="I29" s="12">
        <v>12</v>
      </c>
      <c r="J29" s="22">
        <f t="shared" si="11"/>
        <v>12.916666666666666</v>
      </c>
      <c r="K29" s="27">
        <v>259</v>
      </c>
      <c r="L29" s="12">
        <v>11</v>
      </c>
      <c r="M29" s="23">
        <f t="shared" si="15"/>
        <v>23.545454545454547</v>
      </c>
      <c r="N29" s="11">
        <f t="shared" si="16"/>
        <v>807</v>
      </c>
      <c r="O29" s="12">
        <f t="shared" si="16"/>
        <v>47</v>
      </c>
      <c r="P29" s="22">
        <f t="shared" si="17"/>
        <v>17.170212765957448</v>
      </c>
      <c r="Q29" s="12">
        <f t="shared" si="18"/>
        <v>902</v>
      </c>
      <c r="R29" s="12">
        <f t="shared" si="18"/>
        <v>36</v>
      </c>
      <c r="S29" s="22">
        <f t="shared" si="19"/>
        <v>25.055555555555557</v>
      </c>
      <c r="T29" s="14" t="str">
        <f t="shared" si="12"/>
        <v>G</v>
      </c>
      <c r="U29" s="11"/>
      <c r="V29" s="12"/>
      <c r="W29" s="12"/>
      <c r="X29" s="12"/>
      <c r="Y29" s="12"/>
      <c r="Z29" s="12"/>
      <c r="AA29" s="15"/>
    </row>
    <row r="30" spans="1:27" ht="12.75">
      <c r="A30" s="10">
        <v>37012</v>
      </c>
      <c r="B30" s="11">
        <v>386</v>
      </c>
      <c r="C30" s="12">
        <v>28</v>
      </c>
      <c r="D30" s="22">
        <f t="shared" si="13"/>
        <v>13.785714285714286</v>
      </c>
      <c r="E30" s="12">
        <v>132</v>
      </c>
      <c r="F30" s="12">
        <v>8</v>
      </c>
      <c r="G30" s="22">
        <f t="shared" si="14"/>
        <v>16.5</v>
      </c>
      <c r="H30" s="11">
        <v>46</v>
      </c>
      <c r="I30" s="12">
        <v>3</v>
      </c>
      <c r="J30" s="22">
        <f t="shared" si="11"/>
        <v>15.333333333333334</v>
      </c>
      <c r="K30" s="27">
        <v>372</v>
      </c>
      <c r="L30" s="12">
        <v>10</v>
      </c>
      <c r="M30" s="23">
        <f t="shared" si="15"/>
        <v>37.2</v>
      </c>
      <c r="N30" s="11">
        <f t="shared" si="16"/>
        <v>432</v>
      </c>
      <c r="O30" s="12">
        <f t="shared" si="16"/>
        <v>31</v>
      </c>
      <c r="P30" s="22">
        <f t="shared" si="17"/>
        <v>13.935483870967742</v>
      </c>
      <c r="Q30" s="12">
        <f t="shared" si="18"/>
        <v>504</v>
      </c>
      <c r="R30" s="12">
        <f t="shared" si="18"/>
        <v>18</v>
      </c>
      <c r="S30" s="22">
        <f t="shared" si="19"/>
        <v>28</v>
      </c>
      <c r="T30" s="14" t="str">
        <f t="shared" si="12"/>
        <v>G</v>
      </c>
      <c r="U30" s="11"/>
      <c r="V30" s="12"/>
      <c r="W30" s="12"/>
      <c r="X30" s="12"/>
      <c r="Y30" s="12"/>
      <c r="Z30" s="12"/>
      <c r="AA30" s="15"/>
    </row>
    <row r="31" spans="1:27" ht="12.75">
      <c r="A31" s="10">
        <v>37043</v>
      </c>
      <c r="B31" s="11">
        <v>331</v>
      </c>
      <c r="C31" s="12">
        <v>20</v>
      </c>
      <c r="D31" s="22">
        <f t="shared" si="13"/>
        <v>16.55</v>
      </c>
      <c r="E31" s="12">
        <v>239</v>
      </c>
      <c r="F31" s="12">
        <v>12</v>
      </c>
      <c r="G31" s="22">
        <f t="shared" si="14"/>
        <v>19.916666666666668</v>
      </c>
      <c r="H31" s="11">
        <v>121</v>
      </c>
      <c r="I31" s="12">
        <v>12</v>
      </c>
      <c r="J31" s="22">
        <f t="shared" si="11"/>
        <v>10.083333333333334</v>
      </c>
      <c r="K31" s="27">
        <v>667</v>
      </c>
      <c r="L31" s="12">
        <v>6</v>
      </c>
      <c r="M31" s="23">
        <f t="shared" si="15"/>
        <v>111.16666666666667</v>
      </c>
      <c r="N31" s="11">
        <f t="shared" si="16"/>
        <v>452</v>
      </c>
      <c r="O31" s="12">
        <f t="shared" si="16"/>
        <v>32</v>
      </c>
      <c r="P31" s="22">
        <f t="shared" si="17"/>
        <v>14.125</v>
      </c>
      <c r="Q31" s="12">
        <f t="shared" si="18"/>
        <v>906</v>
      </c>
      <c r="R31" s="12">
        <f t="shared" si="18"/>
        <v>18</v>
      </c>
      <c r="S31" s="22">
        <f t="shared" si="19"/>
        <v>50.333333333333336</v>
      </c>
      <c r="T31" s="14" t="str">
        <f t="shared" si="12"/>
        <v>G</v>
      </c>
      <c r="U31" s="11">
        <f aca="true" t="shared" si="20" ref="U31:Y34">N31</f>
        <v>452</v>
      </c>
      <c r="V31" s="12">
        <f t="shared" si="20"/>
        <v>32</v>
      </c>
      <c r="W31" s="42">
        <f>U31/V31</f>
        <v>14.125</v>
      </c>
      <c r="X31" s="28">
        <f t="shared" si="20"/>
        <v>906</v>
      </c>
      <c r="Y31" s="28">
        <f t="shared" si="20"/>
        <v>18</v>
      </c>
      <c r="Z31" s="42">
        <f>X31/Y31</f>
        <v>50.333333333333336</v>
      </c>
      <c r="AA31" s="14" t="str">
        <f>IF(Z31&gt;W31,"G","NG")</f>
        <v>G</v>
      </c>
    </row>
    <row r="32" spans="1:27" ht="12.75">
      <c r="A32" s="10">
        <v>37073</v>
      </c>
      <c r="B32" s="11">
        <v>3574</v>
      </c>
      <c r="C32" s="12">
        <v>103</v>
      </c>
      <c r="D32" s="22">
        <f t="shared" si="13"/>
        <v>34.699029126213595</v>
      </c>
      <c r="E32" s="12">
        <v>813</v>
      </c>
      <c r="F32" s="12">
        <v>46</v>
      </c>
      <c r="G32" s="22">
        <f t="shared" si="14"/>
        <v>17.67391304347826</v>
      </c>
      <c r="H32" s="11">
        <v>478</v>
      </c>
      <c r="I32" s="12">
        <v>12</v>
      </c>
      <c r="J32" s="22">
        <f t="shared" si="11"/>
        <v>39.833333333333336</v>
      </c>
      <c r="K32" s="27">
        <v>790</v>
      </c>
      <c r="L32" s="12">
        <v>43</v>
      </c>
      <c r="M32" s="23">
        <f t="shared" si="15"/>
        <v>18.372093023255815</v>
      </c>
      <c r="N32" s="11">
        <f t="shared" si="16"/>
        <v>4052</v>
      </c>
      <c r="O32" s="12">
        <f t="shared" si="16"/>
        <v>115</v>
      </c>
      <c r="P32" s="22">
        <f t="shared" si="17"/>
        <v>35.23478260869565</v>
      </c>
      <c r="Q32" s="12">
        <f t="shared" si="18"/>
        <v>1603</v>
      </c>
      <c r="R32" s="12">
        <f t="shared" si="18"/>
        <v>89</v>
      </c>
      <c r="S32" s="22">
        <f t="shared" si="19"/>
        <v>18.01123595505618</v>
      </c>
      <c r="T32" s="14" t="str">
        <f t="shared" si="12"/>
        <v>NG</v>
      </c>
      <c r="U32" s="11">
        <f t="shared" si="20"/>
        <v>4052</v>
      </c>
      <c r="V32" s="12">
        <f t="shared" si="20"/>
        <v>115</v>
      </c>
      <c r="W32" s="42">
        <f>U32/V32</f>
        <v>35.23478260869565</v>
      </c>
      <c r="X32" s="28">
        <f t="shared" si="20"/>
        <v>1603</v>
      </c>
      <c r="Y32" s="28">
        <f t="shared" si="20"/>
        <v>89</v>
      </c>
      <c r="Z32" s="42">
        <f>X32/Y32</f>
        <v>18.01123595505618</v>
      </c>
      <c r="AA32" s="14" t="str">
        <f>IF(Z32&gt;W32,"G","NG")</f>
        <v>NG</v>
      </c>
    </row>
    <row r="33" spans="1:27" ht="12.75">
      <c r="A33" s="10">
        <v>37104</v>
      </c>
      <c r="B33" s="11">
        <v>1011</v>
      </c>
      <c r="C33" s="12">
        <v>57</v>
      </c>
      <c r="D33" s="22">
        <f t="shared" si="13"/>
        <v>17.736842105263158</v>
      </c>
      <c r="E33" s="12">
        <v>1032</v>
      </c>
      <c r="F33" s="12">
        <v>58</v>
      </c>
      <c r="G33" s="22">
        <f t="shared" si="14"/>
        <v>17.79310344827586</v>
      </c>
      <c r="H33" s="11">
        <v>292</v>
      </c>
      <c r="I33" s="12">
        <v>17</v>
      </c>
      <c r="J33" s="22">
        <f t="shared" si="11"/>
        <v>17.176470588235293</v>
      </c>
      <c r="K33" s="27">
        <v>910</v>
      </c>
      <c r="L33" s="12">
        <v>49</v>
      </c>
      <c r="M33" s="23">
        <f t="shared" si="15"/>
        <v>18.571428571428573</v>
      </c>
      <c r="N33" s="11">
        <f t="shared" si="16"/>
        <v>1303</v>
      </c>
      <c r="O33" s="12">
        <f t="shared" si="16"/>
        <v>74</v>
      </c>
      <c r="P33" s="22">
        <f t="shared" si="17"/>
        <v>17.60810810810811</v>
      </c>
      <c r="Q33" s="12">
        <f t="shared" si="18"/>
        <v>1942</v>
      </c>
      <c r="R33" s="12">
        <f t="shared" si="18"/>
        <v>107</v>
      </c>
      <c r="S33" s="22">
        <f t="shared" si="19"/>
        <v>18.149532710280372</v>
      </c>
      <c r="T33" s="14" t="str">
        <f t="shared" si="12"/>
        <v>G</v>
      </c>
      <c r="U33" s="11">
        <f t="shared" si="20"/>
        <v>1303</v>
      </c>
      <c r="V33" s="12">
        <f t="shared" si="20"/>
        <v>74</v>
      </c>
      <c r="W33" s="42">
        <f>U33/V33</f>
        <v>17.60810810810811</v>
      </c>
      <c r="X33" s="28">
        <f t="shared" si="20"/>
        <v>1942</v>
      </c>
      <c r="Y33" s="28">
        <f t="shared" si="20"/>
        <v>107</v>
      </c>
      <c r="Z33" s="42">
        <f>X33/Y33</f>
        <v>18.149532710280372</v>
      </c>
      <c r="AA33" s="14" t="str">
        <f>IF(Z33&gt;W33,"G","NG")</f>
        <v>G</v>
      </c>
    </row>
    <row r="34" spans="1:27" ht="12.75">
      <c r="A34" s="10">
        <v>37135</v>
      </c>
      <c r="B34" s="11">
        <v>882</v>
      </c>
      <c r="C34" s="12">
        <v>37</v>
      </c>
      <c r="D34" s="22">
        <f t="shared" si="13"/>
        <v>23.83783783783784</v>
      </c>
      <c r="E34" s="12">
        <v>1628</v>
      </c>
      <c r="F34" s="12">
        <v>76</v>
      </c>
      <c r="G34" s="22">
        <f t="shared" si="14"/>
        <v>21.42105263157895</v>
      </c>
      <c r="H34" s="11">
        <v>326</v>
      </c>
      <c r="I34" s="12">
        <v>15</v>
      </c>
      <c r="J34" s="22">
        <f t="shared" si="11"/>
        <v>21.733333333333334</v>
      </c>
      <c r="K34" s="27">
        <v>735</v>
      </c>
      <c r="L34" s="12">
        <v>37</v>
      </c>
      <c r="M34" s="23">
        <f t="shared" si="15"/>
        <v>19.864864864864863</v>
      </c>
      <c r="N34" s="11">
        <f t="shared" si="16"/>
        <v>1208</v>
      </c>
      <c r="O34" s="12">
        <f t="shared" si="16"/>
        <v>52</v>
      </c>
      <c r="P34" s="22">
        <f t="shared" si="17"/>
        <v>23.23076923076923</v>
      </c>
      <c r="Q34" s="12">
        <f t="shared" si="18"/>
        <v>2363</v>
      </c>
      <c r="R34" s="12">
        <f t="shared" si="18"/>
        <v>113</v>
      </c>
      <c r="S34" s="22">
        <f t="shared" si="19"/>
        <v>20.911504424778762</v>
      </c>
      <c r="T34" s="14" t="str">
        <f t="shared" si="12"/>
        <v>NG</v>
      </c>
      <c r="U34" s="11">
        <f t="shared" si="20"/>
        <v>1208</v>
      </c>
      <c r="V34" s="12">
        <f t="shared" si="20"/>
        <v>52</v>
      </c>
      <c r="W34" s="42">
        <f>U34/V34</f>
        <v>23.23076923076923</v>
      </c>
      <c r="X34" s="28">
        <f t="shared" si="20"/>
        <v>2363</v>
      </c>
      <c r="Y34" s="28">
        <f t="shared" si="20"/>
        <v>113</v>
      </c>
      <c r="Z34" s="42">
        <f>X34/Y34</f>
        <v>20.911504424778762</v>
      </c>
      <c r="AA34" s="14" t="str">
        <f>IF(Z34&gt;W34,"G","NG")</f>
        <v>NG</v>
      </c>
    </row>
    <row r="35" spans="1:27" ht="12.75">
      <c r="A35" s="1"/>
      <c r="B35" s="11"/>
      <c r="C35" s="12"/>
      <c r="D35" s="12"/>
      <c r="E35" s="12"/>
      <c r="F35" s="12"/>
      <c r="G35" s="12"/>
      <c r="H35" s="11"/>
      <c r="I35" s="12"/>
      <c r="J35" s="22"/>
      <c r="K35" s="12"/>
      <c r="L35" s="12"/>
      <c r="M35" s="15"/>
      <c r="N35" s="11"/>
      <c r="O35" s="12"/>
      <c r="P35" s="12"/>
      <c r="Q35" s="12"/>
      <c r="R35" s="12"/>
      <c r="S35" s="12"/>
      <c r="T35" s="14"/>
      <c r="U35" s="11"/>
      <c r="V35" s="12"/>
      <c r="W35" s="42"/>
      <c r="X35" s="28"/>
      <c r="Y35" s="28"/>
      <c r="Z35" s="42"/>
      <c r="AA35" s="14"/>
    </row>
    <row r="36" spans="1:27" ht="12.75">
      <c r="A36" s="1" t="s">
        <v>10</v>
      </c>
      <c r="B36" s="16">
        <f>SUM(B23:B35)</f>
        <v>9968</v>
      </c>
      <c r="C36" s="17">
        <f>SUM(C23:C35)</f>
        <v>398</v>
      </c>
      <c r="D36" s="24">
        <f>B36/C36</f>
        <v>25.045226130653266</v>
      </c>
      <c r="E36" s="17">
        <f>SUM(E23:E35)</f>
        <v>6182</v>
      </c>
      <c r="F36" s="17">
        <f>SUM(F23:F35)</f>
        <v>292</v>
      </c>
      <c r="G36" s="24">
        <f>E36/F36</f>
        <v>21.171232876712327</v>
      </c>
      <c r="H36" s="16">
        <f>SUM(H23:H35)</f>
        <v>3152</v>
      </c>
      <c r="I36" s="17">
        <f>SUM(I23:I35)</f>
        <v>131</v>
      </c>
      <c r="J36" s="24">
        <f>H36/I36</f>
        <v>24.061068702290076</v>
      </c>
      <c r="K36" s="17">
        <f>SUM(K23:K35)</f>
        <v>7301</v>
      </c>
      <c r="L36" s="17">
        <f>SUM(L23:L35)</f>
        <v>217</v>
      </c>
      <c r="M36" s="25">
        <f>K36/L36</f>
        <v>33.645161290322584</v>
      </c>
      <c r="N36" s="16">
        <f>SUM(N23:N35)</f>
        <v>13120</v>
      </c>
      <c r="O36" s="17">
        <f>SUM(O23:O35)</f>
        <v>529</v>
      </c>
      <c r="P36" s="26">
        <f>N36/O36</f>
        <v>24.801512287334592</v>
      </c>
      <c r="Q36" s="17">
        <f>SUM(Q23:Q35)</f>
        <v>13483</v>
      </c>
      <c r="R36" s="17">
        <f>SUM(R23:R35)</f>
        <v>509</v>
      </c>
      <c r="S36" s="26">
        <f>Q36/R36</f>
        <v>26.48919449901768</v>
      </c>
      <c r="T36" s="19" t="str">
        <f>IF(S36&gt;P36,"G","NG")</f>
        <v>G</v>
      </c>
      <c r="U36" s="16">
        <f>SUM(U23:U35)</f>
        <v>7015</v>
      </c>
      <c r="V36" s="17">
        <f>SUM(V23:V35)</f>
        <v>273</v>
      </c>
      <c r="W36" s="26">
        <f>U36/V36</f>
        <v>25.695970695970697</v>
      </c>
      <c r="X36" s="17">
        <f>SUM(X23:X35)</f>
        <v>6814</v>
      </c>
      <c r="Y36" s="17">
        <f>SUM(Y23:Y35)</f>
        <v>327</v>
      </c>
      <c r="Z36" s="26">
        <f>X36/Y36</f>
        <v>20.837920489296636</v>
      </c>
      <c r="AA36" s="19" t="str">
        <f>IF(Z36&gt;W36,"G","NG")</f>
        <v>NG</v>
      </c>
    </row>
    <row r="39" spans="1:13" ht="12.75">
      <c r="A39" s="2" t="s">
        <v>12</v>
      </c>
      <c r="B39" s="12"/>
      <c r="C39" s="12"/>
      <c r="D39" s="13"/>
      <c r="E39" s="12"/>
      <c r="F39" s="12"/>
      <c r="G39" s="13"/>
      <c r="H39" s="12"/>
      <c r="I39" s="12"/>
      <c r="J39" s="13"/>
      <c r="K39" s="12"/>
      <c r="L39" s="12"/>
      <c r="M39" s="13"/>
    </row>
    <row r="40" spans="1:13" ht="12.75">
      <c r="A40" s="29"/>
      <c r="B40" s="44" t="s">
        <v>4</v>
      </c>
      <c r="C40" s="45" t="s">
        <v>5</v>
      </c>
      <c r="D40" s="45" t="s">
        <v>6</v>
      </c>
      <c r="E40" s="45" t="s">
        <v>7</v>
      </c>
      <c r="F40" s="45" t="s">
        <v>8</v>
      </c>
      <c r="G40" s="46" t="s">
        <v>9</v>
      </c>
      <c r="H40" s="44" t="s">
        <v>4</v>
      </c>
      <c r="I40" s="45" t="s">
        <v>5</v>
      </c>
      <c r="J40" s="45" t="s">
        <v>6</v>
      </c>
      <c r="K40" s="45" t="s">
        <v>7</v>
      </c>
      <c r="L40" s="45" t="s">
        <v>8</v>
      </c>
      <c r="M40" s="46" t="s">
        <v>9</v>
      </c>
    </row>
    <row r="41" spans="1:13" ht="12.75">
      <c r="A41" s="30">
        <v>36800</v>
      </c>
      <c r="B41" s="31">
        <v>64</v>
      </c>
      <c r="C41" s="32">
        <v>69</v>
      </c>
      <c r="D41" s="33">
        <f aca="true" t="shared" si="21" ref="D41:D52">B41/C41</f>
        <v>0.927536231884058</v>
      </c>
      <c r="E41" s="32">
        <v>49</v>
      </c>
      <c r="F41" s="32">
        <v>52</v>
      </c>
      <c r="G41" s="34">
        <f aca="true" t="shared" si="22" ref="G41:G52">E41/F41</f>
        <v>0.9423076923076923</v>
      </c>
      <c r="H41" s="31"/>
      <c r="I41" s="32"/>
      <c r="J41" s="35"/>
      <c r="K41" s="32"/>
      <c r="L41" s="32"/>
      <c r="M41" s="34"/>
    </row>
    <row r="42" spans="1:13" ht="12.75">
      <c r="A42" s="30">
        <v>36831</v>
      </c>
      <c r="B42" s="31">
        <v>60</v>
      </c>
      <c r="C42" s="32">
        <v>60</v>
      </c>
      <c r="D42" s="33">
        <f t="shared" si="21"/>
        <v>1</v>
      </c>
      <c r="E42" s="32">
        <v>44</v>
      </c>
      <c r="F42" s="32">
        <v>46</v>
      </c>
      <c r="G42" s="34">
        <f t="shared" si="22"/>
        <v>0.9565217391304348</v>
      </c>
      <c r="H42" s="31"/>
      <c r="I42" s="32"/>
      <c r="J42" s="35"/>
      <c r="K42" s="32"/>
      <c r="L42" s="32"/>
      <c r="M42" s="34"/>
    </row>
    <row r="43" spans="1:13" ht="12.75">
      <c r="A43" s="30">
        <v>36861</v>
      </c>
      <c r="B43" s="31">
        <v>48</v>
      </c>
      <c r="C43" s="32">
        <v>50</v>
      </c>
      <c r="D43" s="33">
        <f t="shared" si="21"/>
        <v>0.96</v>
      </c>
      <c r="E43" s="32">
        <v>43</v>
      </c>
      <c r="F43" s="32">
        <v>44</v>
      </c>
      <c r="G43" s="34">
        <f t="shared" si="22"/>
        <v>0.9772727272727273</v>
      </c>
      <c r="H43" s="31"/>
      <c r="I43" s="32"/>
      <c r="J43" s="35"/>
      <c r="K43" s="32"/>
      <c r="L43" s="32"/>
      <c r="M43" s="34"/>
    </row>
    <row r="44" spans="1:13" ht="12.75">
      <c r="A44" s="30">
        <v>36892</v>
      </c>
      <c r="B44" s="31">
        <v>41</v>
      </c>
      <c r="C44" s="32">
        <v>47</v>
      </c>
      <c r="D44" s="33">
        <f t="shared" si="21"/>
        <v>0.8723404255319149</v>
      </c>
      <c r="E44" s="32">
        <v>35</v>
      </c>
      <c r="F44" s="32">
        <v>37</v>
      </c>
      <c r="G44" s="34">
        <f t="shared" si="22"/>
        <v>0.9459459459459459</v>
      </c>
      <c r="H44" s="31"/>
      <c r="I44" s="32"/>
      <c r="J44" s="35"/>
      <c r="K44" s="32"/>
      <c r="L44" s="32"/>
      <c r="M44" s="34"/>
    </row>
    <row r="45" spans="1:13" ht="12.75">
      <c r="A45" s="30">
        <v>36923</v>
      </c>
      <c r="B45" s="31">
        <v>49</v>
      </c>
      <c r="C45" s="32">
        <v>52</v>
      </c>
      <c r="D45" s="33">
        <f t="shared" si="21"/>
        <v>0.9423076923076923</v>
      </c>
      <c r="E45" s="32">
        <v>46</v>
      </c>
      <c r="F45" s="32">
        <v>48</v>
      </c>
      <c r="G45" s="34">
        <f t="shared" si="22"/>
        <v>0.9583333333333334</v>
      </c>
      <c r="H45" s="31"/>
      <c r="I45" s="32"/>
      <c r="J45" s="35"/>
      <c r="K45" s="32"/>
      <c r="L45" s="32"/>
      <c r="M45" s="34"/>
    </row>
    <row r="46" spans="1:13" ht="12.75">
      <c r="A46" s="30">
        <v>36951</v>
      </c>
      <c r="B46" s="31">
        <v>74</v>
      </c>
      <c r="C46" s="32">
        <v>78</v>
      </c>
      <c r="D46" s="33">
        <f t="shared" si="21"/>
        <v>0.9487179487179487</v>
      </c>
      <c r="E46" s="32">
        <v>53</v>
      </c>
      <c r="F46" s="32">
        <v>55</v>
      </c>
      <c r="G46" s="34">
        <f t="shared" si="22"/>
        <v>0.9636363636363636</v>
      </c>
      <c r="H46" s="31"/>
      <c r="I46" s="32"/>
      <c r="J46" s="35"/>
      <c r="K46" s="32"/>
      <c r="L46" s="32"/>
      <c r="M46" s="34"/>
    </row>
    <row r="47" spans="1:13" ht="12.75">
      <c r="A47" s="30">
        <v>36982</v>
      </c>
      <c r="B47" s="31">
        <v>73</v>
      </c>
      <c r="C47" s="32">
        <v>84</v>
      </c>
      <c r="D47" s="33">
        <f t="shared" si="21"/>
        <v>0.8690476190476191</v>
      </c>
      <c r="E47" s="32">
        <v>66</v>
      </c>
      <c r="F47" s="32">
        <v>70</v>
      </c>
      <c r="G47" s="34">
        <f t="shared" si="22"/>
        <v>0.9428571428571428</v>
      </c>
      <c r="H47" s="31"/>
      <c r="I47" s="32"/>
      <c r="J47" s="35"/>
      <c r="K47" s="32"/>
      <c r="L47" s="32"/>
      <c r="M47" s="34"/>
    </row>
    <row r="48" spans="1:13" ht="12.75">
      <c r="A48" s="30">
        <v>37012</v>
      </c>
      <c r="B48" s="31">
        <v>57</v>
      </c>
      <c r="C48" s="32">
        <v>64</v>
      </c>
      <c r="D48" s="33">
        <f t="shared" si="21"/>
        <v>0.890625</v>
      </c>
      <c r="E48" s="32">
        <v>65</v>
      </c>
      <c r="F48" s="32">
        <v>68</v>
      </c>
      <c r="G48" s="34">
        <f t="shared" si="22"/>
        <v>0.9558823529411765</v>
      </c>
      <c r="H48" s="31"/>
      <c r="I48" s="32"/>
      <c r="J48" s="35"/>
      <c r="K48" s="32"/>
      <c r="L48" s="32"/>
      <c r="M48" s="34"/>
    </row>
    <row r="49" spans="1:13" ht="12.75">
      <c r="A49" s="30">
        <v>37043</v>
      </c>
      <c r="B49" s="31">
        <v>53</v>
      </c>
      <c r="C49" s="32">
        <v>57</v>
      </c>
      <c r="D49" s="33">
        <f t="shared" si="21"/>
        <v>0.9298245614035088</v>
      </c>
      <c r="E49" s="32">
        <v>42</v>
      </c>
      <c r="F49" s="32">
        <v>44</v>
      </c>
      <c r="G49" s="34">
        <f t="shared" si="22"/>
        <v>0.9545454545454546</v>
      </c>
      <c r="H49" s="40">
        <v>53</v>
      </c>
      <c r="I49" s="41">
        <v>57</v>
      </c>
      <c r="J49" s="33">
        <f>H49/I49</f>
        <v>0.9298245614035088</v>
      </c>
      <c r="K49" s="41">
        <v>42</v>
      </c>
      <c r="L49" s="41">
        <v>44</v>
      </c>
      <c r="M49" s="43">
        <f>K49/L49</f>
        <v>0.9545454545454546</v>
      </c>
    </row>
    <row r="50" spans="1:13" ht="12.75">
      <c r="A50" s="30">
        <v>37073</v>
      </c>
      <c r="B50" s="31">
        <v>77</v>
      </c>
      <c r="C50" s="32">
        <v>87</v>
      </c>
      <c r="D50" s="33">
        <f t="shared" si="21"/>
        <v>0.8850574712643678</v>
      </c>
      <c r="E50" s="32">
        <v>63</v>
      </c>
      <c r="F50" s="32">
        <v>63</v>
      </c>
      <c r="G50" s="34">
        <f t="shared" si="22"/>
        <v>1</v>
      </c>
      <c r="H50" s="40">
        <v>77</v>
      </c>
      <c r="I50" s="41">
        <v>87</v>
      </c>
      <c r="J50" s="33">
        <f>H50/I50</f>
        <v>0.8850574712643678</v>
      </c>
      <c r="K50" s="41">
        <v>63</v>
      </c>
      <c r="L50" s="41">
        <v>63</v>
      </c>
      <c r="M50" s="43">
        <f>K50/L50</f>
        <v>1</v>
      </c>
    </row>
    <row r="51" spans="1:13" ht="12.75">
      <c r="A51" s="30">
        <v>37104</v>
      </c>
      <c r="B51" s="31">
        <v>93</v>
      </c>
      <c r="C51" s="32">
        <v>95</v>
      </c>
      <c r="D51" s="33">
        <f t="shared" si="21"/>
        <v>0.9789473684210527</v>
      </c>
      <c r="E51" s="32">
        <v>96</v>
      </c>
      <c r="F51" s="32">
        <v>98</v>
      </c>
      <c r="G51" s="34">
        <f t="shared" si="22"/>
        <v>0.9795918367346939</v>
      </c>
      <c r="H51" s="40">
        <v>93</v>
      </c>
      <c r="I51" s="41">
        <v>95</v>
      </c>
      <c r="J51" s="33">
        <f>H51/I51</f>
        <v>0.9789473684210527</v>
      </c>
      <c r="K51" s="41">
        <v>96</v>
      </c>
      <c r="L51" s="41">
        <v>98</v>
      </c>
      <c r="M51" s="43">
        <f>K51/L51</f>
        <v>0.9795918367346939</v>
      </c>
    </row>
    <row r="52" spans="1:13" ht="12.75">
      <c r="A52" s="30">
        <v>37135</v>
      </c>
      <c r="B52" s="31">
        <v>60</v>
      </c>
      <c r="C52" s="32">
        <v>63</v>
      </c>
      <c r="D52" s="33">
        <f t="shared" si="21"/>
        <v>0.9523809523809523</v>
      </c>
      <c r="E52" s="32">
        <v>109</v>
      </c>
      <c r="F52" s="32">
        <v>110</v>
      </c>
      <c r="G52" s="34">
        <f t="shared" si="22"/>
        <v>0.990909090909091</v>
      </c>
      <c r="H52" s="40">
        <v>60</v>
      </c>
      <c r="I52" s="41">
        <v>63</v>
      </c>
      <c r="J52" s="33">
        <f>H52/I52</f>
        <v>0.9523809523809523</v>
      </c>
      <c r="K52" s="41">
        <v>109</v>
      </c>
      <c r="L52" s="41">
        <v>110</v>
      </c>
      <c r="M52" s="43">
        <f>K52/L52</f>
        <v>0.990909090909091</v>
      </c>
    </row>
    <row r="53" spans="1:13" ht="12.75">
      <c r="A53" s="29"/>
      <c r="B53" s="31"/>
      <c r="C53" s="32"/>
      <c r="D53" s="33"/>
      <c r="E53" s="32"/>
      <c r="F53" s="32"/>
      <c r="G53" s="34"/>
      <c r="H53" s="40"/>
      <c r="I53" s="41"/>
      <c r="J53" s="33"/>
      <c r="K53" s="41"/>
      <c r="L53" s="41"/>
      <c r="M53" s="43"/>
    </row>
    <row r="54" spans="1:13" ht="12.75">
      <c r="A54" s="29" t="s">
        <v>10</v>
      </c>
      <c r="B54" s="36">
        <f>SUM(B41:B53)</f>
        <v>749</v>
      </c>
      <c r="C54" s="37">
        <f>SUM(C41:C53)</f>
        <v>806</v>
      </c>
      <c r="D54" s="38">
        <f>B54/C54</f>
        <v>0.9292803970223326</v>
      </c>
      <c r="E54" s="37">
        <f>SUM(E41:E53)</f>
        <v>711</v>
      </c>
      <c r="F54" s="37">
        <f>SUM(F41:F53)</f>
        <v>735</v>
      </c>
      <c r="G54" s="39">
        <f>E54/F54</f>
        <v>0.9673469387755103</v>
      </c>
      <c r="H54" s="36">
        <f>SUM(H41:H53)</f>
        <v>283</v>
      </c>
      <c r="I54" s="37">
        <f>SUM(I41:I53)</f>
        <v>302</v>
      </c>
      <c r="J54" s="38">
        <f>H54/I54</f>
        <v>0.9370860927152318</v>
      </c>
      <c r="K54" s="37">
        <f>SUM(K41:K53)</f>
        <v>310</v>
      </c>
      <c r="L54" s="37">
        <f>SUM(L41:L53)</f>
        <v>315</v>
      </c>
      <c r="M54" s="39">
        <f>K54/L54</f>
        <v>0.9841269841269841</v>
      </c>
    </row>
    <row r="57" spans="1:26" ht="12.75">
      <c r="A57" s="2" t="s">
        <v>13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7" ht="12.75">
      <c r="A58" s="1"/>
      <c r="B58" s="7"/>
      <c r="C58" s="8"/>
      <c r="D58" s="21" t="s">
        <v>0</v>
      </c>
      <c r="E58" s="8"/>
      <c r="F58" s="8"/>
      <c r="G58" s="9"/>
      <c r="H58" s="7"/>
      <c r="I58" s="8"/>
      <c r="J58" s="8" t="s">
        <v>1</v>
      </c>
      <c r="K58" s="8"/>
      <c r="L58" s="8"/>
      <c r="M58" s="9"/>
      <c r="N58" s="7"/>
      <c r="O58" s="8"/>
      <c r="P58" s="8"/>
      <c r="Q58" s="8" t="s">
        <v>2</v>
      </c>
      <c r="R58" s="8"/>
      <c r="S58" s="8"/>
      <c r="T58" s="9"/>
      <c r="U58" s="7"/>
      <c r="V58" s="8"/>
      <c r="W58" s="8"/>
      <c r="X58" s="8" t="s">
        <v>3</v>
      </c>
      <c r="Y58" s="8"/>
      <c r="Z58" s="8"/>
      <c r="AA58" s="9"/>
    </row>
    <row r="59" spans="1:27" ht="12.75">
      <c r="A59" s="1"/>
      <c r="B59" s="7" t="s">
        <v>4</v>
      </c>
      <c r="C59" s="8" t="s">
        <v>5</v>
      </c>
      <c r="D59" s="8" t="s">
        <v>6</v>
      </c>
      <c r="E59" s="8" t="s">
        <v>7</v>
      </c>
      <c r="F59" s="8" t="s">
        <v>8</v>
      </c>
      <c r="G59" s="9" t="s">
        <v>9</v>
      </c>
      <c r="H59" s="7" t="s">
        <v>4</v>
      </c>
      <c r="I59" s="8" t="s">
        <v>5</v>
      </c>
      <c r="J59" s="8" t="s">
        <v>6</v>
      </c>
      <c r="K59" s="8" t="s">
        <v>7</v>
      </c>
      <c r="L59" s="8" t="s">
        <v>8</v>
      </c>
      <c r="M59" s="9" t="s">
        <v>9</v>
      </c>
      <c r="N59" s="7" t="s">
        <v>4</v>
      </c>
      <c r="O59" s="8" t="s">
        <v>5</v>
      </c>
      <c r="P59" s="8" t="s">
        <v>6</v>
      </c>
      <c r="Q59" s="8" t="s">
        <v>7</v>
      </c>
      <c r="R59" s="8" t="s">
        <v>8</v>
      </c>
      <c r="S59" s="8" t="s">
        <v>9</v>
      </c>
      <c r="T59" s="9" t="s">
        <v>11</v>
      </c>
      <c r="U59" s="7" t="s">
        <v>4</v>
      </c>
      <c r="V59" s="8" t="s">
        <v>5</v>
      </c>
      <c r="W59" s="8" t="s">
        <v>6</v>
      </c>
      <c r="X59" s="8" t="s">
        <v>7</v>
      </c>
      <c r="Y59" s="8" t="s">
        <v>8</v>
      </c>
      <c r="Z59" s="8" t="s">
        <v>9</v>
      </c>
      <c r="AA59" s="9" t="s">
        <v>11</v>
      </c>
    </row>
    <row r="60" spans="1:27" ht="12.75">
      <c r="A60" s="10">
        <v>36800</v>
      </c>
      <c r="B60" s="11">
        <v>10</v>
      </c>
      <c r="C60" s="12">
        <v>32</v>
      </c>
      <c r="D60" s="13">
        <f>B60/C60</f>
        <v>0.3125</v>
      </c>
      <c r="E60" s="12">
        <v>3</v>
      </c>
      <c r="F60" s="12">
        <v>15</v>
      </c>
      <c r="G60" s="14">
        <f>E60/F60</f>
        <v>0.2</v>
      </c>
      <c r="H60" s="11">
        <v>3</v>
      </c>
      <c r="I60" s="12">
        <v>7</v>
      </c>
      <c r="J60" s="13">
        <f>H60/I60</f>
        <v>0.42857142857142855</v>
      </c>
      <c r="K60" s="12">
        <v>7</v>
      </c>
      <c r="L60" s="12">
        <v>15</v>
      </c>
      <c r="M60" s="14">
        <f>K60/L60</f>
        <v>0.4666666666666667</v>
      </c>
      <c r="N60" s="11">
        <f>B60+H60</f>
        <v>13</v>
      </c>
      <c r="O60" s="12">
        <f>C60+I60</f>
        <v>39</v>
      </c>
      <c r="P60" s="13">
        <f>N60/O60</f>
        <v>0.3333333333333333</v>
      </c>
      <c r="Q60" s="12">
        <f>E60+K60</f>
        <v>10</v>
      </c>
      <c r="R60" s="12">
        <f>F60+L60</f>
        <v>30</v>
      </c>
      <c r="S60" s="13">
        <f>Q60/R60</f>
        <v>0.3333333333333333</v>
      </c>
      <c r="T60" s="14" t="str">
        <f aca="true" t="shared" si="23" ref="T60:T71">IF(S60&gt;P60,"G","NG")</f>
        <v>NG</v>
      </c>
      <c r="U60" s="11"/>
      <c r="V60" s="12"/>
      <c r="W60" s="13"/>
      <c r="X60" s="12"/>
      <c r="Y60" s="12"/>
      <c r="Z60" s="13"/>
      <c r="AA60" s="14"/>
    </row>
    <row r="61" spans="1:27" ht="12.75">
      <c r="A61" s="10">
        <v>36831</v>
      </c>
      <c r="B61" s="11">
        <v>3</v>
      </c>
      <c r="C61" s="12">
        <v>13</v>
      </c>
      <c r="D61" s="13">
        <f aca="true" t="shared" si="24" ref="D61:D71">B61/C61</f>
        <v>0.23076923076923078</v>
      </c>
      <c r="E61" s="12">
        <v>4</v>
      </c>
      <c r="F61" s="12">
        <v>11</v>
      </c>
      <c r="G61" s="14">
        <f aca="true" t="shared" si="25" ref="G61:G71">E61/F61</f>
        <v>0.36363636363636365</v>
      </c>
      <c r="H61" s="11">
        <v>3</v>
      </c>
      <c r="I61" s="12">
        <v>5</v>
      </c>
      <c r="J61" s="13">
        <f aca="true" t="shared" si="26" ref="J61:J71">H61/I61</f>
        <v>0.6</v>
      </c>
      <c r="K61" s="12">
        <v>9</v>
      </c>
      <c r="L61" s="12">
        <v>13</v>
      </c>
      <c r="M61" s="14">
        <f aca="true" t="shared" si="27" ref="M61:M71">K61/L61</f>
        <v>0.6923076923076923</v>
      </c>
      <c r="N61" s="11">
        <f aca="true" t="shared" si="28" ref="N61:O71">B61+H61</f>
        <v>6</v>
      </c>
      <c r="O61" s="12">
        <f t="shared" si="28"/>
        <v>18</v>
      </c>
      <c r="P61" s="13">
        <f aca="true" t="shared" si="29" ref="P61:P71">N61/O61</f>
        <v>0.3333333333333333</v>
      </c>
      <c r="Q61" s="12">
        <f aca="true" t="shared" si="30" ref="Q61:R71">E61+K61</f>
        <v>13</v>
      </c>
      <c r="R61" s="12">
        <f t="shared" si="30"/>
        <v>24</v>
      </c>
      <c r="S61" s="13">
        <f aca="true" t="shared" si="31" ref="S61:S71">Q61/R61</f>
        <v>0.5416666666666666</v>
      </c>
      <c r="T61" s="14" t="str">
        <f t="shared" si="23"/>
        <v>G</v>
      </c>
      <c r="U61" s="11"/>
      <c r="V61" s="12"/>
      <c r="W61" s="13"/>
      <c r="X61" s="12"/>
      <c r="Y61" s="12"/>
      <c r="Z61" s="13"/>
      <c r="AA61" s="14"/>
    </row>
    <row r="62" spans="1:27" ht="12.75">
      <c r="A62" s="10">
        <v>36861</v>
      </c>
      <c r="B62" s="11">
        <v>6</v>
      </c>
      <c r="C62" s="12">
        <v>23</v>
      </c>
      <c r="D62" s="13">
        <f t="shared" si="24"/>
        <v>0.2608695652173913</v>
      </c>
      <c r="E62" s="12">
        <v>4</v>
      </c>
      <c r="F62" s="12">
        <v>19</v>
      </c>
      <c r="G62" s="14">
        <f t="shared" si="25"/>
        <v>0.21052631578947367</v>
      </c>
      <c r="H62" s="11">
        <v>2</v>
      </c>
      <c r="I62" s="12">
        <v>9</v>
      </c>
      <c r="J62" s="13">
        <f t="shared" si="26"/>
        <v>0.2222222222222222</v>
      </c>
      <c r="K62" s="12">
        <v>0</v>
      </c>
      <c r="L62" s="12">
        <v>6</v>
      </c>
      <c r="M62" s="14">
        <f t="shared" si="27"/>
        <v>0</v>
      </c>
      <c r="N62" s="11">
        <f t="shared" si="28"/>
        <v>8</v>
      </c>
      <c r="O62" s="12">
        <f t="shared" si="28"/>
        <v>32</v>
      </c>
      <c r="P62" s="13">
        <f t="shared" si="29"/>
        <v>0.25</v>
      </c>
      <c r="Q62" s="12">
        <f t="shared" si="30"/>
        <v>4</v>
      </c>
      <c r="R62" s="12">
        <f t="shared" si="30"/>
        <v>25</v>
      </c>
      <c r="S62" s="13">
        <f t="shared" si="31"/>
        <v>0.16</v>
      </c>
      <c r="T62" s="14" t="str">
        <f t="shared" si="23"/>
        <v>NG</v>
      </c>
      <c r="U62" s="11"/>
      <c r="V62" s="12"/>
      <c r="W62" s="13"/>
      <c r="X62" s="12"/>
      <c r="Y62" s="12"/>
      <c r="Z62" s="13"/>
      <c r="AA62" s="14"/>
    </row>
    <row r="63" spans="1:27" ht="12.75">
      <c r="A63" s="10">
        <v>36892</v>
      </c>
      <c r="B63" s="11">
        <v>9</v>
      </c>
      <c r="C63" s="12">
        <v>43</v>
      </c>
      <c r="D63" s="13">
        <f t="shared" si="24"/>
        <v>0.20930232558139536</v>
      </c>
      <c r="E63" s="12">
        <v>4</v>
      </c>
      <c r="F63" s="12">
        <v>28</v>
      </c>
      <c r="G63" s="14">
        <f t="shared" si="25"/>
        <v>0.14285714285714285</v>
      </c>
      <c r="H63" s="11">
        <v>1</v>
      </c>
      <c r="I63" s="12">
        <v>15</v>
      </c>
      <c r="J63" s="13">
        <f t="shared" si="26"/>
        <v>0.06666666666666667</v>
      </c>
      <c r="K63" s="12">
        <v>5</v>
      </c>
      <c r="L63" s="12">
        <v>16</v>
      </c>
      <c r="M63" s="14">
        <f t="shared" si="27"/>
        <v>0.3125</v>
      </c>
      <c r="N63" s="11">
        <f t="shared" si="28"/>
        <v>10</v>
      </c>
      <c r="O63" s="12">
        <f t="shared" si="28"/>
        <v>58</v>
      </c>
      <c r="P63" s="13">
        <f t="shared" si="29"/>
        <v>0.1724137931034483</v>
      </c>
      <c r="Q63" s="12">
        <f t="shared" si="30"/>
        <v>9</v>
      </c>
      <c r="R63" s="12">
        <f t="shared" si="30"/>
        <v>44</v>
      </c>
      <c r="S63" s="13">
        <f t="shared" si="31"/>
        <v>0.20454545454545456</v>
      </c>
      <c r="T63" s="14" t="str">
        <f t="shared" si="23"/>
        <v>G</v>
      </c>
      <c r="U63" s="11"/>
      <c r="V63" s="12"/>
      <c r="W63" s="13"/>
      <c r="X63" s="12"/>
      <c r="Y63" s="12"/>
      <c r="Z63" s="13"/>
      <c r="AA63" s="14"/>
    </row>
    <row r="64" spans="1:27" ht="12.75">
      <c r="A64" s="10">
        <v>36923</v>
      </c>
      <c r="B64" s="11">
        <v>14</v>
      </c>
      <c r="C64" s="12">
        <v>29</v>
      </c>
      <c r="D64" s="13">
        <f t="shared" si="24"/>
        <v>0.4827586206896552</v>
      </c>
      <c r="E64" s="12">
        <v>3</v>
      </c>
      <c r="F64" s="12">
        <v>20</v>
      </c>
      <c r="G64" s="14">
        <f t="shared" si="25"/>
        <v>0.15</v>
      </c>
      <c r="H64" s="11">
        <v>1</v>
      </c>
      <c r="I64" s="12">
        <v>7</v>
      </c>
      <c r="J64" s="13">
        <f t="shared" si="26"/>
        <v>0.14285714285714285</v>
      </c>
      <c r="K64" s="12">
        <v>0</v>
      </c>
      <c r="L64" s="12">
        <v>2</v>
      </c>
      <c r="M64" s="14">
        <f t="shared" si="27"/>
        <v>0</v>
      </c>
      <c r="N64" s="11">
        <f t="shared" si="28"/>
        <v>15</v>
      </c>
      <c r="O64" s="12">
        <f t="shared" si="28"/>
        <v>36</v>
      </c>
      <c r="P64" s="13">
        <f t="shared" si="29"/>
        <v>0.4166666666666667</v>
      </c>
      <c r="Q64" s="12">
        <f t="shared" si="30"/>
        <v>3</v>
      </c>
      <c r="R64" s="12">
        <f t="shared" si="30"/>
        <v>22</v>
      </c>
      <c r="S64" s="13">
        <f t="shared" si="31"/>
        <v>0.13636363636363635</v>
      </c>
      <c r="T64" s="14" t="str">
        <f t="shared" si="23"/>
        <v>NG</v>
      </c>
      <c r="U64" s="11"/>
      <c r="V64" s="12"/>
      <c r="W64" s="13"/>
      <c r="X64" s="12"/>
      <c r="Y64" s="12"/>
      <c r="Z64" s="13"/>
      <c r="AA64" s="14"/>
    </row>
    <row r="65" spans="1:27" ht="12.75">
      <c r="A65" s="10">
        <v>36951</v>
      </c>
      <c r="B65" s="11">
        <v>14</v>
      </c>
      <c r="C65" s="12">
        <v>42</v>
      </c>
      <c r="D65" s="13">
        <f t="shared" si="24"/>
        <v>0.3333333333333333</v>
      </c>
      <c r="E65" s="12">
        <v>2</v>
      </c>
      <c r="F65" s="12">
        <v>15</v>
      </c>
      <c r="G65" s="14">
        <f t="shared" si="25"/>
        <v>0.13333333333333333</v>
      </c>
      <c r="H65" s="11">
        <v>3</v>
      </c>
      <c r="I65" s="12">
        <v>12</v>
      </c>
      <c r="J65" s="13">
        <f t="shared" si="26"/>
        <v>0.25</v>
      </c>
      <c r="K65" s="12">
        <v>0</v>
      </c>
      <c r="L65" s="12">
        <v>4</v>
      </c>
      <c r="M65" s="14">
        <f t="shared" si="27"/>
        <v>0</v>
      </c>
      <c r="N65" s="11">
        <f t="shared" si="28"/>
        <v>17</v>
      </c>
      <c r="O65" s="12">
        <f t="shared" si="28"/>
        <v>54</v>
      </c>
      <c r="P65" s="13">
        <f t="shared" si="29"/>
        <v>0.3148148148148148</v>
      </c>
      <c r="Q65" s="12">
        <f t="shared" si="30"/>
        <v>2</v>
      </c>
      <c r="R65" s="12">
        <f t="shared" si="30"/>
        <v>19</v>
      </c>
      <c r="S65" s="13">
        <f t="shared" si="31"/>
        <v>0.10526315789473684</v>
      </c>
      <c r="T65" s="14" t="str">
        <f t="shared" si="23"/>
        <v>NG</v>
      </c>
      <c r="U65" s="11"/>
      <c r="V65" s="12"/>
      <c r="W65" s="13"/>
      <c r="X65" s="12"/>
      <c r="Y65" s="12"/>
      <c r="Z65" s="13"/>
      <c r="AA65" s="14"/>
    </row>
    <row r="66" spans="1:27" ht="12.75">
      <c r="A66" s="10">
        <v>36982</v>
      </c>
      <c r="B66" s="11">
        <v>9</v>
      </c>
      <c r="C66" s="12">
        <v>33</v>
      </c>
      <c r="D66" s="13">
        <f t="shared" si="24"/>
        <v>0.2727272727272727</v>
      </c>
      <c r="E66" s="12">
        <v>2</v>
      </c>
      <c r="F66" s="12">
        <v>22</v>
      </c>
      <c r="G66" s="14">
        <f t="shared" si="25"/>
        <v>0.09090909090909091</v>
      </c>
      <c r="H66" s="11">
        <v>3</v>
      </c>
      <c r="I66" s="12">
        <v>7</v>
      </c>
      <c r="J66" s="13">
        <f t="shared" si="26"/>
        <v>0.42857142857142855</v>
      </c>
      <c r="K66" s="12">
        <v>0</v>
      </c>
      <c r="L66" s="12">
        <v>6</v>
      </c>
      <c r="M66" s="14">
        <f t="shared" si="27"/>
        <v>0</v>
      </c>
      <c r="N66" s="11">
        <f t="shared" si="28"/>
        <v>12</v>
      </c>
      <c r="O66" s="12">
        <f t="shared" si="28"/>
        <v>40</v>
      </c>
      <c r="P66" s="13">
        <f t="shared" si="29"/>
        <v>0.3</v>
      </c>
      <c r="Q66" s="12">
        <f t="shared" si="30"/>
        <v>2</v>
      </c>
      <c r="R66" s="12">
        <f t="shared" si="30"/>
        <v>28</v>
      </c>
      <c r="S66" s="13">
        <f t="shared" si="31"/>
        <v>0.07142857142857142</v>
      </c>
      <c r="T66" s="14" t="str">
        <f t="shared" si="23"/>
        <v>NG</v>
      </c>
      <c r="U66" s="11"/>
      <c r="V66" s="12"/>
      <c r="W66" s="13"/>
      <c r="X66" s="12"/>
      <c r="Y66" s="12"/>
      <c r="Z66" s="13"/>
      <c r="AA66" s="14"/>
    </row>
    <row r="67" spans="1:27" ht="12.75">
      <c r="A67" s="10">
        <v>37012</v>
      </c>
      <c r="B67" s="11">
        <v>10</v>
      </c>
      <c r="C67" s="12">
        <v>32</v>
      </c>
      <c r="D67" s="13">
        <f t="shared" si="24"/>
        <v>0.3125</v>
      </c>
      <c r="E67" s="12">
        <v>9</v>
      </c>
      <c r="F67" s="12">
        <v>27</v>
      </c>
      <c r="G67" s="14">
        <f t="shared" si="25"/>
        <v>0.3333333333333333</v>
      </c>
      <c r="H67" s="11">
        <v>1</v>
      </c>
      <c r="I67" s="12">
        <v>5</v>
      </c>
      <c r="J67" s="13">
        <f t="shared" si="26"/>
        <v>0.2</v>
      </c>
      <c r="K67" s="12">
        <v>0</v>
      </c>
      <c r="L67" s="12">
        <v>3</v>
      </c>
      <c r="M67" s="14">
        <f t="shared" si="27"/>
        <v>0</v>
      </c>
      <c r="N67" s="11">
        <f t="shared" si="28"/>
        <v>11</v>
      </c>
      <c r="O67" s="12">
        <f t="shared" si="28"/>
        <v>37</v>
      </c>
      <c r="P67" s="13">
        <f t="shared" si="29"/>
        <v>0.2972972972972973</v>
      </c>
      <c r="Q67" s="12">
        <f t="shared" si="30"/>
        <v>9</v>
      </c>
      <c r="R67" s="12">
        <f t="shared" si="30"/>
        <v>30</v>
      </c>
      <c r="S67" s="13">
        <f t="shared" si="31"/>
        <v>0.3</v>
      </c>
      <c r="T67" s="14" t="str">
        <f t="shared" si="23"/>
        <v>G</v>
      </c>
      <c r="U67" s="11"/>
      <c r="V67" s="12"/>
      <c r="W67" s="13"/>
      <c r="X67" s="12"/>
      <c r="Y67" s="12"/>
      <c r="Z67" s="13"/>
      <c r="AA67" s="14"/>
    </row>
    <row r="68" spans="1:27" ht="12.75">
      <c r="A68" s="10">
        <v>37043</v>
      </c>
      <c r="B68" s="11">
        <v>9</v>
      </c>
      <c r="C68" s="12">
        <v>33</v>
      </c>
      <c r="D68" s="13">
        <f t="shared" si="24"/>
        <v>0.2727272727272727</v>
      </c>
      <c r="E68" s="12">
        <v>3</v>
      </c>
      <c r="F68" s="12">
        <v>12</v>
      </c>
      <c r="G68" s="14">
        <f t="shared" si="25"/>
        <v>0.25</v>
      </c>
      <c r="H68" s="11">
        <v>2</v>
      </c>
      <c r="I68" s="12">
        <v>7</v>
      </c>
      <c r="J68" s="13">
        <f t="shared" si="26"/>
        <v>0.2857142857142857</v>
      </c>
      <c r="K68" s="12">
        <v>1</v>
      </c>
      <c r="L68" s="12">
        <v>5</v>
      </c>
      <c r="M68" s="14">
        <f t="shared" si="27"/>
        <v>0.2</v>
      </c>
      <c r="N68" s="11">
        <f t="shared" si="28"/>
        <v>11</v>
      </c>
      <c r="O68" s="12">
        <f t="shared" si="28"/>
        <v>40</v>
      </c>
      <c r="P68" s="13">
        <f t="shared" si="29"/>
        <v>0.275</v>
      </c>
      <c r="Q68" s="12">
        <f t="shared" si="30"/>
        <v>4</v>
      </c>
      <c r="R68" s="12">
        <f t="shared" si="30"/>
        <v>17</v>
      </c>
      <c r="S68" s="13">
        <f t="shared" si="31"/>
        <v>0.23529411764705882</v>
      </c>
      <c r="T68" s="14" t="str">
        <f t="shared" si="23"/>
        <v>NG</v>
      </c>
      <c r="U68" s="11">
        <f aca="true" t="shared" si="32" ref="U68:V71">N68</f>
        <v>11</v>
      </c>
      <c r="V68" s="12">
        <f t="shared" si="32"/>
        <v>40</v>
      </c>
      <c r="W68" s="13">
        <f>U68/V68</f>
        <v>0.275</v>
      </c>
      <c r="X68" s="12">
        <f aca="true" t="shared" si="33" ref="X68:Y71">Q68</f>
        <v>4</v>
      </c>
      <c r="Y68" s="12">
        <f t="shared" si="33"/>
        <v>17</v>
      </c>
      <c r="Z68" s="13">
        <f>X68/Y68</f>
        <v>0.23529411764705882</v>
      </c>
      <c r="AA68" s="14" t="str">
        <f>IF(Z68&gt;W68,"G","NG")</f>
        <v>NG</v>
      </c>
    </row>
    <row r="69" spans="1:27" ht="12.75">
      <c r="A69" s="10">
        <v>37073</v>
      </c>
      <c r="B69" s="11">
        <v>17</v>
      </c>
      <c r="C69" s="12">
        <v>49</v>
      </c>
      <c r="D69" s="13">
        <f t="shared" si="24"/>
        <v>0.3469387755102041</v>
      </c>
      <c r="E69" s="12">
        <v>1</v>
      </c>
      <c r="F69" s="12">
        <v>9</v>
      </c>
      <c r="G69" s="14">
        <f t="shared" si="25"/>
        <v>0.1111111111111111</v>
      </c>
      <c r="H69" s="11">
        <v>1</v>
      </c>
      <c r="I69" s="12">
        <v>8</v>
      </c>
      <c r="J69" s="13">
        <f t="shared" si="26"/>
        <v>0.125</v>
      </c>
      <c r="K69" s="12">
        <v>0</v>
      </c>
      <c r="L69" s="12">
        <v>3</v>
      </c>
      <c r="M69" s="14">
        <f t="shared" si="27"/>
        <v>0</v>
      </c>
      <c r="N69" s="11">
        <f t="shared" si="28"/>
        <v>18</v>
      </c>
      <c r="O69" s="12">
        <f t="shared" si="28"/>
        <v>57</v>
      </c>
      <c r="P69" s="13">
        <f t="shared" si="29"/>
        <v>0.3157894736842105</v>
      </c>
      <c r="Q69" s="12">
        <f t="shared" si="30"/>
        <v>1</v>
      </c>
      <c r="R69" s="12">
        <f t="shared" si="30"/>
        <v>12</v>
      </c>
      <c r="S69" s="13">
        <f t="shared" si="31"/>
        <v>0.08333333333333333</v>
      </c>
      <c r="T69" s="14" t="str">
        <f t="shared" si="23"/>
        <v>NG</v>
      </c>
      <c r="U69" s="11">
        <f t="shared" si="32"/>
        <v>18</v>
      </c>
      <c r="V69" s="12">
        <f t="shared" si="32"/>
        <v>57</v>
      </c>
      <c r="W69" s="13">
        <f>U69/V69</f>
        <v>0.3157894736842105</v>
      </c>
      <c r="X69" s="12">
        <f t="shared" si="33"/>
        <v>1</v>
      </c>
      <c r="Y69" s="12">
        <f t="shared" si="33"/>
        <v>12</v>
      </c>
      <c r="Z69" s="13">
        <f>X69/Y69</f>
        <v>0.08333333333333333</v>
      </c>
      <c r="AA69" s="14" t="str">
        <f>IF(Z69&gt;W69,"G","NG")</f>
        <v>NG</v>
      </c>
    </row>
    <row r="70" spans="1:27" ht="12.75">
      <c r="A70" s="10">
        <v>37104</v>
      </c>
      <c r="B70" s="11">
        <v>10</v>
      </c>
      <c r="C70" s="12">
        <v>26</v>
      </c>
      <c r="D70" s="13">
        <f t="shared" si="24"/>
        <v>0.38461538461538464</v>
      </c>
      <c r="E70" s="12">
        <v>1</v>
      </c>
      <c r="F70" s="12">
        <v>8</v>
      </c>
      <c r="G70" s="14">
        <f t="shared" si="25"/>
        <v>0.125</v>
      </c>
      <c r="H70" s="11">
        <v>0</v>
      </c>
      <c r="I70" s="12">
        <v>5</v>
      </c>
      <c r="J70" s="13">
        <f t="shared" si="26"/>
        <v>0</v>
      </c>
      <c r="K70" s="12">
        <v>0</v>
      </c>
      <c r="L70" s="12">
        <v>4</v>
      </c>
      <c r="M70" s="14">
        <f t="shared" si="27"/>
        <v>0</v>
      </c>
      <c r="N70" s="11">
        <f t="shared" si="28"/>
        <v>10</v>
      </c>
      <c r="O70" s="12">
        <f t="shared" si="28"/>
        <v>31</v>
      </c>
      <c r="P70" s="13">
        <f t="shared" si="29"/>
        <v>0.3225806451612903</v>
      </c>
      <c r="Q70" s="12">
        <f t="shared" si="30"/>
        <v>1</v>
      </c>
      <c r="R70" s="12">
        <f t="shared" si="30"/>
        <v>12</v>
      </c>
      <c r="S70" s="13">
        <f t="shared" si="31"/>
        <v>0.08333333333333333</v>
      </c>
      <c r="T70" s="14" t="str">
        <f t="shared" si="23"/>
        <v>NG</v>
      </c>
      <c r="U70" s="11">
        <f t="shared" si="32"/>
        <v>10</v>
      </c>
      <c r="V70" s="12">
        <f t="shared" si="32"/>
        <v>31</v>
      </c>
      <c r="W70" s="13">
        <f>U70/V70</f>
        <v>0.3225806451612903</v>
      </c>
      <c r="X70" s="12">
        <f t="shared" si="33"/>
        <v>1</v>
      </c>
      <c r="Y70" s="12">
        <f t="shared" si="33"/>
        <v>12</v>
      </c>
      <c r="Z70" s="13">
        <f>X70/Y70</f>
        <v>0.08333333333333333</v>
      </c>
      <c r="AA70" s="14" t="str">
        <f>IF(Z70&gt;W70,"G","NG")</f>
        <v>NG</v>
      </c>
    </row>
    <row r="71" spans="1:27" ht="12.75">
      <c r="A71" s="10">
        <v>37135</v>
      </c>
      <c r="B71" s="11">
        <v>1</v>
      </c>
      <c r="C71" s="12">
        <v>25</v>
      </c>
      <c r="D71" s="13">
        <f t="shared" si="24"/>
        <v>0.04</v>
      </c>
      <c r="E71" s="12">
        <v>1</v>
      </c>
      <c r="F71" s="12">
        <v>4</v>
      </c>
      <c r="G71" s="14">
        <f t="shared" si="25"/>
        <v>0.25</v>
      </c>
      <c r="H71" s="11">
        <v>5</v>
      </c>
      <c r="I71" s="12">
        <v>15</v>
      </c>
      <c r="J71" s="13">
        <f t="shared" si="26"/>
        <v>0.3333333333333333</v>
      </c>
      <c r="K71" s="12">
        <v>1</v>
      </c>
      <c r="L71" s="12">
        <v>7</v>
      </c>
      <c r="M71" s="14">
        <f t="shared" si="27"/>
        <v>0.14285714285714285</v>
      </c>
      <c r="N71" s="11">
        <f t="shared" si="28"/>
        <v>6</v>
      </c>
      <c r="O71" s="12">
        <f t="shared" si="28"/>
        <v>40</v>
      </c>
      <c r="P71" s="13">
        <f t="shared" si="29"/>
        <v>0.15</v>
      </c>
      <c r="Q71" s="12">
        <f t="shared" si="30"/>
        <v>2</v>
      </c>
      <c r="R71" s="12">
        <f t="shared" si="30"/>
        <v>11</v>
      </c>
      <c r="S71" s="13">
        <f t="shared" si="31"/>
        <v>0.18181818181818182</v>
      </c>
      <c r="T71" s="14" t="str">
        <f t="shared" si="23"/>
        <v>G</v>
      </c>
      <c r="U71" s="11">
        <f t="shared" si="32"/>
        <v>6</v>
      </c>
      <c r="V71" s="12">
        <f t="shared" si="32"/>
        <v>40</v>
      </c>
      <c r="W71" s="13">
        <f>U71/V71</f>
        <v>0.15</v>
      </c>
      <c r="X71" s="12">
        <f t="shared" si="33"/>
        <v>2</v>
      </c>
      <c r="Y71" s="12">
        <f t="shared" si="33"/>
        <v>11</v>
      </c>
      <c r="Z71" s="13">
        <f>X71/Y71</f>
        <v>0.18181818181818182</v>
      </c>
      <c r="AA71" s="14" t="str">
        <f>IF(Z71&gt;W71,"G","NG")</f>
        <v>G</v>
      </c>
    </row>
    <row r="72" spans="1:27" ht="12.75">
      <c r="A72" s="1"/>
      <c r="B72" s="11"/>
      <c r="C72" s="12"/>
      <c r="D72" s="12"/>
      <c r="E72" s="12"/>
      <c r="F72" s="12"/>
      <c r="G72" s="14"/>
      <c r="H72" s="11"/>
      <c r="I72" s="12"/>
      <c r="J72" s="13"/>
      <c r="K72" s="12"/>
      <c r="L72" s="12"/>
      <c r="M72" s="15"/>
      <c r="N72" s="11"/>
      <c r="O72" s="12"/>
      <c r="P72" s="12"/>
      <c r="Q72" s="12"/>
      <c r="R72" s="12"/>
      <c r="S72" s="12"/>
      <c r="T72" s="14"/>
      <c r="U72" s="11"/>
      <c r="V72" s="12"/>
      <c r="W72" s="12"/>
      <c r="X72" s="12"/>
      <c r="Y72" s="12"/>
      <c r="Z72" s="12"/>
      <c r="AA72" s="14"/>
    </row>
    <row r="73" spans="1:27" ht="12.75">
      <c r="A73" s="1" t="s">
        <v>10</v>
      </c>
      <c r="B73" s="16">
        <f>SUM(B60:B72)</f>
        <v>112</v>
      </c>
      <c r="C73" s="17">
        <f>SUM(C60:C72)</f>
        <v>380</v>
      </c>
      <c r="D73" s="18">
        <f>B73/C73</f>
        <v>0.29473684210526313</v>
      </c>
      <c r="E73" s="17">
        <f>SUM(E60:E72)</f>
        <v>37</v>
      </c>
      <c r="F73" s="17">
        <f>SUM(F60:F72)</f>
        <v>190</v>
      </c>
      <c r="G73" s="19">
        <f>E73/F73</f>
        <v>0.19473684210526315</v>
      </c>
      <c r="H73" s="16">
        <f>SUM(H60:H72)</f>
        <v>25</v>
      </c>
      <c r="I73" s="17">
        <f>SUM(I60:I72)</f>
        <v>102</v>
      </c>
      <c r="J73" s="18">
        <f>H73/I73</f>
        <v>0.24509803921568626</v>
      </c>
      <c r="K73" s="17">
        <f>SUM(K60:K72)</f>
        <v>23</v>
      </c>
      <c r="L73" s="17">
        <f>SUM(L60:L72)</f>
        <v>84</v>
      </c>
      <c r="M73" s="19">
        <f>K73/L73</f>
        <v>0.27380952380952384</v>
      </c>
      <c r="N73" s="16">
        <f>SUM(N60:N72)</f>
        <v>137</v>
      </c>
      <c r="O73" s="17">
        <f>SUM(O60:O72)</f>
        <v>482</v>
      </c>
      <c r="P73" s="20">
        <f>N73/O73</f>
        <v>0.2842323651452282</v>
      </c>
      <c r="Q73" s="17">
        <f>SUM(Q60:Q72)</f>
        <v>60</v>
      </c>
      <c r="R73" s="17">
        <f>SUM(R60:R72)</f>
        <v>274</v>
      </c>
      <c r="S73" s="20">
        <f>Q73/R73</f>
        <v>0.21897810218978103</v>
      </c>
      <c r="T73" s="19" t="str">
        <f>IF(S73&gt;P73,"G","NG")</f>
        <v>NG</v>
      </c>
      <c r="U73" s="16">
        <f>SUM(U68:U72)</f>
        <v>45</v>
      </c>
      <c r="V73" s="17">
        <f>SUM(V68:V72)</f>
        <v>168</v>
      </c>
      <c r="W73" s="20">
        <f>U73/V73</f>
        <v>0.26785714285714285</v>
      </c>
      <c r="X73" s="17">
        <f>SUM(X60:X72)</f>
        <v>8</v>
      </c>
      <c r="Y73" s="17">
        <f>SUM(Y60:Y72)</f>
        <v>52</v>
      </c>
      <c r="Z73" s="20">
        <f>X73/Y73</f>
        <v>0.15384615384615385</v>
      </c>
      <c r="AA73" s="19" t="str">
        <f>IF(Z73&gt;W73,"G","NG")</f>
        <v>NG</v>
      </c>
    </row>
  </sheetData>
  <printOptions/>
  <pageMargins left="0.75" right="0.75" top="1" bottom="1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MCI WorldCom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Warner</dc:creator>
  <cp:keywords/>
  <dc:description/>
  <cp:lastModifiedBy>Information Services</cp:lastModifiedBy>
  <cp:lastPrinted>2001-12-05T20:42:49Z</cp:lastPrinted>
  <dcterms:created xsi:type="dcterms:W3CDTF">2001-12-04T19:52:57Z</dcterms:created>
  <dcterms:modified xsi:type="dcterms:W3CDTF">2001-12-21T23:34:06Z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Comment</vt:lpwstr>
  </property>
  <property fmtid="{D5CDD505-2E9C-101B-9397-08002B2CF9AE}" pid="4" name="IsHighlyConfidenti">
    <vt:lpwstr>0</vt:lpwstr>
  </property>
  <property fmtid="{D5CDD505-2E9C-101B-9397-08002B2CF9AE}" pid="5" name="DocketNumb">
    <vt:lpwstr>003022</vt:lpwstr>
  </property>
  <property fmtid="{D5CDD505-2E9C-101B-9397-08002B2CF9AE}" pid="6" name="IsConfidenti">
    <vt:lpwstr>0</vt:lpwstr>
  </property>
  <property fmtid="{D5CDD505-2E9C-101B-9397-08002B2CF9AE}" pid="7" name="Dat">
    <vt:lpwstr>2001-12-05T00:00:00Z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2000-03-23T00:00:00Z</vt:lpwstr>
  </property>
  <property fmtid="{D5CDD505-2E9C-101B-9397-08002B2CF9AE}" pid="10" name="Pref">
    <vt:lpwstr>UT</vt:lpwstr>
  </property>
  <property fmtid="{D5CDD505-2E9C-101B-9397-08002B2CF9AE}" pid="11" name="CaseCompanyNam">
    <vt:lpwstr>Tidewater,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