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120" windowHeight="8790" activeTab="1"/>
  </bookViews>
  <sheets>
    <sheet name="Exhibit GB-4" sheetId="1" r:id="rId1"/>
    <sheet name="Sum of Squared Errors" sheetId="2" r:id="rId2"/>
  </sheets>
  <definedNames>
    <definedName name="solver_adj" localSheetId="1" hidden="1">'Sum of Squared Errors'!$V$9:$V$12</definedName>
    <definedName name="solver_cvg" localSheetId="1" hidden="1">0.0000000001</definedName>
    <definedName name="solver_drv" localSheetId="1" hidden="1">1</definedName>
    <definedName name="solver_est" localSheetId="1" hidden="1">1</definedName>
    <definedName name="solver_itr" localSheetId="1" hidden="1">32767</definedName>
    <definedName name="solver_lhs1" localSheetId="1" hidden="1">'Sum of Squared Errors'!$V$9</definedName>
    <definedName name="solver_lhs2" localSheetId="1" hidden="1">'Sum of Squared Errors'!$V$10</definedName>
    <definedName name="solver_lhs3" localSheetId="1" hidden="1">'Sum of Squared Errors'!$V$11</definedName>
    <definedName name="solver_lhs4" localSheetId="1" hidden="1">'Sum of Squared Errors'!$V$12</definedName>
    <definedName name="solver_lhs5" localSheetId="1" hidden="1">'Sum of Squared Errors'!$V$12</definedName>
    <definedName name="solver_lhs6" localSheetId="1" hidden="1">'Sum of Squared Errors'!$V$9</definedName>
    <definedName name="solver_lhs7" localSheetId="1" hidden="1">'Sum of Squared Errors'!$V$10</definedName>
    <definedName name="solver_lhs8" localSheetId="1" hidden="1">'Sum of Squared Errors'!$V$11</definedName>
    <definedName name="solver_lhs9" localSheetId="1" hidden="1">'Sum of Squared Errors'!$V$12</definedName>
    <definedName name="solver_lin" localSheetId="1" hidden="1">2</definedName>
    <definedName name="solver_neg" localSheetId="1" hidden="1">2</definedName>
    <definedName name="solver_num" localSheetId="1" hidden="1">9</definedName>
    <definedName name="solver_nwt" localSheetId="1" hidden="1">1</definedName>
    <definedName name="solver_opt" localSheetId="1" hidden="1">'Sum of Squared Errors'!$Q$14</definedName>
    <definedName name="solver_pre" localSheetId="1" hidden="1">0.0000000001</definedName>
    <definedName name="solver_rel1" localSheetId="1" hidden="1">3</definedName>
    <definedName name="solver_rel2" localSheetId="1" hidden="1">3</definedName>
    <definedName name="solver_rel3" localSheetId="1" hidden="1">3</definedName>
    <definedName name="solver_rel4" localSheetId="1" hidden="1">3</definedName>
    <definedName name="solver_rel5" localSheetId="1" hidden="1">4</definedName>
    <definedName name="solver_rel6" localSheetId="1" hidden="1">4</definedName>
    <definedName name="solver_rel7" localSheetId="1" hidden="1">4</definedName>
    <definedName name="solver_rel8" localSheetId="1" hidden="1">4</definedName>
    <definedName name="solver_rel9" localSheetId="1" hidden="1">1</definedName>
    <definedName name="solver_rhs1" localSheetId="1" hidden="1">'Sum of Squared Errors'!$V$8</definedName>
    <definedName name="solver_rhs2" localSheetId="1" hidden="1">'Sum of Squared Errors'!$V$9</definedName>
    <definedName name="solver_rhs3" localSheetId="1" hidden="1">'Sum of Squared Errors'!$V$10</definedName>
    <definedName name="solver_rhs4" localSheetId="1" hidden="1">'Sum of Squared Errors'!$V$11</definedName>
    <definedName name="solver_rhs5" localSheetId="1" hidden="1">integer</definedName>
    <definedName name="solver_rhs6" localSheetId="1" hidden="1">integer</definedName>
    <definedName name="solver_rhs7" localSheetId="1" hidden="1">integer</definedName>
    <definedName name="solver_rhs8" localSheetId="1" hidden="1">integer</definedName>
    <definedName name="solver_rhs9" localSheetId="1" hidden="1">'Sum of Squared Errors'!$V$13</definedName>
    <definedName name="solver_scl" localSheetId="1" hidden="1">2</definedName>
    <definedName name="solver_sho" localSheetId="1" hidden="1">2</definedName>
    <definedName name="solver_tim" localSheetId="1" hidden="1">1000</definedName>
    <definedName name="solver_tol" localSheetId="1" hidden="1">0.000000000001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<sst xmlns="http://schemas.openxmlformats.org/spreadsheetml/2006/main" count="130" uniqueCount="120">
  <si>
    <t>Zone</t>
  </si>
  <si>
    <t>WireCenter</t>
  </si>
  <si>
    <t>Lines</t>
  </si>
  <si>
    <t>Cost</t>
  </si>
  <si>
    <t>CumulLines</t>
  </si>
  <si>
    <t>Rate</t>
  </si>
  <si>
    <t>SSE</t>
  </si>
  <si>
    <t>EVRTWAXF</t>
  </si>
  <si>
    <t>JUNTWAXA</t>
  </si>
  <si>
    <t>WireCenters</t>
  </si>
  <si>
    <t>Solver Inputs</t>
  </si>
  <si>
    <t>RDMDWAXA</t>
  </si>
  <si>
    <t>EVRTWAXC</t>
  </si>
  <si>
    <t>RCBHWAXX</t>
  </si>
  <si>
    <t>HLLKWAXX</t>
  </si>
  <si>
    <t>MRWYWAXA</t>
  </si>
  <si>
    <t>SLLKWAXA</t>
  </si>
  <si>
    <t>Avg/Total</t>
  </si>
  <si>
    <t>KRLDWAXX</t>
  </si>
  <si>
    <t>KNWCWAXA</t>
  </si>
  <si>
    <t>Wtd SSE</t>
  </si>
  <si>
    <t>RCLDWAXA</t>
  </si>
  <si>
    <t>MTVRWAXX</t>
  </si>
  <si>
    <t>RCLDWAXB</t>
  </si>
  <si>
    <t>BOTHWAXB</t>
  </si>
  <si>
    <t>MYVIWAXX</t>
  </si>
  <si>
    <t>KNWCWAXC</t>
  </si>
  <si>
    <t>CAMSWAXX</t>
  </si>
  <si>
    <t>WNTCWAXX</t>
  </si>
  <si>
    <t>ANCRWAXX</t>
  </si>
  <si>
    <t>BURLWAXX</t>
  </si>
  <si>
    <t>LKSTWAXA</t>
  </si>
  <si>
    <t>OKHRWAXX</t>
  </si>
  <si>
    <t>MONRWAXX</t>
  </si>
  <si>
    <t>KNWCWAXB</t>
  </si>
  <si>
    <t>WRLDWAXA</t>
  </si>
  <si>
    <t>SMSHWAXA</t>
  </si>
  <si>
    <t>PLMNWAXX</t>
  </si>
  <si>
    <t>SWLYWAXX</t>
  </si>
  <si>
    <t>DVLLWAXX</t>
  </si>
  <si>
    <t>SNHSWAXX</t>
  </si>
  <si>
    <t>CMISWAXA</t>
  </si>
  <si>
    <t>EWNCWAXA</t>
  </si>
  <si>
    <t>LKGWWAXA</t>
  </si>
  <si>
    <t>ARTNWAXX</t>
  </si>
  <si>
    <t>CLVWWAXA</t>
  </si>
  <si>
    <t>FNDLWAXA</t>
  </si>
  <si>
    <t>STWDWAXX</t>
  </si>
  <si>
    <t>LYNDWAXX</t>
  </si>
  <si>
    <t>WSPTWAXA</t>
  </si>
  <si>
    <t>BRBAWAXA</t>
  </si>
  <si>
    <t>WSHGWAXA</t>
  </si>
  <si>
    <t>CPVLWAXX</t>
  </si>
  <si>
    <t>BLANWAXB</t>
  </si>
  <si>
    <t>SULTWAXX</t>
  </si>
  <si>
    <t>LACNWAXX</t>
  </si>
  <si>
    <t>WDLDWAXA</t>
  </si>
  <si>
    <t>LVWOWAXX</t>
  </si>
  <si>
    <t>CHLNWAXX</t>
  </si>
  <si>
    <t>LARLWAXX</t>
  </si>
  <si>
    <t>CSHRWAXX</t>
  </si>
  <si>
    <t>GRFLWAXX</t>
  </si>
  <si>
    <t>MPFLWAXA</t>
  </si>
  <si>
    <t>BNCYWAXX</t>
  </si>
  <si>
    <t>SUMSWAXX</t>
  </si>
  <si>
    <t>CSTRWAXA</t>
  </si>
  <si>
    <t>LKWNWAXA</t>
  </si>
  <si>
    <t>EVSNWAXX</t>
  </si>
  <si>
    <t>CNWYWAXX</t>
  </si>
  <si>
    <t>ALGRWAXX</t>
  </si>
  <si>
    <t>NCHSWAXX</t>
  </si>
  <si>
    <t>SOLKWAXX</t>
  </si>
  <si>
    <t>QNCYWAXX</t>
  </si>
  <si>
    <t>GRLDWAXX</t>
  </si>
  <si>
    <t>MNSNWAXA</t>
  </si>
  <si>
    <t>HMTNWAXA</t>
  </si>
  <si>
    <t>CNCRWAXX</t>
  </si>
  <si>
    <t>BGLKWAXX</t>
  </si>
  <si>
    <t>EDSNWAXX</t>
  </si>
  <si>
    <t>BRWSWAXA</t>
  </si>
  <si>
    <t>NWPTWAXX</t>
  </si>
  <si>
    <t>ACMEWAXA</t>
  </si>
  <si>
    <t>DMNGWAXA</t>
  </si>
  <si>
    <t>DRTNWAXX</t>
  </si>
  <si>
    <t>WSRVWAXA</t>
  </si>
  <si>
    <t>NILEWAXX</t>
  </si>
  <si>
    <t>BRPTWAXX</t>
  </si>
  <si>
    <t>PALSWAXX</t>
  </si>
  <si>
    <t>TEKOWAXX</t>
  </si>
  <si>
    <t>RPBLWAXA</t>
  </si>
  <si>
    <t>RCFRWAXB</t>
  </si>
  <si>
    <t>GERGWAXX</t>
  </si>
  <si>
    <t>ENTTWAXX</t>
  </si>
  <si>
    <t>FRFDWAXA</t>
  </si>
  <si>
    <t>TNSKWAXA</t>
  </si>
  <si>
    <t>GRFDWAXX</t>
  </si>
  <si>
    <t>OKDLWAXX</t>
  </si>
  <si>
    <t>WTVLWAXA</t>
  </si>
  <si>
    <t>LATHWAXA</t>
  </si>
  <si>
    <t>ROSLWAXA</t>
  </si>
  <si>
    <t>SKYKWAXX</t>
  </si>
  <si>
    <t>FRTNWAXX</t>
  </si>
  <si>
    <t>MLDNWAXA</t>
  </si>
  <si>
    <t>CRLWWAXA</t>
  </si>
  <si>
    <t>MLSNWAXA</t>
  </si>
  <si>
    <t>MNFDWAXX</t>
  </si>
  <si>
    <t>MRBLWAXX</t>
  </si>
  <si>
    <t>LOMSWAXA</t>
  </si>
  <si>
    <t>THTNWAXA</t>
  </si>
  <si>
    <t>STPSWAXA</t>
  </si>
  <si>
    <t>Total Error</t>
  </si>
  <si>
    <t>Results</t>
  </si>
  <si>
    <t>Optimized Using Sum of Squared Errors Method</t>
  </si>
  <si>
    <t>% of Lines</t>
  </si>
  <si>
    <t>Wire Centers</t>
  </si>
  <si>
    <t>Wtd. Average</t>
  </si>
  <si>
    <t>Verizon - Without Core and Fringe</t>
  </si>
  <si>
    <t>Exhibit ____ (GB-4)</t>
  </si>
  <si>
    <t>R-squared</t>
  </si>
  <si>
    <t>revised 5/27/2004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</si>
</sst>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00%"/>
    <numFmt numFmtId="168" formatCode="0.0000%"/>
    <numFmt numFmtId="169" formatCode="_(* #,##0.000_);_(* \(#,##0.000\);_(* &quot;-&quot;??_);_(@_)"/>
    <numFmt numFmtId="170" formatCode="_(* #,##0.0000_);_(* \(#,##0.0000\);_(* &quot;-&quot;??_);_(@_)"/>
    <numFmt numFmtId="171" formatCode="0.0"/>
    <numFmt numFmtId="172" formatCode="0.000"/>
    <numFmt numFmtId="173" formatCode="0.0000"/>
    <numFmt numFmtId="174" formatCode="0.00000"/>
    <numFmt numFmtId="175" formatCode="_(* #,##0.00000_);_(* \(#,##0.00000\);_(* &quot;-&quot;??_);_(@_)"/>
    <numFmt numFmtId="176" formatCode="_(* #,##0.00000_);_(* \(#,##0.00000\);_(* &quot;-&quot;?????_);_(@_)"/>
    <numFmt numFmtId="177" formatCode="_(* #,##0.000000_);_(* \(#,##0.000000\);_(* &quot;-&quot;??_);_(@_)"/>
    <numFmt numFmtId="178" formatCode="_(* #,##0.0000000_);_(* \(#,##0.0000000\);_(* &quot;-&quot;??_);_(@_)"/>
    <numFmt numFmtId="179" formatCode="_(&quot;$&quot;* #,##0.0000_);_(&quot;$&quot;* \(#,##0.0000\);_(&quot;$&quot;* &quot;-&quot;????_);_(@_)"/>
    <numFmt numFmtId="180" formatCode="&quot;$&quot;#,##0.0000_);\(&quot;$&quot;#,##0.0000\)"/>
    <numFmt numFmtId="181" formatCode="&quot;$&quot;#,##0.000_);\(&quot;$&quot;#,##0.000\)"/>
  </numFmts>
  <fonts count="5">
    <font>
      <sz val="10"/>
      <name val="Arial"/>
      <family val="0"/>
    </font>
    <font>
      <u val="singleAccounting"/>
      <sz val="10"/>
      <name val="Arial"/>
      <family val="2"/>
    </font>
    <font>
      <sz val="10"/>
      <name val="Geneva"/>
      <family val="0"/>
    </font>
    <font>
      <u val="single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8" fontId="0" fillId="0" borderId="0" xfId="19" applyNumberFormat="1" applyAlignment="1">
      <alignment/>
    </xf>
    <xf numFmtId="164" fontId="0" fillId="0" borderId="0" xfId="15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44" fontId="0" fillId="0" borderId="0" xfId="17" applyAlignment="1">
      <alignment/>
    </xf>
    <xf numFmtId="43" fontId="0" fillId="0" borderId="0" xfId="15" applyNumberFormat="1" applyAlignment="1">
      <alignment/>
    </xf>
    <xf numFmtId="172" fontId="0" fillId="0" borderId="0" xfId="0" applyNumberFormat="1" applyAlignment="1">
      <alignment/>
    </xf>
    <xf numFmtId="43" fontId="0" fillId="0" borderId="0" xfId="15" applyAlignment="1">
      <alignment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/>
    </xf>
    <xf numFmtId="164" fontId="1" fillId="0" borderId="0" xfId="15" applyNumberFormat="1" applyFont="1" applyAlignment="1">
      <alignment/>
    </xf>
    <xf numFmtId="43" fontId="1" fillId="0" borderId="0" xfId="15" applyFont="1" applyAlignment="1">
      <alignment/>
    </xf>
    <xf numFmtId="175" fontId="0" fillId="0" borderId="0" xfId="15" applyNumberForma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164" fontId="0" fillId="0" borderId="0" xfId="15" applyNumberFormat="1" applyFont="1" applyFill="1" applyAlignment="1">
      <alignment/>
    </xf>
    <xf numFmtId="170" fontId="0" fillId="0" borderId="0" xfId="0" applyNumberFormat="1" applyAlignment="1">
      <alignment/>
    </xf>
    <xf numFmtId="164" fontId="0" fillId="0" borderId="0" xfId="15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9" fontId="0" fillId="0" borderId="0" xfId="19" applyAlignment="1">
      <alignment/>
    </xf>
    <xf numFmtId="44" fontId="0" fillId="0" borderId="0" xfId="17" applyAlignment="1">
      <alignment/>
    </xf>
    <xf numFmtId="164" fontId="0" fillId="0" borderId="0" xfId="15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F6" sqref="F6"/>
    </sheetView>
  </sheetViews>
  <sheetFormatPr defaultColWidth="9.140625" defaultRowHeight="12.75"/>
  <cols>
    <col min="1" max="1" width="12.8515625" style="0" customWidth="1"/>
    <col min="3" max="3" width="9.7109375" style="0" bestFit="1" customWidth="1"/>
    <col min="4" max="4" width="11.8515625" style="0" bestFit="1" customWidth="1"/>
  </cols>
  <sheetData>
    <row r="1" ht="12.75">
      <c r="E1" t="s">
        <v>117</v>
      </c>
    </row>
    <row r="2" ht="12.75">
      <c r="E2" s="29" t="s">
        <v>119</v>
      </c>
    </row>
    <row r="4" ht="12.75">
      <c r="A4" t="s">
        <v>116</v>
      </c>
    </row>
    <row r="6" ht="12.75">
      <c r="A6" t="s">
        <v>112</v>
      </c>
    </row>
    <row r="7" spans="1:2" ht="12.75">
      <c r="A7" t="s">
        <v>118</v>
      </c>
      <c r="B7" s="26">
        <f>'Sum of Squared Errors'!I2</f>
        <v>0.9060110026295732</v>
      </c>
    </row>
    <row r="9" spans="1:4" ht="12.75">
      <c r="A9" s="21" t="s">
        <v>0</v>
      </c>
      <c r="B9" s="22" t="s">
        <v>5</v>
      </c>
      <c r="C9" s="22" t="s">
        <v>113</v>
      </c>
      <c r="D9" s="22" t="s">
        <v>114</v>
      </c>
    </row>
    <row r="10" spans="1:4" ht="12.75">
      <c r="A10" s="23">
        <v>1</v>
      </c>
      <c r="B10" s="15">
        <f>'Sum of Squared Errors'!Q7</f>
        <v>6.587308605404689</v>
      </c>
      <c r="C10" s="24">
        <f>'Sum of Squared Errors'!R7/'Sum of Squared Errors'!$R$12</f>
        <v>0.7159638070974738</v>
      </c>
      <c r="D10" s="20">
        <f>'Sum of Squared Errors'!S7</f>
        <v>25</v>
      </c>
    </row>
    <row r="11" spans="1:4" ht="12.75">
      <c r="A11" s="23">
        <v>2</v>
      </c>
      <c r="B11" s="15">
        <f>'Sum of Squared Errors'!Q8</f>
        <v>12.62841752538596</v>
      </c>
      <c r="C11" s="24">
        <f>'Sum of Squared Errors'!R8/'Sum of Squared Errors'!$R$12</f>
        <v>0.21216649044437014</v>
      </c>
      <c r="D11" s="20">
        <f>'Sum of Squared Errors'!S8</f>
        <v>28</v>
      </c>
    </row>
    <row r="12" spans="1:4" ht="12.75">
      <c r="A12" s="23">
        <v>3</v>
      </c>
      <c r="B12" s="15">
        <f>'Sum of Squared Errors'!Q9</f>
        <v>26.86139779287443</v>
      </c>
      <c r="C12" s="24">
        <f>'Sum of Squared Errors'!R9/'Sum of Squared Errors'!$R$12</f>
        <v>0.047162498864380994</v>
      </c>
      <c r="D12" s="20">
        <f>'Sum of Squared Errors'!S9</f>
        <v>19</v>
      </c>
    </row>
    <row r="13" spans="1:4" ht="12.75">
      <c r="A13" s="23">
        <v>4</v>
      </c>
      <c r="B13" s="15">
        <f>'Sum of Squared Errors'!Q10</f>
        <v>51.159473783020935</v>
      </c>
      <c r="C13" s="24">
        <f>'Sum of Squared Errors'!R10/'Sum of Squared Errors'!$R$12</f>
        <v>0.02103456341006574</v>
      </c>
      <c r="D13" s="20">
        <f>'Sum of Squared Errors'!S10</f>
        <v>20</v>
      </c>
    </row>
    <row r="14" spans="1:4" ht="15">
      <c r="A14" s="23">
        <v>5</v>
      </c>
      <c r="B14" s="25">
        <f>'Sum of Squared Errors'!Q11</f>
        <v>96.63158144527492</v>
      </c>
      <c r="C14" s="24">
        <f>'Sum of Squared Errors'!R11/'Sum of Squared Errors'!$R$12</f>
        <v>0.0036726401837093277</v>
      </c>
      <c r="D14" s="20">
        <f>'Sum of Squared Errors'!S11</f>
        <v>7</v>
      </c>
    </row>
    <row r="15" spans="1:2" ht="12.75">
      <c r="A15" t="s">
        <v>115</v>
      </c>
      <c r="B15" s="15">
        <f>'Sum of Squared Errors'!Q12</f>
        <v>10.093462441126784</v>
      </c>
    </row>
    <row r="19" ht="12.75">
      <c r="B19" s="26"/>
    </row>
    <row r="21" spans="1:4" ht="12.75">
      <c r="A21" s="21"/>
      <c r="B21" s="22"/>
      <c r="C21" s="22"/>
      <c r="D21" s="22"/>
    </row>
    <row r="22" spans="1:4" ht="12.75">
      <c r="A22" s="23"/>
      <c r="B22" s="15"/>
      <c r="C22" s="24"/>
      <c r="D22" s="20"/>
    </row>
    <row r="23" spans="1:4" ht="12.75">
      <c r="A23" s="23"/>
      <c r="B23" s="15"/>
      <c r="C23" s="24"/>
      <c r="D23" s="20"/>
    </row>
    <row r="24" spans="1:4" ht="12.75">
      <c r="A24" s="23"/>
      <c r="B24" s="15"/>
      <c r="C24" s="24"/>
      <c r="D24" s="20"/>
    </row>
    <row r="25" spans="1:4" ht="12.75">
      <c r="A25" s="23"/>
      <c r="B25" s="15"/>
      <c r="C25" s="24"/>
      <c r="D25" s="20"/>
    </row>
    <row r="26" spans="1:4" ht="15">
      <c r="A26" s="23"/>
      <c r="B26" s="25"/>
      <c r="C26" s="24"/>
      <c r="D26" s="20"/>
    </row>
    <row r="27" ht="12.75">
      <c r="B27" s="1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984"/>
  <sheetViews>
    <sheetView tabSelected="1" workbookViewId="0" topLeftCell="A1">
      <pane ySplit="4" topLeftCell="BM5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2" max="5" width="12.8515625" style="0" customWidth="1"/>
    <col min="8" max="8" width="14.7109375" style="0" bestFit="1" customWidth="1"/>
    <col min="9" max="9" width="14.00390625" style="0" bestFit="1" customWidth="1"/>
    <col min="13" max="13" width="7.7109375" style="0" customWidth="1"/>
    <col min="14" max="14" width="10.8515625" style="0" customWidth="1"/>
    <col min="15" max="15" width="7.57421875" style="0" customWidth="1"/>
    <col min="17" max="17" width="14.00390625" style="0" bestFit="1" customWidth="1"/>
    <col min="18" max="18" width="12.57421875" style="0" customWidth="1"/>
    <col min="19" max="19" width="11.28125" style="0" bestFit="1" customWidth="1"/>
  </cols>
  <sheetData>
    <row r="2" spans="8:15" ht="12.75">
      <c r="H2" s="1"/>
      <c r="I2" s="19">
        <f>1-H3/I3</f>
        <v>0.9060110026295732</v>
      </c>
      <c r="K2">
        <f>DSUM($C$4:$G$130,$C$4,K3:K4)</f>
        <v>740792</v>
      </c>
      <c r="L2">
        <f>DSUM($C$4:$G$130,$C$4,L3:L4)</f>
        <v>219524</v>
      </c>
      <c r="M2">
        <f>DSUM($C$4:$G$130,$C$4,M3:M4)</f>
        <v>48798</v>
      </c>
      <c r="N2">
        <f>DSUM($C$4:$G$130,$C$4,N3:N4)</f>
        <v>21764</v>
      </c>
      <c r="O2">
        <f>DSUM($C$4:$G$130,$C$4,O3:O4)</f>
        <v>3800</v>
      </c>
    </row>
    <row r="3" spans="8:15" ht="12.75">
      <c r="H3" s="20">
        <f>SUM(H5:H115)</f>
        <v>8402459.079080857</v>
      </c>
      <c r="I3" s="2">
        <f>SUM(I5:I115)</f>
        <v>89398326.55055703</v>
      </c>
      <c r="J3" s="3"/>
      <c r="K3" s="4" t="s">
        <v>0</v>
      </c>
      <c r="L3" s="4" t="s">
        <v>0</v>
      </c>
      <c r="M3" s="4" t="s">
        <v>0</v>
      </c>
      <c r="N3" s="4" t="s">
        <v>0</v>
      </c>
      <c r="O3" s="4" t="s">
        <v>0</v>
      </c>
    </row>
    <row r="4" spans="2:15" ht="12.75">
      <c r="B4" t="s">
        <v>1</v>
      </c>
      <c r="C4" t="s">
        <v>2</v>
      </c>
      <c r="D4" t="s">
        <v>3</v>
      </c>
      <c r="E4" t="s">
        <v>4</v>
      </c>
      <c r="F4" t="s">
        <v>0</v>
      </c>
      <c r="G4" t="s">
        <v>5</v>
      </c>
      <c r="H4" t="s">
        <v>6</v>
      </c>
      <c r="I4" t="s">
        <v>110</v>
      </c>
      <c r="K4">
        <v>1</v>
      </c>
      <c r="L4">
        <v>2</v>
      </c>
      <c r="M4">
        <v>3</v>
      </c>
      <c r="N4">
        <v>4</v>
      </c>
      <c r="O4">
        <v>5</v>
      </c>
    </row>
    <row r="5" spans="1:20" ht="12.75">
      <c r="A5">
        <v>1</v>
      </c>
      <c r="B5" s="30" t="s">
        <v>13</v>
      </c>
      <c r="C5" s="20">
        <v>19256</v>
      </c>
      <c r="D5" s="27">
        <v>4.484186413287303</v>
      </c>
      <c r="E5" s="3">
        <f>C5</f>
        <v>19256</v>
      </c>
      <c r="F5" s="2">
        <f aca="true" t="shared" si="0" ref="F5:F36">VLOOKUP(A5,$V$8:$W$12,2)</f>
        <v>1</v>
      </c>
      <c r="G5" s="7">
        <f aca="true" t="shared" si="1" ref="G5:G36">VLOOKUP(F5,$P$7:$Q$11,2)</f>
        <v>6.587308605404689</v>
      </c>
      <c r="H5" s="8">
        <f aca="true" t="shared" si="2" ref="H5:H36">(G5-D5)^2*C5</f>
        <v>85171.65562103015</v>
      </c>
      <c r="I5" s="9">
        <f>($Q$12-G5)^2*C5</f>
        <v>236716.21704348203</v>
      </c>
      <c r="K5">
        <f>IF($F5=K$4,$C5*$D5,0)</f>
        <v>86347.49357426031</v>
      </c>
      <c r="L5">
        <f>IF($F5=L$4,$C5*$D5,0)</f>
        <v>0</v>
      </c>
      <c r="M5">
        <f>IF($F5=M$4,$C5*$D5,0)</f>
        <v>0</v>
      </c>
      <c r="N5">
        <f>IF($F5=N$4,$C5*$D5,0)</f>
        <v>0</v>
      </c>
      <c r="O5">
        <f>IF($F5=O$4,$C5*$D5,0)</f>
        <v>0</v>
      </c>
      <c r="Q5" s="31" t="s">
        <v>111</v>
      </c>
      <c r="R5" s="32"/>
      <c r="S5" s="33"/>
      <c r="T5" s="10"/>
    </row>
    <row r="6" spans="1:22" ht="12.75">
      <c r="A6">
        <v>2</v>
      </c>
      <c r="B6" s="30" t="s">
        <v>7</v>
      </c>
      <c r="C6" s="20">
        <v>37219</v>
      </c>
      <c r="D6" s="27">
        <v>4.514809047935927</v>
      </c>
      <c r="E6" s="3">
        <f aca="true" t="shared" si="3" ref="E6:E37">C6+E5</f>
        <v>56475</v>
      </c>
      <c r="F6" s="2">
        <f t="shared" si="0"/>
        <v>1</v>
      </c>
      <c r="G6" s="7">
        <f t="shared" si="1"/>
        <v>6.587308605404689</v>
      </c>
      <c r="H6" s="8">
        <f t="shared" si="2"/>
        <v>159865.0740982441</v>
      </c>
      <c r="I6" s="9">
        <f aca="true" t="shared" si="4" ref="I6:I69">($Q$12-G6)^2*C6</f>
        <v>457537.43675432896</v>
      </c>
      <c r="K6">
        <f aca="true" t="shared" si="5" ref="K6:K37">IF(F6=K$4,$C6*$D6,0)</f>
        <v>168036.67795512726</v>
      </c>
      <c r="L6">
        <f aca="true" t="shared" si="6" ref="L6:O25">IF($F6=L$4,$C6*$D6,0)</f>
        <v>0</v>
      </c>
      <c r="M6">
        <f t="shared" si="6"/>
        <v>0</v>
      </c>
      <c r="N6">
        <f t="shared" si="6"/>
        <v>0</v>
      </c>
      <c r="O6">
        <f t="shared" si="6"/>
        <v>0</v>
      </c>
      <c r="P6" t="s">
        <v>0</v>
      </c>
      <c r="Q6" t="s">
        <v>5</v>
      </c>
      <c r="R6" t="s">
        <v>2</v>
      </c>
      <c r="S6" t="s">
        <v>9</v>
      </c>
      <c r="V6" t="s">
        <v>10</v>
      </c>
    </row>
    <row r="7" spans="1:20" ht="12.75">
      <c r="A7">
        <v>3</v>
      </c>
      <c r="B7" s="30" t="s">
        <v>15</v>
      </c>
      <c r="C7" s="20">
        <v>36594</v>
      </c>
      <c r="D7" s="27">
        <v>5.233588530959346</v>
      </c>
      <c r="E7" s="3">
        <f t="shared" si="3"/>
        <v>93069</v>
      </c>
      <c r="F7" s="2">
        <f t="shared" si="0"/>
        <v>1</v>
      </c>
      <c r="G7" s="7">
        <f t="shared" si="1"/>
        <v>6.587308605404689</v>
      </c>
      <c r="H7" s="8">
        <f t="shared" si="2"/>
        <v>67060.62891416105</v>
      </c>
      <c r="I7" s="9">
        <f t="shared" si="4"/>
        <v>449854.24005448597</v>
      </c>
      <c r="K7">
        <f t="shared" si="5"/>
        <v>191517.9387019263</v>
      </c>
      <c r="L7">
        <f t="shared" si="6"/>
        <v>0</v>
      </c>
      <c r="M7">
        <f t="shared" si="6"/>
        <v>0</v>
      </c>
      <c r="N7">
        <f t="shared" si="6"/>
        <v>0</v>
      </c>
      <c r="O7">
        <f t="shared" si="6"/>
        <v>0</v>
      </c>
      <c r="P7">
        <v>1</v>
      </c>
      <c r="Q7" s="9">
        <f>SUM(K$5:K$130)/K2</f>
        <v>6.587308605404689</v>
      </c>
      <c r="R7" s="2">
        <f>K2</f>
        <v>740792</v>
      </c>
      <c r="S7" s="2">
        <f>V9-1</f>
        <v>25</v>
      </c>
      <c r="T7" s="9"/>
    </row>
    <row r="8" spans="1:23" ht="12.75">
      <c r="A8">
        <v>4</v>
      </c>
      <c r="B8" s="30" t="s">
        <v>23</v>
      </c>
      <c r="C8" s="20">
        <v>17523</v>
      </c>
      <c r="D8" s="27">
        <v>5.332698260559189</v>
      </c>
      <c r="E8" s="3">
        <f t="shared" si="3"/>
        <v>110592</v>
      </c>
      <c r="F8" s="2">
        <f t="shared" si="0"/>
        <v>1</v>
      </c>
      <c r="G8" s="7">
        <f t="shared" si="1"/>
        <v>6.587308605404689</v>
      </c>
      <c r="H8" s="8">
        <f t="shared" si="2"/>
        <v>27582.027638083582</v>
      </c>
      <c r="I8" s="9">
        <f t="shared" si="4"/>
        <v>215412.24923415744</v>
      </c>
      <c r="K8">
        <f t="shared" si="5"/>
        <v>93444.87161977867</v>
      </c>
      <c r="L8">
        <f t="shared" si="6"/>
        <v>0</v>
      </c>
      <c r="M8">
        <f t="shared" si="6"/>
        <v>0</v>
      </c>
      <c r="N8">
        <f t="shared" si="6"/>
        <v>0</v>
      </c>
      <c r="O8">
        <f t="shared" si="6"/>
        <v>0</v>
      </c>
      <c r="P8">
        <v>2</v>
      </c>
      <c r="Q8" s="9">
        <f>SUM(L$5:L$130)/L2</f>
        <v>12.62841752538596</v>
      </c>
      <c r="R8" s="2">
        <f>L2</f>
        <v>219524</v>
      </c>
      <c r="S8" s="2">
        <f>V10-V9</f>
        <v>28</v>
      </c>
      <c r="T8" s="9"/>
      <c r="V8">
        <v>0</v>
      </c>
      <c r="W8">
        <v>1</v>
      </c>
    </row>
    <row r="9" spans="1:23" ht="12.75">
      <c r="A9">
        <v>5</v>
      </c>
      <c r="B9" s="30" t="s">
        <v>16</v>
      </c>
      <c r="C9" s="20">
        <v>29930</v>
      </c>
      <c r="D9" s="27">
        <v>5.560740304753192</v>
      </c>
      <c r="E9" s="3">
        <f t="shared" si="3"/>
        <v>140522</v>
      </c>
      <c r="F9" s="2">
        <f t="shared" si="0"/>
        <v>1</v>
      </c>
      <c r="G9" s="7">
        <f t="shared" si="1"/>
        <v>6.587308605404689</v>
      </c>
      <c r="H9" s="8">
        <f t="shared" si="2"/>
        <v>31541.505303761933</v>
      </c>
      <c r="I9" s="9">
        <f t="shared" si="4"/>
        <v>367932.92356208025</v>
      </c>
      <c r="K9">
        <f t="shared" si="5"/>
        <v>166432.95732126303</v>
      </c>
      <c r="L9">
        <f t="shared" si="6"/>
        <v>0</v>
      </c>
      <c r="M9">
        <f t="shared" si="6"/>
        <v>0</v>
      </c>
      <c r="N9">
        <f t="shared" si="6"/>
        <v>0</v>
      </c>
      <c r="O9">
        <f t="shared" si="6"/>
        <v>0</v>
      </c>
      <c r="P9">
        <v>3</v>
      </c>
      <c r="Q9" s="9">
        <f>SUM(M$5:M$130)/M2</f>
        <v>26.86139779287443</v>
      </c>
      <c r="R9" s="2">
        <f>M2</f>
        <v>48798</v>
      </c>
      <c r="S9" s="2">
        <f>V11-V10</f>
        <v>19</v>
      </c>
      <c r="T9" s="9"/>
      <c r="U9">
        <v>15</v>
      </c>
      <c r="V9" s="11">
        <v>26</v>
      </c>
      <c r="W9">
        <v>2</v>
      </c>
    </row>
    <row r="10" spans="1:23" ht="12.75">
      <c r="A10">
        <v>6</v>
      </c>
      <c r="B10" s="30" t="s">
        <v>14</v>
      </c>
      <c r="C10" s="20">
        <v>72718</v>
      </c>
      <c r="D10" s="27">
        <v>5.717970882033563</v>
      </c>
      <c r="E10" s="3">
        <f t="shared" si="3"/>
        <v>213240</v>
      </c>
      <c r="F10" s="2">
        <f t="shared" si="0"/>
        <v>1</v>
      </c>
      <c r="G10" s="7">
        <f t="shared" si="1"/>
        <v>6.587308605404689</v>
      </c>
      <c r="H10" s="8">
        <f t="shared" si="2"/>
        <v>54956.488683362935</v>
      </c>
      <c r="I10" s="9">
        <f t="shared" si="4"/>
        <v>893930.7161906901</v>
      </c>
      <c r="K10">
        <f t="shared" si="5"/>
        <v>415799.40659971663</v>
      </c>
      <c r="L10">
        <f t="shared" si="6"/>
        <v>0</v>
      </c>
      <c r="M10">
        <f t="shared" si="6"/>
        <v>0</v>
      </c>
      <c r="N10">
        <f t="shared" si="6"/>
        <v>0</v>
      </c>
      <c r="O10">
        <f t="shared" si="6"/>
        <v>0</v>
      </c>
      <c r="P10">
        <v>4</v>
      </c>
      <c r="Q10" s="9">
        <f>SUM(N$5:N$130)/N2</f>
        <v>51.159473783020935</v>
      </c>
      <c r="R10" s="2">
        <f>N2</f>
        <v>21764</v>
      </c>
      <c r="S10" s="2">
        <f>V12-V11</f>
        <v>20</v>
      </c>
      <c r="T10" s="9"/>
      <c r="U10">
        <v>16</v>
      </c>
      <c r="V10" s="11">
        <v>54</v>
      </c>
      <c r="W10">
        <v>3</v>
      </c>
    </row>
    <row r="11" spans="1:23" ht="15">
      <c r="A11">
        <v>7</v>
      </c>
      <c r="B11" s="30" t="s">
        <v>12</v>
      </c>
      <c r="C11" s="20">
        <v>65366</v>
      </c>
      <c r="D11" s="27">
        <v>5.726573442250722</v>
      </c>
      <c r="E11" s="3">
        <f t="shared" si="3"/>
        <v>278606</v>
      </c>
      <c r="F11" s="2">
        <f t="shared" si="0"/>
        <v>1</v>
      </c>
      <c r="G11" s="7">
        <f t="shared" si="1"/>
        <v>6.587308605404689</v>
      </c>
      <c r="H11" s="8">
        <f t="shared" si="2"/>
        <v>48427.38296854841</v>
      </c>
      <c r="I11" s="9">
        <f t="shared" si="4"/>
        <v>803551.7367710972</v>
      </c>
      <c r="K11">
        <f t="shared" si="5"/>
        <v>374323.1996261607</v>
      </c>
      <c r="L11">
        <f t="shared" si="6"/>
        <v>0</v>
      </c>
      <c r="M11">
        <f t="shared" si="6"/>
        <v>0</v>
      </c>
      <c r="N11">
        <f t="shared" si="6"/>
        <v>0</v>
      </c>
      <c r="O11">
        <f t="shared" si="6"/>
        <v>0</v>
      </c>
      <c r="P11">
        <v>5</v>
      </c>
      <c r="Q11" s="9">
        <f>SUM(O$5:O$130)/O2</f>
        <v>96.63158144527492</v>
      </c>
      <c r="R11" s="12">
        <f>O2</f>
        <v>3800</v>
      </c>
      <c r="S11" s="12">
        <f>V13-V12+1</f>
        <v>7</v>
      </c>
      <c r="T11" s="13"/>
      <c r="U11">
        <v>15</v>
      </c>
      <c r="V11" s="11">
        <v>73</v>
      </c>
      <c r="W11">
        <v>4</v>
      </c>
    </row>
    <row r="12" spans="1:23" ht="12.75">
      <c r="A12">
        <v>8</v>
      </c>
      <c r="B12" s="30" t="s">
        <v>11</v>
      </c>
      <c r="C12" s="20">
        <v>59381</v>
      </c>
      <c r="D12" s="27">
        <v>5.954785835049241</v>
      </c>
      <c r="E12" s="3">
        <f t="shared" si="3"/>
        <v>337987</v>
      </c>
      <c r="F12" s="2">
        <f t="shared" si="0"/>
        <v>1</v>
      </c>
      <c r="G12" s="7">
        <f t="shared" si="1"/>
        <v>6.587308605404689</v>
      </c>
      <c r="H12" s="8">
        <f t="shared" si="2"/>
        <v>23757.450652031668</v>
      </c>
      <c r="I12" s="9">
        <f t="shared" si="4"/>
        <v>729977.4451734009</v>
      </c>
      <c r="K12">
        <f t="shared" si="5"/>
        <v>353601.13767105894</v>
      </c>
      <c r="L12">
        <f t="shared" si="6"/>
        <v>0</v>
      </c>
      <c r="M12">
        <f t="shared" si="6"/>
        <v>0</v>
      </c>
      <c r="N12">
        <f t="shared" si="6"/>
        <v>0</v>
      </c>
      <c r="O12">
        <f t="shared" si="6"/>
        <v>0</v>
      </c>
      <c r="P12" t="s">
        <v>17</v>
      </c>
      <c r="Q12" s="9">
        <f>SUMPRODUCT(Q7:Q11,R7:R11)/R12</f>
        <v>10.093462441126784</v>
      </c>
      <c r="R12" s="3">
        <f>SUM(R7:R11)</f>
        <v>1034678</v>
      </c>
      <c r="S12" s="3">
        <f>SUM(S7:S11)</f>
        <v>99</v>
      </c>
      <c r="T12" s="9"/>
      <c r="U12">
        <v>28</v>
      </c>
      <c r="V12" s="11">
        <v>93</v>
      </c>
      <c r="W12">
        <v>5</v>
      </c>
    </row>
    <row r="13" spans="1:22" ht="12.75">
      <c r="A13">
        <v>9</v>
      </c>
      <c r="B13" s="30" t="s">
        <v>24</v>
      </c>
      <c r="C13" s="20">
        <v>77680</v>
      </c>
      <c r="D13" s="27">
        <v>6.183252257414554</v>
      </c>
      <c r="E13" s="3">
        <f t="shared" si="3"/>
        <v>415667</v>
      </c>
      <c r="F13" s="2">
        <f t="shared" si="0"/>
        <v>1</v>
      </c>
      <c r="G13" s="7">
        <f t="shared" si="1"/>
        <v>6.587308605404689</v>
      </c>
      <c r="H13" s="8">
        <f t="shared" si="2"/>
        <v>12682.155833035404</v>
      </c>
      <c r="I13" s="9">
        <f t="shared" si="4"/>
        <v>954929.1514300833</v>
      </c>
      <c r="K13">
        <f t="shared" si="5"/>
        <v>480315.0353559626</v>
      </c>
      <c r="L13">
        <f t="shared" si="6"/>
        <v>0</v>
      </c>
      <c r="M13">
        <f t="shared" si="6"/>
        <v>0</v>
      </c>
      <c r="N13">
        <f t="shared" si="6"/>
        <v>0</v>
      </c>
      <c r="O13">
        <f t="shared" si="6"/>
        <v>0</v>
      </c>
      <c r="U13">
        <v>37</v>
      </c>
      <c r="V13">
        <f>COUNT(C5:C130)</f>
        <v>99</v>
      </c>
    </row>
    <row r="14" spans="1:20" ht="12.75">
      <c r="A14">
        <v>10</v>
      </c>
      <c r="B14" s="30" t="s">
        <v>18</v>
      </c>
      <c r="C14" s="20">
        <v>32736</v>
      </c>
      <c r="D14" s="27">
        <v>6.3213769656581995</v>
      </c>
      <c r="E14" s="3">
        <f t="shared" si="3"/>
        <v>448403</v>
      </c>
      <c r="F14" s="2">
        <f t="shared" si="0"/>
        <v>1</v>
      </c>
      <c r="G14" s="7">
        <f t="shared" si="1"/>
        <v>6.587308605404689</v>
      </c>
      <c r="H14" s="8">
        <f t="shared" si="2"/>
        <v>2315.078037429654</v>
      </c>
      <c r="I14" s="9">
        <f t="shared" si="4"/>
        <v>402427.4034656953</v>
      </c>
      <c r="K14">
        <f t="shared" si="5"/>
        <v>206936.5963477868</v>
      </c>
      <c r="L14">
        <f t="shared" si="6"/>
        <v>0</v>
      </c>
      <c r="M14">
        <f t="shared" si="6"/>
        <v>0</v>
      </c>
      <c r="N14">
        <f t="shared" si="6"/>
        <v>0</v>
      </c>
      <c r="O14">
        <f t="shared" si="6"/>
        <v>0</v>
      </c>
      <c r="P14" t="s">
        <v>20</v>
      </c>
      <c r="Q14">
        <f>SQRT(R14*1000000/R12)</f>
        <v>2.849709535327824</v>
      </c>
      <c r="R14" s="14">
        <f>H3/1000000</f>
        <v>8.402459079080858</v>
      </c>
      <c r="S14" s="9"/>
      <c r="T14" s="9"/>
    </row>
    <row r="15" spans="1:15" ht="12.75">
      <c r="A15">
        <v>11</v>
      </c>
      <c r="B15" s="30" t="s">
        <v>8</v>
      </c>
      <c r="C15" s="20">
        <v>34523</v>
      </c>
      <c r="D15" s="27">
        <v>6.402634247923469</v>
      </c>
      <c r="E15" s="3">
        <f t="shared" si="3"/>
        <v>482926</v>
      </c>
      <c r="F15" s="2">
        <f t="shared" si="0"/>
        <v>1</v>
      </c>
      <c r="G15" s="7">
        <f t="shared" si="1"/>
        <v>6.587308605404689</v>
      </c>
      <c r="H15" s="8">
        <f t="shared" si="2"/>
        <v>1177.3937379541544</v>
      </c>
      <c r="I15" s="9">
        <f t="shared" si="4"/>
        <v>424395.1994698863</v>
      </c>
      <c r="K15">
        <f t="shared" si="5"/>
        <v>221038.14214106192</v>
      </c>
      <c r="L15">
        <f t="shared" si="6"/>
        <v>0</v>
      </c>
      <c r="M15">
        <f t="shared" si="6"/>
        <v>0</v>
      </c>
      <c r="N15">
        <f t="shared" si="6"/>
        <v>0</v>
      </c>
      <c r="O15">
        <f t="shared" si="6"/>
        <v>0</v>
      </c>
    </row>
    <row r="16" spans="1:19" ht="12.75">
      <c r="A16">
        <v>12</v>
      </c>
      <c r="B16" s="30" t="s">
        <v>22</v>
      </c>
      <c r="C16" s="20">
        <v>22604</v>
      </c>
      <c r="D16" s="27">
        <v>7.030638962863592</v>
      </c>
      <c r="E16" s="3">
        <f t="shared" si="3"/>
        <v>505530</v>
      </c>
      <c r="F16" s="2">
        <f t="shared" si="0"/>
        <v>1</v>
      </c>
      <c r="G16" s="7">
        <f t="shared" si="1"/>
        <v>6.587308605404689</v>
      </c>
      <c r="H16" s="8">
        <f t="shared" si="2"/>
        <v>4442.630979312212</v>
      </c>
      <c r="I16" s="9">
        <f t="shared" si="4"/>
        <v>277873.5651252009</v>
      </c>
      <c r="K16">
        <f t="shared" si="5"/>
        <v>158920.56311656864</v>
      </c>
      <c r="L16">
        <f t="shared" si="6"/>
        <v>0</v>
      </c>
      <c r="M16">
        <f t="shared" si="6"/>
        <v>0</v>
      </c>
      <c r="N16">
        <f t="shared" si="6"/>
        <v>0</v>
      </c>
      <c r="O16">
        <f t="shared" si="6"/>
        <v>0</v>
      </c>
      <c r="P16">
        <v>1</v>
      </c>
      <c r="Q16" s="3"/>
      <c r="R16" s="3">
        <f>R7*Q7</f>
        <v>4879825.516414951</v>
      </c>
      <c r="S16" s="3"/>
    </row>
    <row r="17" spans="1:19" ht="12.75">
      <c r="A17">
        <v>13</v>
      </c>
      <c r="B17" s="30" t="s">
        <v>25</v>
      </c>
      <c r="C17" s="20">
        <v>37219</v>
      </c>
      <c r="D17" s="27">
        <v>7.127856211179727</v>
      </c>
      <c r="E17" s="3">
        <f t="shared" si="3"/>
        <v>542749</v>
      </c>
      <c r="F17" s="2">
        <f t="shared" si="0"/>
        <v>1</v>
      </c>
      <c r="G17" s="7">
        <f t="shared" si="1"/>
        <v>6.587308605404689</v>
      </c>
      <c r="H17" s="8">
        <f t="shared" si="2"/>
        <v>10875.083407427532</v>
      </c>
      <c r="I17" s="9">
        <f t="shared" si="4"/>
        <v>457537.43675432896</v>
      </c>
      <c r="K17">
        <f t="shared" si="5"/>
        <v>265291.68032389827</v>
      </c>
      <c r="L17">
        <f t="shared" si="6"/>
        <v>0</v>
      </c>
      <c r="M17">
        <f t="shared" si="6"/>
        <v>0</v>
      </c>
      <c r="N17">
        <f t="shared" si="6"/>
        <v>0</v>
      </c>
      <c r="O17">
        <f t="shared" si="6"/>
        <v>0</v>
      </c>
      <c r="P17">
        <v>2</v>
      </c>
      <c r="Q17" s="3"/>
      <c r="R17" s="3">
        <f>R8*Q8</f>
        <v>2772240.7288428275</v>
      </c>
      <c r="S17" s="3"/>
    </row>
    <row r="18" spans="1:19" ht="12.75">
      <c r="A18">
        <v>14</v>
      </c>
      <c r="B18" s="30" t="s">
        <v>36</v>
      </c>
      <c r="C18" s="20">
        <v>17052</v>
      </c>
      <c r="D18" s="27">
        <v>7.859241316759186</v>
      </c>
      <c r="E18" s="3">
        <f t="shared" si="3"/>
        <v>559801</v>
      </c>
      <c r="F18" s="2">
        <f t="shared" si="0"/>
        <v>1</v>
      </c>
      <c r="G18" s="7">
        <f t="shared" si="1"/>
        <v>6.587308605404689</v>
      </c>
      <c r="H18" s="8">
        <f t="shared" si="2"/>
        <v>27586.944244386334</v>
      </c>
      <c r="I18" s="9">
        <f t="shared" si="4"/>
        <v>209622.1922011558</v>
      </c>
      <c r="K18">
        <f t="shared" si="5"/>
        <v>134015.78293337763</v>
      </c>
      <c r="L18">
        <f t="shared" si="6"/>
        <v>0</v>
      </c>
      <c r="M18">
        <f t="shared" si="6"/>
        <v>0</v>
      </c>
      <c r="N18">
        <f t="shared" si="6"/>
        <v>0</v>
      </c>
      <c r="O18">
        <f t="shared" si="6"/>
        <v>0</v>
      </c>
      <c r="P18">
        <v>3</v>
      </c>
      <c r="Q18" s="3"/>
      <c r="R18" s="3">
        <f>R9*Q9</f>
        <v>1310782.4894966865</v>
      </c>
      <c r="S18" s="3"/>
    </row>
    <row r="19" spans="1:19" ht="12.75">
      <c r="A19">
        <v>15</v>
      </c>
      <c r="B19" s="30" t="s">
        <v>21</v>
      </c>
      <c r="C19" s="20">
        <v>6967</v>
      </c>
      <c r="D19" s="27">
        <v>8.011100072217328</v>
      </c>
      <c r="E19" s="3">
        <f t="shared" si="3"/>
        <v>566768</v>
      </c>
      <c r="F19" s="2">
        <f t="shared" si="0"/>
        <v>1</v>
      </c>
      <c r="G19" s="7">
        <f t="shared" si="1"/>
        <v>6.587308605404689</v>
      </c>
      <c r="H19" s="8">
        <f t="shared" si="2"/>
        <v>14123.37797612744</v>
      </c>
      <c r="I19" s="9">
        <f t="shared" si="4"/>
        <v>85646.13025248959</v>
      </c>
      <c r="K19">
        <f t="shared" si="5"/>
        <v>55813.334203138125</v>
      </c>
      <c r="L19">
        <f t="shared" si="6"/>
        <v>0</v>
      </c>
      <c r="M19">
        <f t="shared" si="6"/>
        <v>0</v>
      </c>
      <c r="N19">
        <f t="shared" si="6"/>
        <v>0</v>
      </c>
      <c r="O19">
        <f t="shared" si="6"/>
        <v>0</v>
      </c>
      <c r="P19">
        <v>4</v>
      </c>
      <c r="Q19" s="3"/>
      <c r="R19" s="3">
        <f>R10*Q10</f>
        <v>1113434.7874136677</v>
      </c>
      <c r="S19" s="3"/>
    </row>
    <row r="20" spans="1:19" ht="12.75">
      <c r="A20">
        <v>16</v>
      </c>
      <c r="B20" s="30" t="s">
        <v>31</v>
      </c>
      <c r="C20" s="28">
        <v>23178</v>
      </c>
      <c r="D20" s="27">
        <v>8.121908310960812</v>
      </c>
      <c r="E20" s="3">
        <f t="shared" si="3"/>
        <v>589946</v>
      </c>
      <c r="F20" s="2">
        <f t="shared" si="0"/>
        <v>1</v>
      </c>
      <c r="G20" s="7">
        <f t="shared" si="1"/>
        <v>6.587308605404689</v>
      </c>
      <c r="H20" s="8">
        <f t="shared" si="2"/>
        <v>54584.103228357744</v>
      </c>
      <c r="I20" s="9">
        <f t="shared" si="4"/>
        <v>284929.8129743367</v>
      </c>
      <c r="K20">
        <f t="shared" si="5"/>
        <v>188249.5908314497</v>
      </c>
      <c r="L20">
        <f t="shared" si="6"/>
        <v>0</v>
      </c>
      <c r="M20">
        <f t="shared" si="6"/>
        <v>0</v>
      </c>
      <c r="N20">
        <f t="shared" si="6"/>
        <v>0</v>
      </c>
      <c r="O20">
        <f t="shared" si="6"/>
        <v>0</v>
      </c>
      <c r="P20">
        <v>5</v>
      </c>
      <c r="Q20" s="3"/>
      <c r="R20" s="3">
        <f>R11*Q11</f>
        <v>367200.0094920447</v>
      </c>
      <c r="S20" s="3"/>
    </row>
    <row r="21" spans="1:19" ht="12.75">
      <c r="A21">
        <v>17</v>
      </c>
      <c r="B21" s="30" t="s">
        <v>29</v>
      </c>
      <c r="C21" s="20">
        <v>15173</v>
      </c>
      <c r="D21" s="27">
        <v>8.322876263942963</v>
      </c>
      <c r="E21" s="3">
        <f t="shared" si="3"/>
        <v>605119</v>
      </c>
      <c r="F21" s="2">
        <f t="shared" si="0"/>
        <v>1</v>
      </c>
      <c r="G21" s="7">
        <f t="shared" si="1"/>
        <v>6.587308605404689</v>
      </c>
      <c r="H21" s="8">
        <f t="shared" si="2"/>
        <v>45704.036212304345</v>
      </c>
      <c r="I21" s="9">
        <f t="shared" si="4"/>
        <v>186523.42964274788</v>
      </c>
      <c r="K21">
        <f t="shared" si="5"/>
        <v>126283.00155280657</v>
      </c>
      <c r="L21">
        <f t="shared" si="6"/>
        <v>0</v>
      </c>
      <c r="M21">
        <f t="shared" si="6"/>
        <v>0</v>
      </c>
      <c r="N21">
        <f t="shared" si="6"/>
        <v>0</v>
      </c>
      <c r="O21">
        <f t="shared" si="6"/>
        <v>0</v>
      </c>
      <c r="Q21" s="3"/>
      <c r="R21" s="3">
        <f>SUM(R16:R20)</f>
        <v>10443483.531660179</v>
      </c>
      <c r="S21" s="3"/>
    </row>
    <row r="22" spans="1:15" ht="12.75">
      <c r="A22">
        <v>18</v>
      </c>
      <c r="B22" s="30" t="s">
        <v>32</v>
      </c>
      <c r="C22" s="20">
        <v>22841</v>
      </c>
      <c r="D22" s="27">
        <v>8.409067400843377</v>
      </c>
      <c r="E22" s="3">
        <f t="shared" si="3"/>
        <v>627960</v>
      </c>
      <c r="F22" s="2">
        <f t="shared" si="0"/>
        <v>1</v>
      </c>
      <c r="G22" s="7">
        <f t="shared" si="1"/>
        <v>6.587308605404689</v>
      </c>
      <c r="H22" s="8">
        <f t="shared" si="2"/>
        <v>75804.82748914644</v>
      </c>
      <c r="I22" s="9">
        <f t="shared" si="4"/>
        <v>280787.0333137813</v>
      </c>
      <c r="K22">
        <f t="shared" si="5"/>
        <v>192071.50850266355</v>
      </c>
      <c r="L22">
        <f t="shared" si="6"/>
        <v>0</v>
      </c>
      <c r="M22">
        <f t="shared" si="6"/>
        <v>0</v>
      </c>
      <c r="N22">
        <f t="shared" si="6"/>
        <v>0</v>
      </c>
      <c r="O22">
        <f t="shared" si="6"/>
        <v>0</v>
      </c>
    </row>
    <row r="23" spans="1:18" ht="12.75">
      <c r="A23">
        <v>19</v>
      </c>
      <c r="B23" s="30" t="s">
        <v>49</v>
      </c>
      <c r="C23" s="20">
        <v>2639</v>
      </c>
      <c r="D23" s="27">
        <v>8.548672859701002</v>
      </c>
      <c r="E23" s="3">
        <f t="shared" si="3"/>
        <v>630599</v>
      </c>
      <c r="F23" s="2">
        <f t="shared" si="0"/>
        <v>1</v>
      </c>
      <c r="G23" s="7">
        <f t="shared" si="1"/>
        <v>6.587308605404689</v>
      </c>
      <c r="H23" s="8">
        <f t="shared" si="2"/>
        <v>10152.10035866468</v>
      </c>
      <c r="I23" s="9">
        <f t="shared" si="4"/>
        <v>32441.529745416967</v>
      </c>
      <c r="K23">
        <f t="shared" si="5"/>
        <v>22559.947676750944</v>
      </c>
      <c r="L23">
        <f t="shared" si="6"/>
        <v>0</v>
      </c>
      <c r="M23">
        <f t="shared" si="6"/>
        <v>0</v>
      </c>
      <c r="N23">
        <f t="shared" si="6"/>
        <v>0</v>
      </c>
      <c r="O23">
        <f t="shared" si="6"/>
        <v>0</v>
      </c>
      <c r="R23" s="15"/>
    </row>
    <row r="24" spans="1:15" ht="12.75">
      <c r="A24">
        <v>20</v>
      </c>
      <c r="B24" s="30" t="s">
        <v>34</v>
      </c>
      <c r="C24" s="20">
        <v>23503</v>
      </c>
      <c r="D24" s="27">
        <v>8.640628183712028</v>
      </c>
      <c r="E24" s="3">
        <f t="shared" si="3"/>
        <v>654102</v>
      </c>
      <c r="F24" s="2">
        <f t="shared" si="0"/>
        <v>1</v>
      </c>
      <c r="G24" s="7">
        <f t="shared" si="1"/>
        <v>6.587308605404689</v>
      </c>
      <c r="H24" s="8">
        <f t="shared" si="2"/>
        <v>99091.49869438735</v>
      </c>
      <c r="I24" s="9">
        <f t="shared" si="4"/>
        <v>288925.075258255</v>
      </c>
      <c r="K24">
        <f t="shared" si="5"/>
        <v>203080.6842017838</v>
      </c>
      <c r="L24">
        <f t="shared" si="6"/>
        <v>0</v>
      </c>
      <c r="M24">
        <f t="shared" si="6"/>
        <v>0</v>
      </c>
      <c r="N24">
        <f t="shared" si="6"/>
        <v>0</v>
      </c>
      <c r="O24">
        <f t="shared" si="6"/>
        <v>0</v>
      </c>
    </row>
    <row r="25" spans="1:15" ht="12.75">
      <c r="A25">
        <v>21</v>
      </c>
      <c r="B25" s="30" t="s">
        <v>19</v>
      </c>
      <c r="C25" s="20">
        <v>26719</v>
      </c>
      <c r="D25" s="27">
        <v>8.643780394954023</v>
      </c>
      <c r="E25" s="3">
        <f t="shared" si="3"/>
        <v>680821</v>
      </c>
      <c r="F25" s="2">
        <f t="shared" si="0"/>
        <v>1</v>
      </c>
      <c r="G25" s="7">
        <f t="shared" si="1"/>
        <v>6.587308605404689</v>
      </c>
      <c r="H25" s="8">
        <f t="shared" si="2"/>
        <v>112996.68755456981</v>
      </c>
      <c r="I25" s="9">
        <f t="shared" si="4"/>
        <v>328459.732196967</v>
      </c>
      <c r="K25">
        <f t="shared" si="5"/>
        <v>230953.16837277653</v>
      </c>
      <c r="L25">
        <f t="shared" si="6"/>
        <v>0</v>
      </c>
      <c r="M25">
        <f t="shared" si="6"/>
        <v>0</v>
      </c>
      <c r="N25">
        <f t="shared" si="6"/>
        <v>0</v>
      </c>
      <c r="O25">
        <f t="shared" si="6"/>
        <v>0</v>
      </c>
    </row>
    <row r="26" spans="1:15" ht="12.75">
      <c r="A26">
        <v>22</v>
      </c>
      <c r="B26" s="30" t="s">
        <v>35</v>
      </c>
      <c r="C26" s="20">
        <v>4896</v>
      </c>
      <c r="D26" s="27">
        <v>8.713313279533816</v>
      </c>
      <c r="E26" s="3">
        <f t="shared" si="3"/>
        <v>685717</v>
      </c>
      <c r="F26" s="2">
        <f t="shared" si="0"/>
        <v>1</v>
      </c>
      <c r="G26" s="7">
        <f t="shared" si="1"/>
        <v>6.587308605404689</v>
      </c>
      <c r="H26" s="8">
        <f t="shared" si="2"/>
        <v>22129.410201154908</v>
      </c>
      <c r="I26" s="9">
        <f t="shared" si="4"/>
        <v>60187.08966788991</v>
      </c>
      <c r="K26">
        <f t="shared" si="5"/>
        <v>42660.38181659756</v>
      </c>
      <c r="L26">
        <f aca="true" t="shared" si="7" ref="L26:O45">IF($F26=L$4,$C26*$D26,0)</f>
        <v>0</v>
      </c>
      <c r="M26">
        <f t="shared" si="7"/>
        <v>0</v>
      </c>
      <c r="N26">
        <f t="shared" si="7"/>
        <v>0</v>
      </c>
      <c r="O26">
        <f t="shared" si="7"/>
        <v>0</v>
      </c>
    </row>
    <row r="27" spans="1:15" ht="12.75">
      <c r="A27">
        <v>23</v>
      </c>
      <c r="B27" s="30" t="s">
        <v>30</v>
      </c>
      <c r="C27" s="20">
        <v>10327</v>
      </c>
      <c r="D27" s="27">
        <v>8.967217274270146</v>
      </c>
      <c r="E27" s="3">
        <f t="shared" si="3"/>
        <v>696044</v>
      </c>
      <c r="F27" s="2">
        <f t="shared" si="0"/>
        <v>1</v>
      </c>
      <c r="G27" s="7">
        <f t="shared" si="1"/>
        <v>6.587308605404689</v>
      </c>
      <c r="H27" s="8">
        <f t="shared" si="2"/>
        <v>58491.76936539959</v>
      </c>
      <c r="I27" s="9">
        <f t="shared" si="4"/>
        <v>126950.9957108454</v>
      </c>
      <c r="K27">
        <f t="shared" si="5"/>
        <v>92604.4527913878</v>
      </c>
      <c r="L27">
        <f t="shared" si="7"/>
        <v>0</v>
      </c>
      <c r="M27">
        <f t="shared" si="7"/>
        <v>0</v>
      </c>
      <c r="N27">
        <f t="shared" si="7"/>
        <v>0</v>
      </c>
      <c r="O27">
        <f t="shared" si="7"/>
        <v>0</v>
      </c>
    </row>
    <row r="28" spans="1:15" ht="12.75">
      <c r="A28">
        <v>24</v>
      </c>
      <c r="B28" s="30" t="s">
        <v>28</v>
      </c>
      <c r="C28" s="20">
        <v>28672</v>
      </c>
      <c r="D28" s="27">
        <v>8.99498137172678</v>
      </c>
      <c r="E28" s="3">
        <f t="shared" si="3"/>
        <v>724716</v>
      </c>
      <c r="F28" s="2">
        <f t="shared" si="0"/>
        <v>1</v>
      </c>
      <c r="G28" s="7">
        <f t="shared" si="1"/>
        <v>6.587308605404689</v>
      </c>
      <c r="H28" s="8">
        <f t="shared" si="2"/>
        <v>166208.37702788503</v>
      </c>
      <c r="I28" s="9">
        <f t="shared" si="4"/>
        <v>352468.1852446363</v>
      </c>
      <c r="K28">
        <f t="shared" si="5"/>
        <v>257904.10589015024</v>
      </c>
      <c r="L28">
        <f t="shared" si="7"/>
        <v>0</v>
      </c>
      <c r="M28">
        <f t="shared" si="7"/>
        <v>0</v>
      </c>
      <c r="N28">
        <f t="shared" si="7"/>
        <v>0</v>
      </c>
      <c r="O28">
        <f t="shared" si="7"/>
        <v>0</v>
      </c>
    </row>
    <row r="29" spans="1:15" ht="12.75">
      <c r="A29">
        <v>25</v>
      </c>
      <c r="B29" s="30" t="s">
        <v>33</v>
      </c>
      <c r="C29" s="20">
        <v>16076</v>
      </c>
      <c r="D29" s="27">
        <v>9.4316905503544</v>
      </c>
      <c r="E29" s="3">
        <f t="shared" si="3"/>
        <v>740792</v>
      </c>
      <c r="F29" s="2">
        <f t="shared" si="0"/>
        <v>1</v>
      </c>
      <c r="G29" s="7">
        <f t="shared" si="1"/>
        <v>6.587308605404689</v>
      </c>
      <c r="H29" s="8">
        <f t="shared" si="2"/>
        <v>130063.01703739983</v>
      </c>
      <c r="I29" s="9">
        <f t="shared" si="4"/>
        <v>197624.112234681</v>
      </c>
      <c r="K29">
        <f t="shared" si="5"/>
        <v>151623.85728749735</v>
      </c>
      <c r="L29">
        <f t="shared" si="7"/>
        <v>0</v>
      </c>
      <c r="M29">
        <f t="shared" si="7"/>
        <v>0</v>
      </c>
      <c r="N29">
        <f t="shared" si="7"/>
        <v>0</v>
      </c>
      <c r="O29">
        <f t="shared" si="7"/>
        <v>0</v>
      </c>
    </row>
    <row r="30" spans="1:15" ht="12.75">
      <c r="A30">
        <v>26</v>
      </c>
      <c r="B30" s="5" t="s">
        <v>27</v>
      </c>
      <c r="C30" s="20">
        <v>10819</v>
      </c>
      <c r="D30" s="27">
        <v>9.676259161673368</v>
      </c>
      <c r="E30" s="3">
        <f t="shared" si="3"/>
        <v>751611</v>
      </c>
      <c r="F30" s="2">
        <f t="shared" si="0"/>
        <v>2</v>
      </c>
      <c r="G30" s="7">
        <f t="shared" si="1"/>
        <v>12.62841752538596</v>
      </c>
      <c r="H30" s="8">
        <f t="shared" si="2"/>
        <v>94290.17078901693</v>
      </c>
      <c r="I30" s="9">
        <f t="shared" si="4"/>
        <v>69522.86456378862</v>
      </c>
      <c r="K30">
        <f t="shared" si="5"/>
        <v>0</v>
      </c>
      <c r="L30">
        <f t="shared" si="7"/>
        <v>104687.44787014417</v>
      </c>
      <c r="M30">
        <f t="shared" si="7"/>
        <v>0</v>
      </c>
      <c r="N30">
        <f t="shared" si="7"/>
        <v>0</v>
      </c>
      <c r="O30">
        <f t="shared" si="7"/>
        <v>0</v>
      </c>
    </row>
    <row r="31" spans="1:15" ht="12.75">
      <c r="A31">
        <v>27</v>
      </c>
      <c r="B31" s="5" t="s">
        <v>48</v>
      </c>
      <c r="C31" s="20">
        <v>8502</v>
      </c>
      <c r="D31" s="27">
        <v>10.12128377698366</v>
      </c>
      <c r="E31" s="3">
        <f t="shared" si="3"/>
        <v>760113</v>
      </c>
      <c r="F31" s="2">
        <f t="shared" si="0"/>
        <v>2</v>
      </c>
      <c r="G31" s="7">
        <f t="shared" si="1"/>
        <v>12.62841752538596</v>
      </c>
      <c r="H31" s="8">
        <f t="shared" si="2"/>
        <v>53441.18831447577</v>
      </c>
      <c r="I31" s="9">
        <f t="shared" si="4"/>
        <v>54633.82886785571</v>
      </c>
      <c r="K31">
        <f t="shared" si="5"/>
        <v>0</v>
      </c>
      <c r="L31">
        <f t="shared" si="7"/>
        <v>86051.15467191508</v>
      </c>
      <c r="M31">
        <f t="shared" si="7"/>
        <v>0</v>
      </c>
      <c r="N31">
        <f t="shared" si="7"/>
        <v>0</v>
      </c>
      <c r="O31">
        <f t="shared" si="7"/>
        <v>0</v>
      </c>
    </row>
    <row r="32" spans="1:15" ht="12.75">
      <c r="A32">
        <v>28</v>
      </c>
      <c r="B32" s="5" t="s">
        <v>50</v>
      </c>
      <c r="C32" s="20">
        <v>4134</v>
      </c>
      <c r="D32" s="27">
        <v>10.2043395174115</v>
      </c>
      <c r="E32" s="3">
        <f t="shared" si="3"/>
        <v>764247</v>
      </c>
      <c r="F32" s="2">
        <f t="shared" si="0"/>
        <v>2</v>
      </c>
      <c r="G32" s="7">
        <f t="shared" si="1"/>
        <v>12.62841752538596</v>
      </c>
      <c r="H32" s="8">
        <f t="shared" si="2"/>
        <v>24292.02141627359</v>
      </c>
      <c r="I32" s="9">
        <f t="shared" si="4"/>
        <v>26565.072752260112</v>
      </c>
      <c r="K32">
        <f t="shared" si="5"/>
        <v>0</v>
      </c>
      <c r="L32">
        <f t="shared" si="7"/>
        <v>42184.739564979136</v>
      </c>
      <c r="M32">
        <f t="shared" si="7"/>
        <v>0</v>
      </c>
      <c r="N32">
        <f t="shared" si="7"/>
        <v>0</v>
      </c>
      <c r="O32">
        <f t="shared" si="7"/>
        <v>0</v>
      </c>
    </row>
    <row r="33" spans="1:15" ht="12.75">
      <c r="A33">
        <v>29</v>
      </c>
      <c r="B33" s="5" t="s">
        <v>45</v>
      </c>
      <c r="C33" s="20">
        <v>6513</v>
      </c>
      <c r="D33" s="27">
        <v>10.854591249696208</v>
      </c>
      <c r="E33" s="3">
        <f t="shared" si="3"/>
        <v>770760</v>
      </c>
      <c r="F33" s="2">
        <f t="shared" si="0"/>
        <v>2</v>
      </c>
      <c r="G33" s="7">
        <f t="shared" si="1"/>
        <v>12.62841752538596</v>
      </c>
      <c r="H33" s="8">
        <f t="shared" si="2"/>
        <v>20492.89174166019</v>
      </c>
      <c r="I33" s="9">
        <f t="shared" si="4"/>
        <v>41852.52027950414</v>
      </c>
      <c r="K33">
        <f t="shared" si="5"/>
        <v>0</v>
      </c>
      <c r="L33">
        <f t="shared" si="7"/>
        <v>70695.9528092714</v>
      </c>
      <c r="M33">
        <f t="shared" si="7"/>
        <v>0</v>
      </c>
      <c r="N33">
        <f t="shared" si="7"/>
        <v>0</v>
      </c>
      <c r="O33">
        <f t="shared" si="7"/>
        <v>0</v>
      </c>
    </row>
    <row r="34" spans="1:15" ht="12.75">
      <c r="A34">
        <v>30</v>
      </c>
      <c r="B34" s="5" t="s">
        <v>43</v>
      </c>
      <c r="C34" s="20">
        <v>10153</v>
      </c>
      <c r="D34" s="27">
        <v>11.036222821048218</v>
      </c>
      <c r="E34" s="3">
        <f t="shared" si="3"/>
        <v>780913</v>
      </c>
      <c r="F34" s="2">
        <f t="shared" si="0"/>
        <v>2</v>
      </c>
      <c r="G34" s="7">
        <f t="shared" si="1"/>
        <v>12.62841752538596</v>
      </c>
      <c r="H34" s="8">
        <f t="shared" si="2"/>
        <v>25738.707613619204</v>
      </c>
      <c r="I34" s="9">
        <f t="shared" si="4"/>
        <v>65243.1503758338</v>
      </c>
      <c r="K34">
        <f t="shared" si="5"/>
        <v>0</v>
      </c>
      <c r="L34">
        <f t="shared" si="7"/>
        <v>112050.77030210257</v>
      </c>
      <c r="M34">
        <f t="shared" si="7"/>
        <v>0</v>
      </c>
      <c r="N34">
        <f t="shared" si="7"/>
        <v>0</v>
      </c>
      <c r="O34">
        <f t="shared" si="7"/>
        <v>0</v>
      </c>
    </row>
    <row r="35" spans="1:15" ht="12.75">
      <c r="A35">
        <v>31</v>
      </c>
      <c r="B35" s="5" t="s">
        <v>40</v>
      </c>
      <c r="C35" s="20">
        <v>12515</v>
      </c>
      <c r="D35" s="27">
        <v>11.076981467395656</v>
      </c>
      <c r="E35" s="3">
        <f t="shared" si="3"/>
        <v>793428</v>
      </c>
      <c r="F35" s="2">
        <f t="shared" si="0"/>
        <v>2</v>
      </c>
      <c r="G35" s="7">
        <f t="shared" si="1"/>
        <v>12.62841752538596</v>
      </c>
      <c r="H35" s="8">
        <f t="shared" si="2"/>
        <v>30123.027333036625</v>
      </c>
      <c r="I35" s="9">
        <f t="shared" si="4"/>
        <v>80421.35594933124</v>
      </c>
      <c r="K35">
        <f t="shared" si="5"/>
        <v>0</v>
      </c>
      <c r="L35">
        <f t="shared" si="7"/>
        <v>138628.42306445664</v>
      </c>
      <c r="M35">
        <f t="shared" si="7"/>
        <v>0</v>
      </c>
      <c r="N35">
        <f t="shared" si="7"/>
        <v>0</v>
      </c>
      <c r="O35">
        <f t="shared" si="7"/>
        <v>0</v>
      </c>
    </row>
    <row r="36" spans="1:15" ht="12.75">
      <c r="A36">
        <v>32</v>
      </c>
      <c r="B36" s="5" t="s">
        <v>51</v>
      </c>
      <c r="C36" s="20">
        <v>7026</v>
      </c>
      <c r="D36" s="27">
        <v>11.1024419272095</v>
      </c>
      <c r="E36" s="3">
        <f t="shared" si="3"/>
        <v>800454</v>
      </c>
      <c r="F36" s="2">
        <f t="shared" si="0"/>
        <v>2</v>
      </c>
      <c r="G36" s="7">
        <f t="shared" si="1"/>
        <v>12.62841752538596</v>
      </c>
      <c r="H36" s="8">
        <f t="shared" si="2"/>
        <v>16360.75432329202</v>
      </c>
      <c r="I36" s="9">
        <f t="shared" si="4"/>
        <v>45149.05688373961</v>
      </c>
      <c r="K36">
        <f t="shared" si="5"/>
        <v>0</v>
      </c>
      <c r="L36">
        <f t="shared" si="7"/>
        <v>78005.75698057395</v>
      </c>
      <c r="M36">
        <f t="shared" si="7"/>
        <v>0</v>
      </c>
      <c r="N36">
        <f t="shared" si="7"/>
        <v>0</v>
      </c>
      <c r="O36">
        <f t="shared" si="7"/>
        <v>0</v>
      </c>
    </row>
    <row r="37" spans="1:15" ht="12.75">
      <c r="A37">
        <v>33</v>
      </c>
      <c r="B37" s="5" t="s">
        <v>26</v>
      </c>
      <c r="C37" s="20">
        <v>9703</v>
      </c>
      <c r="D37" s="27">
        <v>11.283017900424847</v>
      </c>
      <c r="E37" s="3">
        <f t="shared" si="3"/>
        <v>810157</v>
      </c>
      <c r="F37" s="2">
        <f aca="true" t="shared" si="8" ref="F37:F68">VLOOKUP(A37,$V$8:$W$12,2)</f>
        <v>2</v>
      </c>
      <c r="G37" s="7">
        <f aca="true" t="shared" si="9" ref="G37:G68">VLOOKUP(F37,$P$7:$Q$11,2)</f>
        <v>12.62841752538596</v>
      </c>
      <c r="H37" s="8">
        <f aca="true" t="shared" si="10" ref="H37:H68">(G37-D37)^2*C37</f>
        <v>17563.40176365391</v>
      </c>
      <c r="I37" s="9">
        <f t="shared" si="4"/>
        <v>62351.45160018865</v>
      </c>
      <c r="K37">
        <f t="shared" si="5"/>
        <v>0</v>
      </c>
      <c r="L37">
        <f t="shared" si="7"/>
        <v>109479.1226878223</v>
      </c>
      <c r="M37">
        <f t="shared" si="7"/>
        <v>0</v>
      </c>
      <c r="N37">
        <f t="shared" si="7"/>
        <v>0</v>
      </c>
      <c r="O37">
        <f t="shared" si="7"/>
        <v>0</v>
      </c>
    </row>
    <row r="38" spans="1:15" ht="12.75">
      <c r="A38">
        <v>34</v>
      </c>
      <c r="B38" s="5" t="s">
        <v>55</v>
      </c>
      <c r="C38" s="20">
        <v>3608</v>
      </c>
      <c r="D38" s="27">
        <v>11.290563894134317</v>
      </c>
      <c r="E38" s="3">
        <f aca="true" t="shared" si="11" ref="E38:E69">C38+E37</f>
        <v>813765</v>
      </c>
      <c r="F38" s="2">
        <f t="shared" si="8"/>
        <v>2</v>
      </c>
      <c r="G38" s="7">
        <f t="shared" si="9"/>
        <v>12.62841752538596</v>
      </c>
      <c r="H38" s="8">
        <f t="shared" si="10"/>
        <v>6457.787237860762</v>
      </c>
      <c r="I38" s="9">
        <f t="shared" si="4"/>
        <v>23184.99818339489</v>
      </c>
      <c r="K38">
        <f aca="true" t="shared" si="12" ref="K38:K69">IF(F38=K$4,$C38*$D38,0)</f>
        <v>0</v>
      </c>
      <c r="L38">
        <f t="shared" si="7"/>
        <v>40736.35453003662</v>
      </c>
      <c r="M38">
        <f t="shared" si="7"/>
        <v>0</v>
      </c>
      <c r="N38">
        <f t="shared" si="7"/>
        <v>0</v>
      </c>
      <c r="O38">
        <f t="shared" si="7"/>
        <v>0</v>
      </c>
    </row>
    <row r="39" spans="1:15" ht="12.75">
      <c r="A39">
        <v>35</v>
      </c>
      <c r="B39" s="5" t="s">
        <v>53</v>
      </c>
      <c r="C39" s="20">
        <v>3521</v>
      </c>
      <c r="D39" s="27">
        <v>11.487303430286765</v>
      </c>
      <c r="E39" s="3">
        <f t="shared" si="11"/>
        <v>817286</v>
      </c>
      <c r="F39" s="2">
        <f t="shared" si="8"/>
        <v>2</v>
      </c>
      <c r="G39" s="7">
        <f t="shared" si="9"/>
        <v>12.62841752538596</v>
      </c>
      <c r="H39" s="8">
        <f t="shared" si="10"/>
        <v>4584.8397920579</v>
      </c>
      <c r="I39" s="9">
        <f t="shared" si="4"/>
        <v>22625.9364201035</v>
      </c>
      <c r="K39">
        <f t="shared" si="12"/>
        <v>0</v>
      </c>
      <c r="L39">
        <f t="shared" si="7"/>
        <v>40446.7953780397</v>
      </c>
      <c r="M39">
        <f t="shared" si="7"/>
        <v>0</v>
      </c>
      <c r="N39">
        <f t="shared" si="7"/>
        <v>0</v>
      </c>
      <c r="O39">
        <f t="shared" si="7"/>
        <v>0</v>
      </c>
    </row>
    <row r="40" spans="1:15" ht="12.75">
      <c r="A40">
        <v>36</v>
      </c>
      <c r="B40" s="5" t="s">
        <v>39</v>
      </c>
      <c r="C40" s="20">
        <v>13528</v>
      </c>
      <c r="D40" s="27">
        <v>11.532796461883871</v>
      </c>
      <c r="E40" s="3">
        <f t="shared" si="11"/>
        <v>830814</v>
      </c>
      <c r="F40" s="2">
        <f t="shared" si="8"/>
        <v>2</v>
      </c>
      <c r="G40" s="7">
        <f t="shared" si="9"/>
        <v>12.62841752538596</v>
      </c>
      <c r="H40" s="8">
        <f t="shared" si="10"/>
        <v>16238.815244071644</v>
      </c>
      <c r="I40" s="9">
        <f t="shared" si="4"/>
        <v>86930.89119317243</v>
      </c>
      <c r="K40">
        <f t="shared" si="12"/>
        <v>0</v>
      </c>
      <c r="L40">
        <f t="shared" si="7"/>
        <v>156015.670536365</v>
      </c>
      <c r="M40">
        <f t="shared" si="7"/>
        <v>0</v>
      </c>
      <c r="N40">
        <f t="shared" si="7"/>
        <v>0</v>
      </c>
      <c r="O40">
        <f t="shared" si="7"/>
        <v>0</v>
      </c>
    </row>
    <row r="41" spans="1:15" ht="12.75">
      <c r="A41">
        <v>37</v>
      </c>
      <c r="B41" s="5" t="s">
        <v>42</v>
      </c>
      <c r="C41" s="20">
        <v>14952</v>
      </c>
      <c r="D41" s="27">
        <v>11.599275077420444</v>
      </c>
      <c r="E41" s="3">
        <f t="shared" si="11"/>
        <v>845766</v>
      </c>
      <c r="F41" s="2">
        <f t="shared" si="8"/>
        <v>2</v>
      </c>
      <c r="G41" s="7">
        <f t="shared" si="9"/>
        <v>12.62841752538596</v>
      </c>
      <c r="H41" s="8">
        <f t="shared" si="10"/>
        <v>15836.174232512994</v>
      </c>
      <c r="I41" s="9">
        <f t="shared" si="4"/>
        <v>96081.51131876952</v>
      </c>
      <c r="K41">
        <f t="shared" si="12"/>
        <v>0</v>
      </c>
      <c r="L41">
        <f t="shared" si="7"/>
        <v>173432.36095759048</v>
      </c>
      <c r="M41">
        <f t="shared" si="7"/>
        <v>0</v>
      </c>
      <c r="N41">
        <f t="shared" si="7"/>
        <v>0</v>
      </c>
      <c r="O41">
        <f t="shared" si="7"/>
        <v>0</v>
      </c>
    </row>
    <row r="42" spans="1:15" ht="12.75">
      <c r="A42">
        <v>38</v>
      </c>
      <c r="B42" s="5" t="s">
        <v>37</v>
      </c>
      <c r="C42" s="20">
        <v>16093</v>
      </c>
      <c r="D42" s="27">
        <v>11.780313054978135</v>
      </c>
      <c r="E42" s="3">
        <f t="shared" si="11"/>
        <v>861859</v>
      </c>
      <c r="F42" s="2">
        <f t="shared" si="8"/>
        <v>2</v>
      </c>
      <c r="G42" s="7">
        <f t="shared" si="9"/>
        <v>12.62841752538596</v>
      </c>
      <c r="H42" s="8">
        <f t="shared" si="10"/>
        <v>11575.392234535264</v>
      </c>
      <c r="I42" s="9">
        <f t="shared" si="4"/>
        <v>103413.57421434978</v>
      </c>
      <c r="K42">
        <f t="shared" si="12"/>
        <v>0</v>
      </c>
      <c r="L42">
        <f t="shared" si="7"/>
        <v>189580.57799376315</v>
      </c>
      <c r="M42">
        <f t="shared" si="7"/>
        <v>0</v>
      </c>
      <c r="N42">
        <f t="shared" si="7"/>
        <v>0</v>
      </c>
      <c r="O42">
        <f t="shared" si="7"/>
        <v>0</v>
      </c>
    </row>
    <row r="43" spans="1:15" ht="12.75">
      <c r="A43">
        <v>39</v>
      </c>
      <c r="B43" s="5" t="s">
        <v>47</v>
      </c>
      <c r="C43" s="20">
        <v>7668</v>
      </c>
      <c r="D43" s="27">
        <v>12.346692499095232</v>
      </c>
      <c r="E43" s="3">
        <f t="shared" si="11"/>
        <v>869527</v>
      </c>
      <c r="F43" s="2">
        <f t="shared" si="8"/>
        <v>2</v>
      </c>
      <c r="G43" s="7">
        <f t="shared" si="9"/>
        <v>12.62841752538596</v>
      </c>
      <c r="H43" s="8">
        <f t="shared" si="10"/>
        <v>608.6014186825035</v>
      </c>
      <c r="I43" s="9">
        <f t="shared" si="4"/>
        <v>49274.54713699336</v>
      </c>
      <c r="K43">
        <f t="shared" si="12"/>
        <v>0</v>
      </c>
      <c r="L43">
        <f t="shared" si="7"/>
        <v>94674.43808306224</v>
      </c>
      <c r="M43">
        <f t="shared" si="7"/>
        <v>0</v>
      </c>
      <c r="N43">
        <f t="shared" si="7"/>
        <v>0</v>
      </c>
      <c r="O43">
        <f t="shared" si="7"/>
        <v>0</v>
      </c>
    </row>
    <row r="44" spans="1:15" ht="12.75">
      <c r="A44">
        <v>40</v>
      </c>
      <c r="B44" s="5" t="s">
        <v>41</v>
      </c>
      <c r="C44" s="20">
        <v>8943</v>
      </c>
      <c r="D44" s="27">
        <v>12.69957363073543</v>
      </c>
      <c r="E44" s="3">
        <f t="shared" si="11"/>
        <v>878470</v>
      </c>
      <c r="F44" s="2">
        <f t="shared" si="8"/>
        <v>2</v>
      </c>
      <c r="G44" s="7">
        <f t="shared" si="9"/>
        <v>12.62841752538596</v>
      </c>
      <c r="H44" s="8">
        <f t="shared" si="10"/>
        <v>45.280120050818844</v>
      </c>
      <c r="I44" s="9">
        <f t="shared" si="4"/>
        <v>57467.69366798795</v>
      </c>
      <c r="K44">
        <f t="shared" si="12"/>
        <v>0</v>
      </c>
      <c r="L44">
        <f t="shared" si="7"/>
        <v>113572.28697966694</v>
      </c>
      <c r="M44">
        <f t="shared" si="7"/>
        <v>0</v>
      </c>
      <c r="N44">
        <f t="shared" si="7"/>
        <v>0</v>
      </c>
      <c r="O44">
        <f t="shared" si="7"/>
        <v>0</v>
      </c>
    </row>
    <row r="45" spans="1:15" ht="12.75">
      <c r="A45">
        <v>41</v>
      </c>
      <c r="B45" s="5" t="s">
        <v>56</v>
      </c>
      <c r="C45" s="20">
        <v>6571</v>
      </c>
      <c r="D45" s="27">
        <v>12.967424613688012</v>
      </c>
      <c r="E45" s="3">
        <f t="shared" si="11"/>
        <v>885041</v>
      </c>
      <c r="F45" s="2">
        <f t="shared" si="8"/>
        <v>2</v>
      </c>
      <c r="G45" s="7">
        <f t="shared" si="9"/>
        <v>12.62841752538596</v>
      </c>
      <c r="H45" s="8">
        <f t="shared" si="10"/>
        <v>755.1774706939826</v>
      </c>
      <c r="I45" s="9">
        <f t="shared" si="4"/>
        <v>42225.228121698405</v>
      </c>
      <c r="K45">
        <f t="shared" si="12"/>
        <v>0</v>
      </c>
      <c r="L45">
        <f t="shared" si="7"/>
        <v>85208.94713654392</v>
      </c>
      <c r="M45">
        <f t="shared" si="7"/>
        <v>0</v>
      </c>
      <c r="N45">
        <f t="shared" si="7"/>
        <v>0</v>
      </c>
      <c r="O45">
        <f t="shared" si="7"/>
        <v>0</v>
      </c>
    </row>
    <row r="46" spans="1:15" ht="12.75">
      <c r="A46">
        <v>42</v>
      </c>
      <c r="B46" s="5" t="s">
        <v>46</v>
      </c>
      <c r="C46" s="20">
        <v>8979</v>
      </c>
      <c r="D46" s="27">
        <v>13.105479886100696</v>
      </c>
      <c r="E46" s="3">
        <f t="shared" si="11"/>
        <v>894020</v>
      </c>
      <c r="F46" s="2">
        <f t="shared" si="8"/>
        <v>2</v>
      </c>
      <c r="G46" s="7">
        <f t="shared" si="9"/>
        <v>12.62841752538596</v>
      </c>
      <c r="H46" s="8">
        <f t="shared" si="10"/>
        <v>2043.5171056802303</v>
      </c>
      <c r="I46" s="9">
        <f t="shared" si="4"/>
        <v>57699.029570039565</v>
      </c>
      <c r="K46">
        <f t="shared" si="12"/>
        <v>0</v>
      </c>
      <c r="L46">
        <f aca="true" t="shared" si="13" ref="L46:O65">IF($F46=L$4,$C46*$D46,0)</f>
        <v>117674.10389729815</v>
      </c>
      <c r="M46">
        <f t="shared" si="13"/>
        <v>0</v>
      </c>
      <c r="N46">
        <f t="shared" si="13"/>
        <v>0</v>
      </c>
      <c r="O46">
        <f t="shared" si="13"/>
        <v>0</v>
      </c>
    </row>
    <row r="47" spans="1:15" ht="12.75">
      <c r="A47">
        <v>43</v>
      </c>
      <c r="B47" s="5" t="s">
        <v>52</v>
      </c>
      <c r="C47" s="20">
        <v>6769</v>
      </c>
      <c r="D47" s="27">
        <v>13.189487626018723</v>
      </c>
      <c r="E47" s="3">
        <f t="shared" si="11"/>
        <v>900789</v>
      </c>
      <c r="F47" s="2">
        <f t="shared" si="8"/>
        <v>2</v>
      </c>
      <c r="G47" s="7">
        <f t="shared" si="9"/>
        <v>12.62841752538596</v>
      </c>
      <c r="H47" s="8">
        <f t="shared" si="10"/>
        <v>2130.878883811057</v>
      </c>
      <c r="I47" s="9">
        <f t="shared" si="4"/>
        <v>43497.57558298227</v>
      </c>
      <c r="K47">
        <f t="shared" si="12"/>
        <v>0</v>
      </c>
      <c r="L47">
        <f t="shared" si="13"/>
        <v>89279.64174052073</v>
      </c>
      <c r="M47">
        <f t="shared" si="13"/>
        <v>0</v>
      </c>
      <c r="N47">
        <f t="shared" si="13"/>
        <v>0</v>
      </c>
      <c r="O47">
        <f t="shared" si="13"/>
        <v>0</v>
      </c>
    </row>
    <row r="48" spans="1:15" ht="12.75">
      <c r="A48">
        <v>44</v>
      </c>
      <c r="B48" s="5" t="s">
        <v>38</v>
      </c>
      <c r="C48" s="20">
        <v>10823</v>
      </c>
      <c r="D48" s="27">
        <v>13.190556988333915</v>
      </c>
      <c r="E48" s="3">
        <f t="shared" si="11"/>
        <v>911612</v>
      </c>
      <c r="F48" s="2">
        <f t="shared" si="8"/>
        <v>2</v>
      </c>
      <c r="G48" s="7">
        <f t="shared" si="9"/>
        <v>12.62841752538596</v>
      </c>
      <c r="H48" s="8">
        <f t="shared" si="10"/>
        <v>3420.076396520372</v>
      </c>
      <c r="I48" s="9">
        <f t="shared" si="4"/>
        <v>69548.56855290546</v>
      </c>
      <c r="K48">
        <f t="shared" si="12"/>
        <v>0</v>
      </c>
      <c r="L48">
        <f t="shared" si="13"/>
        <v>142761.39828473795</v>
      </c>
      <c r="M48">
        <f t="shared" si="13"/>
        <v>0</v>
      </c>
      <c r="N48">
        <f t="shared" si="13"/>
        <v>0</v>
      </c>
      <c r="O48">
        <f t="shared" si="13"/>
        <v>0</v>
      </c>
    </row>
    <row r="49" spans="1:15" ht="12.75">
      <c r="A49">
        <v>45</v>
      </c>
      <c r="B49" s="16" t="s">
        <v>59</v>
      </c>
      <c r="C49" s="20">
        <v>3186</v>
      </c>
      <c r="D49" s="27">
        <v>13.970073492644746</v>
      </c>
      <c r="E49" s="3">
        <f t="shared" si="11"/>
        <v>914798</v>
      </c>
      <c r="F49" s="2">
        <f t="shared" si="8"/>
        <v>2</v>
      </c>
      <c r="G49" s="7">
        <f t="shared" si="9"/>
        <v>12.62841752538596</v>
      </c>
      <c r="H49" s="8">
        <f t="shared" si="10"/>
        <v>5734.929780056815</v>
      </c>
      <c r="I49" s="9">
        <f t="shared" si="4"/>
        <v>20473.227331567665</v>
      </c>
      <c r="K49">
        <f t="shared" si="12"/>
        <v>0</v>
      </c>
      <c r="L49">
        <f t="shared" si="13"/>
        <v>44508.65414756616</v>
      </c>
      <c r="M49">
        <f t="shared" si="13"/>
        <v>0</v>
      </c>
      <c r="N49">
        <f t="shared" si="13"/>
        <v>0</v>
      </c>
      <c r="O49">
        <f t="shared" si="13"/>
        <v>0</v>
      </c>
    </row>
    <row r="50" spans="1:15" ht="12.75">
      <c r="A50">
        <v>46</v>
      </c>
      <c r="B50" s="5" t="s">
        <v>44</v>
      </c>
      <c r="C50" s="20">
        <v>17073</v>
      </c>
      <c r="D50" s="27">
        <v>14.423043771693806</v>
      </c>
      <c r="E50" s="3">
        <f t="shared" si="11"/>
        <v>931871</v>
      </c>
      <c r="F50" s="2">
        <f t="shared" si="8"/>
        <v>2</v>
      </c>
      <c r="G50" s="7">
        <f t="shared" si="9"/>
        <v>12.62841752538596</v>
      </c>
      <c r="H50" s="8">
        <f t="shared" si="10"/>
        <v>54986.72707249623</v>
      </c>
      <c r="I50" s="9">
        <f t="shared" si="4"/>
        <v>109711.051547977</v>
      </c>
      <c r="K50">
        <f t="shared" si="12"/>
        <v>0</v>
      </c>
      <c r="L50">
        <f t="shared" si="13"/>
        <v>246244.62631412834</v>
      </c>
      <c r="M50">
        <f t="shared" si="13"/>
        <v>0</v>
      </c>
      <c r="N50">
        <f t="shared" si="13"/>
        <v>0</v>
      </c>
      <c r="O50">
        <f t="shared" si="13"/>
        <v>0</v>
      </c>
    </row>
    <row r="51" spans="1:15" ht="12.75">
      <c r="A51">
        <v>47</v>
      </c>
      <c r="B51" s="5" t="s">
        <v>73</v>
      </c>
      <c r="C51" s="20">
        <v>1652</v>
      </c>
      <c r="D51" s="27">
        <v>15.957772274602542</v>
      </c>
      <c r="E51" s="3">
        <f t="shared" si="11"/>
        <v>933523</v>
      </c>
      <c r="F51" s="2">
        <f t="shared" si="8"/>
        <v>2</v>
      </c>
      <c r="G51" s="7">
        <f t="shared" si="9"/>
        <v>12.62841752538596</v>
      </c>
      <c r="H51" s="8">
        <f t="shared" si="10"/>
        <v>18311.764232208432</v>
      </c>
      <c r="I51" s="9">
        <f t="shared" si="4"/>
        <v>10615.747505257306</v>
      </c>
      <c r="K51">
        <f t="shared" si="12"/>
        <v>0</v>
      </c>
      <c r="L51">
        <f t="shared" si="13"/>
        <v>26362.2397976434</v>
      </c>
      <c r="M51">
        <f t="shared" si="13"/>
        <v>0</v>
      </c>
      <c r="N51">
        <f t="shared" si="13"/>
        <v>0</v>
      </c>
      <c r="O51">
        <f t="shared" si="13"/>
        <v>0</v>
      </c>
    </row>
    <row r="52" spans="1:15" ht="12.75">
      <c r="A52">
        <v>48</v>
      </c>
      <c r="B52" s="5" t="s">
        <v>60</v>
      </c>
      <c r="C52" s="20">
        <v>4562</v>
      </c>
      <c r="D52" s="27">
        <v>16.513509134198117</v>
      </c>
      <c r="E52" s="3">
        <f t="shared" si="11"/>
        <v>938085</v>
      </c>
      <c r="F52" s="2">
        <f t="shared" si="8"/>
        <v>2</v>
      </c>
      <c r="G52" s="7">
        <f t="shared" si="9"/>
        <v>12.62841752538596</v>
      </c>
      <c r="H52" s="8">
        <f t="shared" si="10"/>
        <v>68858.53972203135</v>
      </c>
      <c r="I52" s="9">
        <f t="shared" si="4"/>
        <v>29315.39958776261</v>
      </c>
      <c r="K52">
        <f t="shared" si="12"/>
        <v>0</v>
      </c>
      <c r="L52">
        <f t="shared" si="13"/>
        <v>75334.62867021181</v>
      </c>
      <c r="M52">
        <f t="shared" si="13"/>
        <v>0</v>
      </c>
      <c r="N52">
        <f t="shared" si="13"/>
        <v>0</v>
      </c>
      <c r="O52">
        <f t="shared" si="13"/>
        <v>0</v>
      </c>
    </row>
    <row r="53" spans="1:15" ht="12.75">
      <c r="A53">
        <v>49</v>
      </c>
      <c r="B53" s="5" t="s">
        <v>65</v>
      </c>
      <c r="C53" s="20">
        <v>2384</v>
      </c>
      <c r="D53" s="27">
        <v>16.694675718885662</v>
      </c>
      <c r="E53" s="3">
        <f t="shared" si="11"/>
        <v>940469</v>
      </c>
      <c r="F53" s="2">
        <f t="shared" si="8"/>
        <v>2</v>
      </c>
      <c r="G53" s="7">
        <f t="shared" si="9"/>
        <v>12.62841752538596</v>
      </c>
      <c r="H53" s="8">
        <f t="shared" si="10"/>
        <v>39418.142379749064</v>
      </c>
      <c r="I53" s="9">
        <f t="shared" si="4"/>
        <v>15319.577513640084</v>
      </c>
      <c r="K53">
        <f t="shared" si="12"/>
        <v>0</v>
      </c>
      <c r="L53">
        <f t="shared" si="13"/>
        <v>39800.106913823416</v>
      </c>
      <c r="M53">
        <f t="shared" si="13"/>
        <v>0</v>
      </c>
      <c r="N53">
        <f t="shared" si="13"/>
        <v>0</v>
      </c>
      <c r="O53">
        <f t="shared" si="13"/>
        <v>0</v>
      </c>
    </row>
    <row r="54" spans="1:15" ht="12.75">
      <c r="A54">
        <v>50</v>
      </c>
      <c r="B54" s="5" t="s">
        <v>67</v>
      </c>
      <c r="C54" s="20">
        <v>3485</v>
      </c>
      <c r="D54" s="27">
        <v>16.96899603871024</v>
      </c>
      <c r="E54" s="3">
        <f t="shared" si="11"/>
        <v>943954</v>
      </c>
      <c r="F54" s="2">
        <f t="shared" si="8"/>
        <v>2</v>
      </c>
      <c r="G54" s="7">
        <f t="shared" si="9"/>
        <v>12.62841752538596</v>
      </c>
      <c r="H54" s="8">
        <f t="shared" si="10"/>
        <v>65659.56707870853</v>
      </c>
      <c r="I54" s="9">
        <f t="shared" si="4"/>
        <v>22394.600518051884</v>
      </c>
      <c r="K54">
        <f t="shared" si="12"/>
        <v>0</v>
      </c>
      <c r="L54">
        <f t="shared" si="13"/>
        <v>59136.95119490519</v>
      </c>
      <c r="M54">
        <f t="shared" si="13"/>
        <v>0</v>
      </c>
      <c r="N54">
        <f t="shared" si="13"/>
        <v>0</v>
      </c>
      <c r="O54">
        <f t="shared" si="13"/>
        <v>0</v>
      </c>
    </row>
    <row r="55" spans="1:15" ht="12.75">
      <c r="A55">
        <v>51</v>
      </c>
      <c r="B55" s="16" t="s">
        <v>61</v>
      </c>
      <c r="C55" s="20">
        <v>6389</v>
      </c>
      <c r="D55" s="27">
        <v>17.28037110867532</v>
      </c>
      <c r="E55" s="3">
        <f t="shared" si="11"/>
        <v>950343</v>
      </c>
      <c r="F55" s="2">
        <f t="shared" si="8"/>
        <v>2</v>
      </c>
      <c r="G55" s="7">
        <f t="shared" si="9"/>
        <v>12.62841752538596</v>
      </c>
      <c r="H55" s="8">
        <f t="shared" si="10"/>
        <v>138262.25430935185</v>
      </c>
      <c r="I55" s="9">
        <f t="shared" si="4"/>
        <v>41055.69661688192</v>
      </c>
      <c r="K55">
        <f t="shared" si="12"/>
        <v>0</v>
      </c>
      <c r="L55">
        <f t="shared" si="13"/>
        <v>110404.29101332661</v>
      </c>
      <c r="M55">
        <f t="shared" si="13"/>
        <v>0</v>
      </c>
      <c r="N55">
        <f t="shared" si="13"/>
        <v>0</v>
      </c>
      <c r="O55">
        <f t="shared" si="13"/>
        <v>0</v>
      </c>
    </row>
    <row r="56" spans="1:15" ht="12.75">
      <c r="A56">
        <v>52</v>
      </c>
      <c r="B56" s="5" t="s">
        <v>54</v>
      </c>
      <c r="C56" s="20">
        <v>7157</v>
      </c>
      <c r="D56" s="27">
        <v>18.18732430105993</v>
      </c>
      <c r="E56" s="3">
        <f t="shared" si="11"/>
        <v>957500</v>
      </c>
      <c r="F56" s="2">
        <f t="shared" si="8"/>
        <v>2</v>
      </c>
      <c r="G56" s="7">
        <f t="shared" si="9"/>
        <v>12.62841752538596</v>
      </c>
      <c r="H56" s="8">
        <f t="shared" si="10"/>
        <v>221161.63857731747</v>
      </c>
      <c r="I56" s="9">
        <f t="shared" si="4"/>
        <v>45990.86252731631</v>
      </c>
      <c r="K56">
        <f t="shared" si="12"/>
        <v>0</v>
      </c>
      <c r="L56">
        <f t="shared" si="13"/>
        <v>130166.68002268592</v>
      </c>
      <c r="M56">
        <f t="shared" si="13"/>
        <v>0</v>
      </c>
      <c r="N56">
        <f t="shared" si="13"/>
        <v>0</v>
      </c>
      <c r="O56">
        <f t="shared" si="13"/>
        <v>0</v>
      </c>
    </row>
    <row r="57" spans="1:15" ht="12.75">
      <c r="A57">
        <v>53</v>
      </c>
      <c r="B57" s="5" t="s">
        <v>74</v>
      </c>
      <c r="C57" s="20">
        <v>2816</v>
      </c>
      <c r="D57" s="27">
        <v>19.572658842204017</v>
      </c>
      <c r="E57" s="3">
        <f t="shared" si="11"/>
        <v>960316</v>
      </c>
      <c r="F57" s="2">
        <f t="shared" si="8"/>
        <v>2</v>
      </c>
      <c r="G57" s="7">
        <f t="shared" si="9"/>
        <v>12.62841752538596</v>
      </c>
      <c r="H57" s="8">
        <f t="shared" si="10"/>
        <v>135794.52470482764</v>
      </c>
      <c r="I57" s="9">
        <f t="shared" si="4"/>
        <v>18095.60833825943</v>
      </c>
      <c r="K57">
        <f t="shared" si="12"/>
        <v>0</v>
      </c>
      <c r="L57">
        <f t="shared" si="13"/>
        <v>55116.607299646515</v>
      </c>
      <c r="M57">
        <f t="shared" si="13"/>
        <v>0</v>
      </c>
      <c r="N57">
        <f t="shared" si="13"/>
        <v>0</v>
      </c>
      <c r="O57">
        <f t="shared" si="13"/>
        <v>0</v>
      </c>
    </row>
    <row r="58" spans="1:15" ht="12.75">
      <c r="A58">
        <v>54</v>
      </c>
      <c r="B58" s="5" t="s">
        <v>68</v>
      </c>
      <c r="C58" s="20">
        <v>1686</v>
      </c>
      <c r="D58" s="27">
        <v>20.028032554028602</v>
      </c>
      <c r="E58" s="3">
        <f t="shared" si="11"/>
        <v>962002</v>
      </c>
      <c r="F58" s="2">
        <f t="shared" si="8"/>
        <v>3</v>
      </c>
      <c r="G58" s="7">
        <f t="shared" si="9"/>
        <v>26.86139779287443</v>
      </c>
      <c r="H58" s="8">
        <f t="shared" si="10"/>
        <v>78727.56850186855</v>
      </c>
      <c r="I58" s="9">
        <f t="shared" si="4"/>
        <v>474041.9239492149</v>
      </c>
      <c r="K58">
        <f t="shared" si="12"/>
        <v>0</v>
      </c>
      <c r="L58">
        <f t="shared" si="13"/>
        <v>0</v>
      </c>
      <c r="M58">
        <f t="shared" si="13"/>
        <v>33767.26288609223</v>
      </c>
      <c r="N58">
        <f t="shared" si="13"/>
        <v>0</v>
      </c>
      <c r="O58">
        <f t="shared" si="13"/>
        <v>0</v>
      </c>
    </row>
    <row r="59" spans="1:15" ht="12.75">
      <c r="A59">
        <v>55</v>
      </c>
      <c r="B59" s="5" t="s">
        <v>64</v>
      </c>
      <c r="C59" s="20">
        <v>1545</v>
      </c>
      <c r="D59" s="27">
        <v>20.938502298089528</v>
      </c>
      <c r="E59" s="3">
        <f t="shared" si="11"/>
        <v>963547</v>
      </c>
      <c r="F59" s="2">
        <f t="shared" si="8"/>
        <v>3</v>
      </c>
      <c r="G59" s="7">
        <f t="shared" si="9"/>
        <v>26.86139779287443</v>
      </c>
      <c r="H59" s="8">
        <f t="shared" si="10"/>
        <v>54199.66766011141</v>
      </c>
      <c r="I59" s="9">
        <f t="shared" si="4"/>
        <v>434397.8484588001</v>
      </c>
      <c r="K59">
        <f t="shared" si="12"/>
        <v>0</v>
      </c>
      <c r="L59">
        <f t="shared" si="13"/>
        <v>0</v>
      </c>
      <c r="M59">
        <f t="shared" si="13"/>
        <v>32349.98605054832</v>
      </c>
      <c r="N59">
        <f t="shared" si="13"/>
        <v>0</v>
      </c>
      <c r="O59">
        <f t="shared" si="13"/>
        <v>0</v>
      </c>
    </row>
    <row r="60" spans="1:15" ht="12.75">
      <c r="A60">
        <v>56</v>
      </c>
      <c r="B60" s="5" t="s">
        <v>69</v>
      </c>
      <c r="C60" s="20">
        <v>1356</v>
      </c>
      <c r="D60" s="27">
        <v>22.16815918667663</v>
      </c>
      <c r="E60" s="3">
        <f t="shared" si="11"/>
        <v>964903</v>
      </c>
      <c r="F60" s="2">
        <f t="shared" si="8"/>
        <v>3</v>
      </c>
      <c r="G60" s="7">
        <f t="shared" si="9"/>
        <v>26.86139779287443</v>
      </c>
      <c r="H60" s="8">
        <f t="shared" si="10"/>
        <v>29867.918561540642</v>
      </c>
      <c r="I60" s="9">
        <f t="shared" si="4"/>
        <v>381257.91748228675</v>
      </c>
      <c r="K60">
        <f t="shared" si="12"/>
        <v>0</v>
      </c>
      <c r="L60">
        <f t="shared" si="13"/>
        <v>0</v>
      </c>
      <c r="M60">
        <f t="shared" si="13"/>
        <v>30060.02385713351</v>
      </c>
      <c r="N60">
        <f t="shared" si="13"/>
        <v>0</v>
      </c>
      <c r="O60">
        <f t="shared" si="13"/>
        <v>0</v>
      </c>
    </row>
    <row r="61" spans="1:15" ht="12.75">
      <c r="A61">
        <v>57</v>
      </c>
      <c r="B61" s="5" t="s">
        <v>58</v>
      </c>
      <c r="C61" s="20">
        <v>5000</v>
      </c>
      <c r="D61" s="27">
        <v>22.60906692860516</v>
      </c>
      <c r="E61" s="3">
        <f t="shared" si="11"/>
        <v>969903</v>
      </c>
      <c r="F61" s="2">
        <f t="shared" si="8"/>
        <v>3</v>
      </c>
      <c r="G61" s="7">
        <f t="shared" si="9"/>
        <v>26.86139779287443</v>
      </c>
      <c r="H61" s="8">
        <f t="shared" si="10"/>
        <v>90411.58889608526</v>
      </c>
      <c r="I61" s="9">
        <f t="shared" si="4"/>
        <v>1405818.2798019422</v>
      </c>
      <c r="K61">
        <f t="shared" si="12"/>
        <v>0</v>
      </c>
      <c r="L61">
        <f t="shared" si="13"/>
        <v>0</v>
      </c>
      <c r="M61">
        <f t="shared" si="13"/>
        <v>113045.3346430258</v>
      </c>
      <c r="N61">
        <f t="shared" si="13"/>
        <v>0</v>
      </c>
      <c r="O61">
        <f t="shared" si="13"/>
        <v>0</v>
      </c>
    </row>
    <row r="62" spans="1:15" ht="12.75">
      <c r="A62">
        <v>58</v>
      </c>
      <c r="B62" s="5" t="s">
        <v>63</v>
      </c>
      <c r="C62" s="20">
        <v>3507</v>
      </c>
      <c r="D62" s="27">
        <v>23.34462923684401</v>
      </c>
      <c r="E62" s="3">
        <f t="shared" si="11"/>
        <v>973410</v>
      </c>
      <c r="F62" s="2">
        <f t="shared" si="8"/>
        <v>3</v>
      </c>
      <c r="G62" s="7">
        <f t="shared" si="9"/>
        <v>26.86139779287443</v>
      </c>
      <c r="H62" s="8">
        <f t="shared" si="10"/>
        <v>43373.38739593181</v>
      </c>
      <c r="I62" s="9">
        <f t="shared" si="4"/>
        <v>986040.9414530823</v>
      </c>
      <c r="K62">
        <f t="shared" si="12"/>
        <v>0</v>
      </c>
      <c r="L62">
        <f t="shared" si="13"/>
        <v>0</v>
      </c>
      <c r="M62">
        <f t="shared" si="13"/>
        <v>81869.61473361195</v>
      </c>
      <c r="N62">
        <f t="shared" si="13"/>
        <v>0</v>
      </c>
      <c r="O62">
        <f t="shared" si="13"/>
        <v>0</v>
      </c>
    </row>
    <row r="63" spans="1:15" ht="12.75">
      <c r="A63">
        <v>59</v>
      </c>
      <c r="B63" s="5" t="s">
        <v>70</v>
      </c>
      <c r="C63" s="20">
        <v>1241</v>
      </c>
      <c r="D63" s="27">
        <v>23.78771624544368</v>
      </c>
      <c r="E63" s="3">
        <f t="shared" si="11"/>
        <v>974651</v>
      </c>
      <c r="F63" s="2">
        <f t="shared" si="8"/>
        <v>3</v>
      </c>
      <c r="G63" s="7">
        <f t="shared" si="9"/>
        <v>26.86139779287443</v>
      </c>
      <c r="H63" s="8">
        <f t="shared" si="10"/>
        <v>11724.370154475231</v>
      </c>
      <c r="I63" s="9">
        <f t="shared" si="4"/>
        <v>348924.09704684204</v>
      </c>
      <c r="K63">
        <f t="shared" si="12"/>
        <v>0</v>
      </c>
      <c r="L63">
        <f t="shared" si="13"/>
        <v>0</v>
      </c>
      <c r="M63">
        <f t="shared" si="13"/>
        <v>29520.555860595607</v>
      </c>
      <c r="N63">
        <f t="shared" si="13"/>
        <v>0</v>
      </c>
      <c r="O63">
        <f t="shared" si="13"/>
        <v>0</v>
      </c>
    </row>
    <row r="64" spans="1:15" ht="12.75">
      <c r="A64">
        <v>60</v>
      </c>
      <c r="B64" s="5" t="s">
        <v>78</v>
      </c>
      <c r="C64" s="20">
        <v>1567</v>
      </c>
      <c r="D64" s="27">
        <v>25.249831487024878</v>
      </c>
      <c r="E64" s="3">
        <f t="shared" si="11"/>
        <v>976218</v>
      </c>
      <c r="F64" s="2">
        <f t="shared" si="8"/>
        <v>3</v>
      </c>
      <c r="G64" s="7">
        <f t="shared" si="9"/>
        <v>26.86139779287443</v>
      </c>
      <c r="H64" s="8">
        <f t="shared" si="10"/>
        <v>4069.727716420387</v>
      </c>
      <c r="I64" s="9">
        <f t="shared" si="4"/>
        <v>440583.4488899287</v>
      </c>
      <c r="K64">
        <f t="shared" si="12"/>
        <v>0</v>
      </c>
      <c r="L64">
        <f t="shared" si="13"/>
        <v>0</v>
      </c>
      <c r="M64">
        <f t="shared" si="13"/>
        <v>39566.485940167986</v>
      </c>
      <c r="N64">
        <f t="shared" si="13"/>
        <v>0</v>
      </c>
      <c r="O64">
        <f t="shared" si="13"/>
        <v>0</v>
      </c>
    </row>
    <row r="65" spans="1:15" ht="12.75">
      <c r="A65">
        <v>61</v>
      </c>
      <c r="B65" s="16" t="s">
        <v>71</v>
      </c>
      <c r="C65" s="20">
        <v>2125</v>
      </c>
      <c r="D65" s="27">
        <v>25.417303792432424</v>
      </c>
      <c r="E65" s="3">
        <f t="shared" si="11"/>
        <v>978343</v>
      </c>
      <c r="F65" s="2">
        <f t="shared" si="8"/>
        <v>3</v>
      </c>
      <c r="G65" s="7">
        <f t="shared" si="9"/>
        <v>26.86139779287443</v>
      </c>
      <c r="H65" s="8">
        <f t="shared" si="10"/>
        <v>4431.490899489274</v>
      </c>
      <c r="I65" s="9">
        <f t="shared" si="4"/>
        <v>597472.7689158254</v>
      </c>
      <c r="K65">
        <f t="shared" si="12"/>
        <v>0</v>
      </c>
      <c r="L65">
        <f t="shared" si="13"/>
        <v>0</v>
      </c>
      <c r="M65">
        <f t="shared" si="13"/>
        <v>54011.7705589189</v>
      </c>
      <c r="N65">
        <f t="shared" si="13"/>
        <v>0</v>
      </c>
      <c r="O65">
        <f t="shared" si="13"/>
        <v>0</v>
      </c>
    </row>
    <row r="66" spans="1:15" ht="12.75">
      <c r="A66">
        <v>62</v>
      </c>
      <c r="B66" s="5" t="s">
        <v>84</v>
      </c>
      <c r="C66" s="20">
        <v>1527</v>
      </c>
      <c r="D66" s="27">
        <v>26.430362612284053</v>
      </c>
      <c r="E66" s="3">
        <f t="shared" si="11"/>
        <v>979870</v>
      </c>
      <c r="F66" s="2">
        <f t="shared" si="8"/>
        <v>3</v>
      </c>
      <c r="G66" s="7">
        <f t="shared" si="9"/>
        <v>26.86139779287443</v>
      </c>
      <c r="H66" s="8">
        <f t="shared" si="10"/>
        <v>283.7033561863471</v>
      </c>
      <c r="I66" s="9">
        <f t="shared" si="4"/>
        <v>429336.90265151317</v>
      </c>
      <c r="K66">
        <f t="shared" si="12"/>
        <v>0</v>
      </c>
      <c r="L66">
        <f aca="true" t="shared" si="14" ref="L66:O85">IF($F66=L$4,$C66*$D66,0)</f>
        <v>0</v>
      </c>
      <c r="M66">
        <f t="shared" si="14"/>
        <v>40359.16370895775</v>
      </c>
      <c r="N66">
        <f t="shared" si="14"/>
        <v>0</v>
      </c>
      <c r="O66">
        <f t="shared" si="14"/>
        <v>0</v>
      </c>
    </row>
    <row r="67" spans="1:15" ht="12.75">
      <c r="A67">
        <v>63</v>
      </c>
      <c r="B67" s="17" t="s">
        <v>81</v>
      </c>
      <c r="C67" s="18">
        <v>1581</v>
      </c>
      <c r="D67" s="27">
        <v>26.58632636646857</v>
      </c>
      <c r="E67" s="3">
        <f t="shared" si="11"/>
        <v>981451</v>
      </c>
      <c r="F67" s="2">
        <f t="shared" si="8"/>
        <v>3</v>
      </c>
      <c r="G67" s="7">
        <f t="shared" si="9"/>
        <v>26.86139779287443</v>
      </c>
      <c r="H67" s="8">
        <f t="shared" si="10"/>
        <v>119.62524189705493</v>
      </c>
      <c r="I67" s="9">
        <f t="shared" si="4"/>
        <v>444519.7400733741</v>
      </c>
      <c r="K67">
        <f t="shared" si="12"/>
        <v>0</v>
      </c>
      <c r="L67">
        <f t="shared" si="14"/>
        <v>0</v>
      </c>
      <c r="M67">
        <f t="shared" si="14"/>
        <v>42032.98198538681</v>
      </c>
      <c r="N67">
        <f t="shared" si="14"/>
        <v>0</v>
      </c>
      <c r="O67">
        <f t="shared" si="14"/>
        <v>0</v>
      </c>
    </row>
    <row r="68" spans="1:15" ht="12.75">
      <c r="A68">
        <v>64</v>
      </c>
      <c r="B68" s="5" t="s">
        <v>82</v>
      </c>
      <c r="C68" s="20">
        <v>2232</v>
      </c>
      <c r="D68" s="27">
        <v>27.803706885855846</v>
      </c>
      <c r="E68" s="3">
        <f t="shared" si="11"/>
        <v>983683</v>
      </c>
      <c r="F68" s="2">
        <f t="shared" si="8"/>
        <v>3</v>
      </c>
      <c r="G68" s="7">
        <f t="shared" si="9"/>
        <v>26.86139779287443</v>
      </c>
      <c r="H68" s="8">
        <f t="shared" si="10"/>
        <v>1981.8964244288975</v>
      </c>
      <c r="I68" s="9">
        <f t="shared" si="4"/>
        <v>627557.280103587</v>
      </c>
      <c r="K68">
        <f t="shared" si="12"/>
        <v>0</v>
      </c>
      <c r="L68">
        <f t="shared" si="14"/>
        <v>0</v>
      </c>
      <c r="M68">
        <f t="shared" si="14"/>
        <v>62057.873769230246</v>
      </c>
      <c r="N68">
        <f t="shared" si="14"/>
        <v>0</v>
      </c>
      <c r="O68">
        <f t="shared" si="14"/>
        <v>0</v>
      </c>
    </row>
    <row r="69" spans="1:15" ht="12.75">
      <c r="A69">
        <v>65</v>
      </c>
      <c r="B69" s="5" t="s">
        <v>75</v>
      </c>
      <c r="C69" s="20">
        <v>2209</v>
      </c>
      <c r="D69" s="27">
        <v>27.966021693008035</v>
      </c>
      <c r="E69" s="3">
        <f t="shared" si="11"/>
        <v>985892</v>
      </c>
      <c r="F69" s="2">
        <f aca="true" t="shared" si="15" ref="F69:F103">VLOOKUP(A69,$V$8:$W$12,2)</f>
        <v>3</v>
      </c>
      <c r="G69" s="7">
        <f aca="true" t="shared" si="16" ref="G69:G100">VLOOKUP(F69,$P$7:$Q$11,2)</f>
        <v>26.86139779287443</v>
      </c>
      <c r="H69" s="8">
        <f aca="true" t="shared" si="17" ref="H69:H100">(G69-D69)^2*C69</f>
        <v>2695.408459288738</v>
      </c>
      <c r="I69" s="9">
        <f t="shared" si="4"/>
        <v>621090.5160164981</v>
      </c>
      <c r="K69">
        <f t="shared" si="12"/>
        <v>0</v>
      </c>
      <c r="L69">
        <f t="shared" si="14"/>
        <v>0</v>
      </c>
      <c r="M69">
        <f t="shared" si="14"/>
        <v>61776.94191985475</v>
      </c>
      <c r="N69">
        <f t="shared" si="14"/>
        <v>0</v>
      </c>
      <c r="O69">
        <f t="shared" si="14"/>
        <v>0</v>
      </c>
    </row>
    <row r="70" spans="1:15" ht="12.75">
      <c r="A70">
        <v>66</v>
      </c>
      <c r="B70" s="5" t="s">
        <v>57</v>
      </c>
      <c r="C70" s="20">
        <v>5178</v>
      </c>
      <c r="D70" s="27">
        <v>28.15825580422859</v>
      </c>
      <c r="E70" s="3">
        <f aca="true" t="shared" si="18" ref="E70:E103">C70+E69</f>
        <v>991070</v>
      </c>
      <c r="F70" s="2">
        <f t="shared" si="15"/>
        <v>3</v>
      </c>
      <c r="G70" s="7">
        <f t="shared" si="16"/>
        <v>26.86139779287443</v>
      </c>
      <c r="H70" s="8">
        <f t="shared" si="17"/>
        <v>8708.571152954537</v>
      </c>
      <c r="I70" s="9">
        <f aca="true" t="shared" si="19" ref="I70:I103">($Q$12-G70)^2*C70</f>
        <v>1455865.4105628913</v>
      </c>
      <c r="K70">
        <f aca="true" t="shared" si="20" ref="K70:K101">IF(F70=K$4,$C70*$D70,0)</f>
        <v>0</v>
      </c>
      <c r="L70">
        <f t="shared" si="14"/>
        <v>0</v>
      </c>
      <c r="M70">
        <f t="shared" si="14"/>
        <v>145803.44855429564</v>
      </c>
      <c r="N70">
        <f t="shared" si="14"/>
        <v>0</v>
      </c>
      <c r="O70">
        <f t="shared" si="14"/>
        <v>0</v>
      </c>
    </row>
    <row r="71" spans="1:15" ht="12.75">
      <c r="A71">
        <v>67</v>
      </c>
      <c r="B71" s="5" t="s">
        <v>77</v>
      </c>
      <c r="C71" s="20">
        <v>1680</v>
      </c>
      <c r="D71" s="27">
        <v>28.66373490487946</v>
      </c>
      <c r="E71" s="3">
        <f t="shared" si="18"/>
        <v>992750</v>
      </c>
      <c r="F71" s="2">
        <f t="shared" si="15"/>
        <v>3</v>
      </c>
      <c r="G71" s="7">
        <f t="shared" si="16"/>
        <v>26.86139779287443</v>
      </c>
      <c r="H71" s="8">
        <f t="shared" si="17"/>
        <v>5457.344029721844</v>
      </c>
      <c r="I71" s="9">
        <f t="shared" si="19"/>
        <v>472354.9420134526</v>
      </c>
      <c r="K71">
        <f t="shared" si="20"/>
        <v>0</v>
      </c>
      <c r="L71">
        <f t="shared" si="14"/>
        <v>0</v>
      </c>
      <c r="M71">
        <f t="shared" si="14"/>
        <v>48155.07464019749</v>
      </c>
      <c r="N71">
        <f t="shared" si="14"/>
        <v>0</v>
      </c>
      <c r="O71">
        <f t="shared" si="14"/>
        <v>0</v>
      </c>
    </row>
    <row r="72" spans="1:15" ht="12.75">
      <c r="A72">
        <v>68</v>
      </c>
      <c r="B72" s="5" t="s">
        <v>83</v>
      </c>
      <c r="C72" s="20">
        <v>1972</v>
      </c>
      <c r="D72" s="27">
        <v>28.734752477526893</v>
      </c>
      <c r="E72" s="3">
        <f t="shared" si="18"/>
        <v>994722</v>
      </c>
      <c r="F72" s="2">
        <f t="shared" si="15"/>
        <v>3</v>
      </c>
      <c r="G72" s="7">
        <f t="shared" si="16"/>
        <v>26.86139779287443</v>
      </c>
      <c r="H72" s="8">
        <f t="shared" si="17"/>
        <v>6920.650731332388</v>
      </c>
      <c r="I72" s="9">
        <f t="shared" si="19"/>
        <v>554454.729553886</v>
      </c>
      <c r="K72">
        <f t="shared" si="20"/>
        <v>0</v>
      </c>
      <c r="L72">
        <f t="shared" si="14"/>
        <v>0</v>
      </c>
      <c r="M72">
        <f t="shared" si="14"/>
        <v>56664.931885683036</v>
      </c>
      <c r="N72">
        <f t="shared" si="14"/>
        <v>0</v>
      </c>
      <c r="O72">
        <f t="shared" si="14"/>
        <v>0</v>
      </c>
    </row>
    <row r="73" spans="1:15" ht="12.75">
      <c r="A73">
        <v>69</v>
      </c>
      <c r="B73" s="5" t="s">
        <v>80</v>
      </c>
      <c r="C73" s="20">
        <v>6140</v>
      </c>
      <c r="D73" s="27">
        <v>30.300894141245802</v>
      </c>
      <c r="E73" s="3">
        <f t="shared" si="18"/>
        <v>1000862</v>
      </c>
      <c r="F73" s="2">
        <f t="shared" si="15"/>
        <v>3</v>
      </c>
      <c r="G73" s="7">
        <f t="shared" si="16"/>
        <v>26.86139779287443</v>
      </c>
      <c r="H73" s="8">
        <f t="shared" si="17"/>
        <v>72637.02970102437</v>
      </c>
      <c r="I73" s="9">
        <f t="shared" si="19"/>
        <v>1726344.847596785</v>
      </c>
      <c r="K73">
        <f t="shared" si="20"/>
        <v>0</v>
      </c>
      <c r="L73">
        <f t="shared" si="14"/>
        <v>0</v>
      </c>
      <c r="M73">
        <f t="shared" si="14"/>
        <v>186047.49002724924</v>
      </c>
      <c r="N73">
        <f t="shared" si="14"/>
        <v>0</v>
      </c>
      <c r="O73">
        <f t="shared" si="14"/>
        <v>0</v>
      </c>
    </row>
    <row r="74" spans="1:15" ht="12.75">
      <c r="A74">
        <v>70</v>
      </c>
      <c r="B74" s="5" t="s">
        <v>72</v>
      </c>
      <c r="C74" s="20">
        <v>5432</v>
      </c>
      <c r="D74" s="27">
        <v>30.322286606016366</v>
      </c>
      <c r="E74" s="3">
        <f t="shared" si="18"/>
        <v>1006294</v>
      </c>
      <c r="F74" s="2">
        <f t="shared" si="15"/>
        <v>3</v>
      </c>
      <c r="G74" s="7">
        <f t="shared" si="16"/>
        <v>26.86139779287443</v>
      </c>
      <c r="H74" s="8">
        <f t="shared" si="17"/>
        <v>65063.14547948914</v>
      </c>
      <c r="I74" s="9">
        <f t="shared" si="19"/>
        <v>1527280.97917683</v>
      </c>
      <c r="K74">
        <f t="shared" si="20"/>
        <v>0</v>
      </c>
      <c r="L74">
        <f t="shared" si="14"/>
        <v>0</v>
      </c>
      <c r="M74">
        <f t="shared" si="14"/>
        <v>164710.6608438809</v>
      </c>
      <c r="N74">
        <f t="shared" si="14"/>
        <v>0</v>
      </c>
      <c r="O74">
        <f t="shared" si="14"/>
        <v>0</v>
      </c>
    </row>
    <row r="75" spans="1:15" ht="12.75">
      <c r="A75">
        <v>71</v>
      </c>
      <c r="B75" s="5" t="s">
        <v>79</v>
      </c>
      <c r="C75" s="20">
        <v>2264</v>
      </c>
      <c r="D75" s="27">
        <v>30.364199833601536</v>
      </c>
      <c r="E75" s="3">
        <f t="shared" si="18"/>
        <v>1008558</v>
      </c>
      <c r="F75" s="2">
        <f t="shared" si="15"/>
        <v>3</v>
      </c>
      <c r="G75" s="7">
        <f t="shared" si="16"/>
        <v>26.86139779287443</v>
      </c>
      <c r="H75" s="8">
        <f t="shared" si="17"/>
        <v>27778.424517085732</v>
      </c>
      <c r="I75" s="9">
        <f t="shared" si="19"/>
        <v>636554.5170943195</v>
      </c>
      <c r="K75">
        <f t="shared" si="20"/>
        <v>0</v>
      </c>
      <c r="L75">
        <f t="shared" si="14"/>
        <v>0</v>
      </c>
      <c r="M75">
        <f t="shared" si="14"/>
        <v>68744.54842327388</v>
      </c>
      <c r="N75">
        <f t="shared" si="14"/>
        <v>0</v>
      </c>
      <c r="O75">
        <f t="shared" si="14"/>
        <v>0</v>
      </c>
    </row>
    <row r="76" spans="1:15" ht="12.75">
      <c r="A76">
        <v>72</v>
      </c>
      <c r="B76" s="5" t="s">
        <v>100</v>
      </c>
      <c r="C76" s="20">
        <v>556</v>
      </c>
      <c r="D76" s="27">
        <v>36.399890662918615</v>
      </c>
      <c r="E76" s="3">
        <f t="shared" si="18"/>
        <v>1009114</v>
      </c>
      <c r="F76" s="2">
        <f t="shared" si="15"/>
        <v>3</v>
      </c>
      <c r="G76" s="7">
        <f t="shared" si="16"/>
        <v>26.86139779287443</v>
      </c>
      <c r="H76" s="8">
        <f t="shared" si="17"/>
        <v>50586.46250492736</v>
      </c>
      <c r="I76" s="9">
        <f t="shared" si="19"/>
        <v>156326.99271397598</v>
      </c>
      <c r="K76">
        <f t="shared" si="20"/>
        <v>0</v>
      </c>
      <c r="L76">
        <f t="shared" si="14"/>
        <v>0</v>
      </c>
      <c r="M76">
        <f t="shared" si="14"/>
        <v>20238.33920858275</v>
      </c>
      <c r="N76">
        <f t="shared" si="14"/>
        <v>0</v>
      </c>
      <c r="O76">
        <f t="shared" si="14"/>
        <v>0</v>
      </c>
    </row>
    <row r="77" spans="1:15" ht="12.75">
      <c r="A77">
        <v>73</v>
      </c>
      <c r="B77" s="5" t="s">
        <v>66</v>
      </c>
      <c r="C77" s="20">
        <v>2021</v>
      </c>
      <c r="D77" s="27">
        <v>38.21126526446822</v>
      </c>
      <c r="E77" s="3">
        <f t="shared" si="18"/>
        <v>1011135</v>
      </c>
      <c r="F77" s="2">
        <f t="shared" si="15"/>
        <v>4</v>
      </c>
      <c r="G77" s="7">
        <f t="shared" si="16"/>
        <v>51.159473783020935</v>
      </c>
      <c r="H77" s="8">
        <f t="shared" si="17"/>
        <v>338832.9858604807</v>
      </c>
      <c r="I77" s="9">
        <f t="shared" si="19"/>
        <v>3408249.3381033423</v>
      </c>
      <c r="K77">
        <f t="shared" si="20"/>
        <v>0</v>
      </c>
      <c r="L77">
        <f t="shared" si="14"/>
        <v>0</v>
      </c>
      <c r="M77">
        <f t="shared" si="14"/>
        <v>0</v>
      </c>
      <c r="N77">
        <f t="shared" si="14"/>
        <v>77224.96709949027</v>
      </c>
      <c r="O77">
        <f t="shared" si="14"/>
        <v>0</v>
      </c>
    </row>
    <row r="78" spans="1:15" ht="12.75">
      <c r="A78">
        <v>74</v>
      </c>
      <c r="B78" s="5" t="s">
        <v>87</v>
      </c>
      <c r="C78" s="20">
        <v>858</v>
      </c>
      <c r="D78" s="27">
        <v>39.06722130447564</v>
      </c>
      <c r="E78" s="3">
        <f t="shared" si="18"/>
        <v>1011993</v>
      </c>
      <c r="F78" s="2">
        <f t="shared" si="15"/>
        <v>4</v>
      </c>
      <c r="G78" s="7">
        <f t="shared" si="16"/>
        <v>51.159473783020935</v>
      </c>
      <c r="H78" s="8">
        <f t="shared" si="17"/>
        <v>125458.96506419123</v>
      </c>
      <c r="I78" s="9">
        <f t="shared" si="19"/>
        <v>1446946.0327029529</v>
      </c>
      <c r="K78">
        <f t="shared" si="20"/>
        <v>0</v>
      </c>
      <c r="L78">
        <f t="shared" si="14"/>
        <v>0</v>
      </c>
      <c r="M78">
        <f t="shared" si="14"/>
        <v>0</v>
      </c>
      <c r="N78">
        <f t="shared" si="14"/>
        <v>33519.675879240094</v>
      </c>
      <c r="O78">
        <f t="shared" si="14"/>
        <v>0</v>
      </c>
    </row>
    <row r="79" spans="1:15" ht="12.75">
      <c r="A79">
        <v>75</v>
      </c>
      <c r="B79" s="5" t="s">
        <v>85</v>
      </c>
      <c r="C79" s="20">
        <v>738</v>
      </c>
      <c r="D79" s="27">
        <v>40.355352547767744</v>
      </c>
      <c r="E79" s="3">
        <f t="shared" si="18"/>
        <v>1012731</v>
      </c>
      <c r="F79" s="2">
        <f t="shared" si="15"/>
        <v>4</v>
      </c>
      <c r="G79" s="7">
        <f t="shared" si="16"/>
        <v>51.159473783020935</v>
      </c>
      <c r="H79" s="8">
        <f t="shared" si="17"/>
        <v>86146.02832154412</v>
      </c>
      <c r="I79" s="9">
        <f t="shared" si="19"/>
        <v>1244575.9581990435</v>
      </c>
      <c r="K79">
        <f t="shared" si="20"/>
        <v>0</v>
      </c>
      <c r="L79">
        <f t="shared" si="14"/>
        <v>0</v>
      </c>
      <c r="M79">
        <f t="shared" si="14"/>
        <v>0</v>
      </c>
      <c r="N79">
        <f t="shared" si="14"/>
        <v>29782.250180252595</v>
      </c>
      <c r="O79">
        <f t="shared" si="14"/>
        <v>0</v>
      </c>
    </row>
    <row r="80" spans="1:15" ht="12.75">
      <c r="A80">
        <v>76</v>
      </c>
      <c r="B80" s="5" t="s">
        <v>62</v>
      </c>
      <c r="C80" s="20">
        <v>2030</v>
      </c>
      <c r="D80" s="27">
        <v>41.61015408909075</v>
      </c>
      <c r="E80" s="3">
        <f t="shared" si="18"/>
        <v>1014761</v>
      </c>
      <c r="F80" s="2">
        <f t="shared" si="15"/>
        <v>4</v>
      </c>
      <c r="G80" s="7">
        <f t="shared" si="16"/>
        <v>51.159473783020935</v>
      </c>
      <c r="H80" s="8">
        <f t="shared" si="17"/>
        <v>185114.6984322723</v>
      </c>
      <c r="I80" s="9">
        <f t="shared" si="19"/>
        <v>3423427.0936911358</v>
      </c>
      <c r="K80">
        <f t="shared" si="20"/>
        <v>0</v>
      </c>
      <c r="L80">
        <f t="shared" si="14"/>
        <v>0</v>
      </c>
      <c r="M80">
        <f t="shared" si="14"/>
        <v>0</v>
      </c>
      <c r="N80">
        <f t="shared" si="14"/>
        <v>84468.61280085421</v>
      </c>
      <c r="O80">
        <f t="shared" si="14"/>
        <v>0</v>
      </c>
    </row>
    <row r="81" spans="1:15" ht="12.75">
      <c r="A81">
        <v>77</v>
      </c>
      <c r="B81" s="5" t="s">
        <v>76</v>
      </c>
      <c r="C81" s="20">
        <v>1605</v>
      </c>
      <c r="D81" s="27">
        <v>42.84804235055281</v>
      </c>
      <c r="E81" s="3">
        <f t="shared" si="18"/>
        <v>1016366</v>
      </c>
      <c r="F81" s="2">
        <f t="shared" si="15"/>
        <v>4</v>
      </c>
      <c r="G81" s="7">
        <f t="shared" si="16"/>
        <v>51.159473783020935</v>
      </c>
      <c r="H81" s="8">
        <f t="shared" si="17"/>
        <v>110873.22739287376</v>
      </c>
      <c r="I81" s="9">
        <f t="shared" si="19"/>
        <v>2706699.7464897893</v>
      </c>
      <c r="K81">
        <f t="shared" si="20"/>
        <v>0</v>
      </c>
      <c r="L81">
        <f t="shared" si="14"/>
        <v>0</v>
      </c>
      <c r="M81">
        <f t="shared" si="14"/>
        <v>0</v>
      </c>
      <c r="N81">
        <f t="shared" si="14"/>
        <v>68771.10797263726</v>
      </c>
      <c r="O81">
        <f t="shared" si="14"/>
        <v>0</v>
      </c>
    </row>
    <row r="82" spans="1:15" ht="12.75">
      <c r="A82">
        <v>78</v>
      </c>
      <c r="B82" s="5" t="s">
        <v>92</v>
      </c>
      <c r="C82" s="20">
        <v>2022</v>
      </c>
      <c r="D82" s="27">
        <v>45.96045261053552</v>
      </c>
      <c r="E82" s="3">
        <f t="shared" si="18"/>
        <v>1018388</v>
      </c>
      <c r="F82" s="2">
        <f t="shared" si="15"/>
        <v>4</v>
      </c>
      <c r="G82" s="7">
        <f t="shared" si="16"/>
        <v>51.159473783020935</v>
      </c>
      <c r="H82" s="8">
        <f t="shared" si="17"/>
        <v>54654.2983692462</v>
      </c>
      <c r="I82" s="9">
        <f t="shared" si="19"/>
        <v>3409935.755390875</v>
      </c>
      <c r="K82">
        <f t="shared" si="20"/>
        <v>0</v>
      </c>
      <c r="L82">
        <f t="shared" si="14"/>
        <v>0</v>
      </c>
      <c r="M82">
        <f t="shared" si="14"/>
        <v>0</v>
      </c>
      <c r="N82">
        <f t="shared" si="14"/>
        <v>92932.03517850282</v>
      </c>
      <c r="O82">
        <f t="shared" si="14"/>
        <v>0</v>
      </c>
    </row>
    <row r="83" spans="1:15" ht="12.75">
      <c r="A83">
        <v>79</v>
      </c>
      <c r="B83" s="5" t="s">
        <v>88</v>
      </c>
      <c r="C83" s="20">
        <v>1069</v>
      </c>
      <c r="D83" s="27">
        <v>47.639891597097865</v>
      </c>
      <c r="E83" s="3">
        <f t="shared" si="18"/>
        <v>1019457</v>
      </c>
      <c r="F83" s="2">
        <f t="shared" si="15"/>
        <v>4</v>
      </c>
      <c r="G83" s="7">
        <f t="shared" si="16"/>
        <v>51.159473783020935</v>
      </c>
      <c r="H83" s="8">
        <f t="shared" si="17"/>
        <v>13242.193418146244</v>
      </c>
      <c r="I83" s="9">
        <f t="shared" si="19"/>
        <v>1802780.0803723272</v>
      </c>
      <c r="K83">
        <f t="shared" si="20"/>
        <v>0</v>
      </c>
      <c r="L83">
        <f t="shared" si="14"/>
        <v>0</v>
      </c>
      <c r="M83">
        <f t="shared" si="14"/>
        <v>0</v>
      </c>
      <c r="N83">
        <f t="shared" si="14"/>
        <v>50927.04411729762</v>
      </c>
      <c r="O83">
        <f t="shared" si="14"/>
        <v>0</v>
      </c>
    </row>
    <row r="84" spans="1:15" ht="12.75">
      <c r="A84">
        <v>80</v>
      </c>
      <c r="B84" s="5" t="s">
        <v>109</v>
      </c>
      <c r="C84" s="20">
        <v>152</v>
      </c>
      <c r="D84" s="27">
        <v>48.45940901305298</v>
      </c>
      <c r="E84" s="3">
        <f t="shared" si="18"/>
        <v>1019609</v>
      </c>
      <c r="F84" s="2">
        <f t="shared" si="15"/>
        <v>4</v>
      </c>
      <c r="G84" s="7">
        <f t="shared" si="16"/>
        <v>51.159473783020935</v>
      </c>
      <c r="H84" s="8">
        <f t="shared" si="17"/>
        <v>1108.1331638273575</v>
      </c>
      <c r="I84" s="9">
        <f t="shared" si="19"/>
        <v>256335.42770495205</v>
      </c>
      <c r="K84">
        <f t="shared" si="20"/>
        <v>0</v>
      </c>
      <c r="L84">
        <f t="shared" si="14"/>
        <v>0</v>
      </c>
      <c r="M84">
        <f t="shared" si="14"/>
        <v>0</v>
      </c>
      <c r="N84">
        <f t="shared" si="14"/>
        <v>7365.830169984053</v>
      </c>
      <c r="O84">
        <f t="shared" si="14"/>
        <v>0</v>
      </c>
    </row>
    <row r="85" spans="1:15" ht="12.75">
      <c r="A85">
        <v>81</v>
      </c>
      <c r="B85" s="5" t="s">
        <v>98</v>
      </c>
      <c r="C85" s="20">
        <v>183</v>
      </c>
      <c r="D85" s="27">
        <v>49.12226617362282</v>
      </c>
      <c r="E85" s="3">
        <f t="shared" si="18"/>
        <v>1019792</v>
      </c>
      <c r="F85" s="2">
        <f t="shared" si="15"/>
        <v>4</v>
      </c>
      <c r="G85" s="7">
        <f t="shared" si="16"/>
        <v>51.159473783020935</v>
      </c>
      <c r="H85" s="8">
        <f t="shared" si="17"/>
        <v>759.4893164134947</v>
      </c>
      <c r="I85" s="9">
        <f t="shared" si="19"/>
        <v>308614.363618462</v>
      </c>
      <c r="K85">
        <f t="shared" si="20"/>
        <v>0</v>
      </c>
      <c r="L85">
        <f t="shared" si="14"/>
        <v>0</v>
      </c>
      <c r="M85">
        <f t="shared" si="14"/>
        <v>0</v>
      </c>
      <c r="N85">
        <f t="shared" si="14"/>
        <v>8989.374709772976</v>
      </c>
      <c r="O85">
        <f t="shared" si="14"/>
        <v>0</v>
      </c>
    </row>
    <row r="86" spans="1:15" ht="12.75">
      <c r="A86">
        <v>82</v>
      </c>
      <c r="B86" s="5" t="s">
        <v>86</v>
      </c>
      <c r="C86" s="20">
        <v>1431</v>
      </c>
      <c r="D86" s="27">
        <v>50.34761591313812</v>
      </c>
      <c r="E86" s="3">
        <f t="shared" si="18"/>
        <v>1021223</v>
      </c>
      <c r="F86" s="2">
        <f t="shared" si="15"/>
        <v>4</v>
      </c>
      <c r="G86" s="7">
        <f t="shared" si="16"/>
        <v>51.159473783020935</v>
      </c>
      <c r="H86" s="8">
        <f t="shared" si="17"/>
        <v>943.1909904745359</v>
      </c>
      <c r="I86" s="9">
        <f t="shared" si="19"/>
        <v>2413263.138459121</v>
      </c>
      <c r="K86">
        <f t="shared" si="20"/>
        <v>0</v>
      </c>
      <c r="L86">
        <f aca="true" t="shared" si="21" ref="L86:O105">IF($F86=L$4,$C86*$D86,0)</f>
        <v>0</v>
      </c>
      <c r="M86">
        <f t="shared" si="21"/>
        <v>0</v>
      </c>
      <c r="N86">
        <f t="shared" si="21"/>
        <v>72047.43837170066</v>
      </c>
      <c r="O86">
        <f t="shared" si="21"/>
        <v>0</v>
      </c>
    </row>
    <row r="87" spans="1:15" ht="12.75">
      <c r="A87">
        <v>83</v>
      </c>
      <c r="B87" s="5" t="s">
        <v>89</v>
      </c>
      <c r="C87" s="20">
        <v>2209</v>
      </c>
      <c r="D87" s="27">
        <v>51.085047869178275</v>
      </c>
      <c r="E87" s="3">
        <f t="shared" si="18"/>
        <v>1023432</v>
      </c>
      <c r="F87" s="2">
        <f t="shared" si="15"/>
        <v>4</v>
      </c>
      <c r="G87" s="7">
        <f t="shared" si="16"/>
        <v>51.159473783020935</v>
      </c>
      <c r="H87" s="8">
        <f t="shared" si="17"/>
        <v>12.236129582754929</v>
      </c>
      <c r="I87" s="9">
        <f t="shared" si="19"/>
        <v>3725295.7881594673</v>
      </c>
      <c r="K87">
        <f t="shared" si="20"/>
        <v>0</v>
      </c>
      <c r="L87">
        <f t="shared" si="21"/>
        <v>0</v>
      </c>
      <c r="M87">
        <f t="shared" si="21"/>
        <v>0</v>
      </c>
      <c r="N87">
        <f t="shared" si="21"/>
        <v>112846.8707430148</v>
      </c>
      <c r="O87">
        <f t="shared" si="21"/>
        <v>0</v>
      </c>
    </row>
    <row r="88" spans="1:15" ht="12.75">
      <c r="A88">
        <v>84</v>
      </c>
      <c r="B88" s="5" t="s">
        <v>91</v>
      </c>
      <c r="C88" s="20">
        <v>1326</v>
      </c>
      <c r="D88" s="27">
        <v>54.07504964830401</v>
      </c>
      <c r="E88" s="3">
        <f t="shared" si="18"/>
        <v>1024758</v>
      </c>
      <c r="F88" s="2">
        <f t="shared" si="15"/>
        <v>4</v>
      </c>
      <c r="G88" s="7">
        <f t="shared" si="16"/>
        <v>51.159473783020935</v>
      </c>
      <c r="H88" s="8">
        <f t="shared" si="17"/>
        <v>11271.772562369239</v>
      </c>
      <c r="I88" s="9">
        <f t="shared" si="19"/>
        <v>2236189.3232682</v>
      </c>
      <c r="K88">
        <f t="shared" si="20"/>
        <v>0</v>
      </c>
      <c r="L88">
        <f t="shared" si="21"/>
        <v>0</v>
      </c>
      <c r="M88">
        <f t="shared" si="21"/>
        <v>0</v>
      </c>
      <c r="N88">
        <f t="shared" si="21"/>
        <v>71703.51583365112</v>
      </c>
      <c r="O88">
        <f t="shared" si="21"/>
        <v>0</v>
      </c>
    </row>
    <row r="89" spans="1:15" ht="12.75">
      <c r="A89">
        <v>85</v>
      </c>
      <c r="B89" s="5" t="s">
        <v>90</v>
      </c>
      <c r="C89" s="20">
        <v>847</v>
      </c>
      <c r="D89" s="27">
        <v>56.4598629981902</v>
      </c>
      <c r="E89" s="3">
        <f t="shared" si="18"/>
        <v>1025605</v>
      </c>
      <c r="F89" s="2">
        <f t="shared" si="15"/>
        <v>4</v>
      </c>
      <c r="G89" s="7">
        <f t="shared" si="16"/>
        <v>51.159473783020935</v>
      </c>
      <c r="H89" s="8">
        <f t="shared" si="17"/>
        <v>23795.724579943373</v>
      </c>
      <c r="I89" s="9">
        <f t="shared" si="19"/>
        <v>1428395.4425400945</v>
      </c>
      <c r="K89">
        <f t="shared" si="20"/>
        <v>0</v>
      </c>
      <c r="L89">
        <f t="shared" si="21"/>
        <v>0</v>
      </c>
      <c r="M89">
        <f t="shared" si="21"/>
        <v>0</v>
      </c>
      <c r="N89">
        <f t="shared" si="21"/>
        <v>47821.503959467096</v>
      </c>
      <c r="O89">
        <f t="shared" si="21"/>
        <v>0</v>
      </c>
    </row>
    <row r="90" spans="1:15" ht="12.75">
      <c r="A90">
        <v>86</v>
      </c>
      <c r="B90" s="5" t="s">
        <v>101</v>
      </c>
      <c r="C90" s="20">
        <v>162</v>
      </c>
      <c r="D90" s="27">
        <v>56.96541690814951</v>
      </c>
      <c r="E90" s="3">
        <f t="shared" si="18"/>
        <v>1025767</v>
      </c>
      <c r="F90" s="2">
        <f t="shared" si="15"/>
        <v>4</v>
      </c>
      <c r="G90" s="7">
        <f t="shared" si="16"/>
        <v>51.159473783020935</v>
      </c>
      <c r="H90" s="8">
        <f t="shared" si="17"/>
        <v>5460.854042700891</v>
      </c>
      <c r="I90" s="9">
        <f t="shared" si="19"/>
        <v>273199.60058027785</v>
      </c>
      <c r="K90">
        <f t="shared" si="20"/>
        <v>0</v>
      </c>
      <c r="L90">
        <f t="shared" si="21"/>
        <v>0</v>
      </c>
      <c r="M90">
        <f t="shared" si="21"/>
        <v>0</v>
      </c>
      <c r="N90">
        <f t="shared" si="21"/>
        <v>9228.39753912022</v>
      </c>
      <c r="O90">
        <f t="shared" si="21"/>
        <v>0</v>
      </c>
    </row>
    <row r="91" spans="1:15" ht="12.75">
      <c r="A91">
        <v>87</v>
      </c>
      <c r="B91" s="5" t="s">
        <v>93</v>
      </c>
      <c r="C91" s="20">
        <v>677</v>
      </c>
      <c r="D91" s="27">
        <v>57.54892125127495</v>
      </c>
      <c r="E91" s="3">
        <f t="shared" si="18"/>
        <v>1026444</v>
      </c>
      <c r="F91" s="2">
        <f t="shared" si="15"/>
        <v>4</v>
      </c>
      <c r="G91" s="7">
        <f t="shared" si="16"/>
        <v>51.159473783020935</v>
      </c>
      <c r="H91" s="8">
        <f t="shared" si="17"/>
        <v>27638.55136886404</v>
      </c>
      <c r="I91" s="9">
        <f t="shared" si="19"/>
        <v>1141704.5036595562</v>
      </c>
      <c r="K91">
        <f t="shared" si="20"/>
        <v>0</v>
      </c>
      <c r="L91">
        <f t="shared" si="21"/>
        <v>0</v>
      </c>
      <c r="M91">
        <f t="shared" si="21"/>
        <v>0</v>
      </c>
      <c r="N91">
        <f t="shared" si="21"/>
        <v>38960.61968711314</v>
      </c>
      <c r="O91">
        <f t="shared" si="21"/>
        <v>0</v>
      </c>
    </row>
    <row r="92" spans="1:15" ht="12.75">
      <c r="A92">
        <v>88</v>
      </c>
      <c r="B92" s="5" t="s">
        <v>95</v>
      </c>
      <c r="C92" s="20">
        <v>514</v>
      </c>
      <c r="D92" s="27">
        <v>58.48795206009615</v>
      </c>
      <c r="E92" s="3">
        <f t="shared" si="18"/>
        <v>1026958</v>
      </c>
      <c r="F92" s="2">
        <f t="shared" si="15"/>
        <v>4</v>
      </c>
      <c r="G92" s="7">
        <f t="shared" si="16"/>
        <v>51.159473783020935</v>
      </c>
      <c r="H92" s="8">
        <f t="shared" si="17"/>
        <v>27605.18924278753</v>
      </c>
      <c r="I92" s="9">
        <f t="shared" si="19"/>
        <v>866818.4857917457</v>
      </c>
      <c r="K92">
        <f t="shared" si="20"/>
        <v>0</v>
      </c>
      <c r="L92">
        <f t="shared" si="21"/>
        <v>0</v>
      </c>
      <c r="M92">
        <f t="shared" si="21"/>
        <v>0</v>
      </c>
      <c r="N92">
        <f t="shared" si="21"/>
        <v>30062.80735888942</v>
      </c>
      <c r="O92">
        <f t="shared" si="21"/>
        <v>0</v>
      </c>
    </row>
    <row r="93" spans="1:15" ht="12.75">
      <c r="A93">
        <v>89</v>
      </c>
      <c r="B93" s="5" t="s">
        <v>106</v>
      </c>
      <c r="C93" s="20">
        <v>432</v>
      </c>
      <c r="D93" s="27">
        <v>60.276290993313665</v>
      </c>
      <c r="E93" s="3">
        <f t="shared" si="18"/>
        <v>1027390</v>
      </c>
      <c r="F93" s="2">
        <f t="shared" si="15"/>
        <v>4</v>
      </c>
      <c r="G93" s="7">
        <f t="shared" si="16"/>
        <v>51.159473783020935</v>
      </c>
      <c r="H93" s="8">
        <f t="shared" si="17"/>
        <v>35906.265811824356</v>
      </c>
      <c r="I93" s="9">
        <f t="shared" si="19"/>
        <v>728532.2682140742</v>
      </c>
      <c r="K93">
        <f t="shared" si="20"/>
        <v>0</v>
      </c>
      <c r="L93">
        <f t="shared" si="21"/>
        <v>0</v>
      </c>
      <c r="M93">
        <f t="shared" si="21"/>
        <v>0</v>
      </c>
      <c r="N93">
        <f t="shared" si="21"/>
        <v>26039.357709111504</v>
      </c>
      <c r="O93">
        <f t="shared" si="21"/>
        <v>0</v>
      </c>
    </row>
    <row r="94" spans="1:15" ht="12.75">
      <c r="A94">
        <v>90</v>
      </c>
      <c r="B94" s="5" t="s">
        <v>102</v>
      </c>
      <c r="C94" s="20">
        <v>207</v>
      </c>
      <c r="D94" s="27">
        <v>62.60229179977228</v>
      </c>
      <c r="E94" s="3">
        <f t="shared" si="18"/>
        <v>1027597</v>
      </c>
      <c r="F94" s="2">
        <f t="shared" si="15"/>
        <v>4</v>
      </c>
      <c r="G94" s="7">
        <f t="shared" si="16"/>
        <v>51.159473783020935</v>
      </c>
      <c r="H94" s="8">
        <f t="shared" si="17"/>
        <v>27104.183422049264</v>
      </c>
      <c r="I94" s="9">
        <f t="shared" si="19"/>
        <v>349088.3785192439</v>
      </c>
      <c r="K94">
        <f t="shared" si="20"/>
        <v>0</v>
      </c>
      <c r="L94">
        <f t="shared" si="21"/>
        <v>0</v>
      </c>
      <c r="M94">
        <f t="shared" si="21"/>
        <v>0</v>
      </c>
      <c r="N94">
        <f t="shared" si="21"/>
        <v>12958.674402552862</v>
      </c>
      <c r="O94">
        <f t="shared" si="21"/>
        <v>0</v>
      </c>
    </row>
    <row r="95" spans="1:15" ht="12.75">
      <c r="A95">
        <v>91</v>
      </c>
      <c r="B95" s="5" t="s">
        <v>96</v>
      </c>
      <c r="C95" s="20">
        <v>427</v>
      </c>
      <c r="D95" s="27">
        <v>69.8233873482838</v>
      </c>
      <c r="E95" s="3">
        <f t="shared" si="18"/>
        <v>1028024</v>
      </c>
      <c r="F95" s="2">
        <f t="shared" si="15"/>
        <v>4</v>
      </c>
      <c r="G95" s="7">
        <f t="shared" si="16"/>
        <v>51.159473783020935</v>
      </c>
      <c r="H95" s="8">
        <f t="shared" si="17"/>
        <v>148741.8929070746</v>
      </c>
      <c r="I95" s="9">
        <f t="shared" si="19"/>
        <v>720100.1817764112</v>
      </c>
      <c r="K95">
        <f t="shared" si="20"/>
        <v>0</v>
      </c>
      <c r="L95">
        <f t="shared" si="21"/>
        <v>0</v>
      </c>
      <c r="M95">
        <f t="shared" si="21"/>
        <v>0</v>
      </c>
      <c r="N95">
        <f t="shared" si="21"/>
        <v>29814.586397717183</v>
      </c>
      <c r="O95">
        <f t="shared" si="21"/>
        <v>0</v>
      </c>
    </row>
    <row r="96" spans="1:15" ht="12.75">
      <c r="A96">
        <v>92</v>
      </c>
      <c r="B96" t="s">
        <v>94</v>
      </c>
      <c r="C96">
        <v>2854</v>
      </c>
      <c r="D96" s="27">
        <v>72.86969772365023</v>
      </c>
      <c r="E96" s="3">
        <f t="shared" si="18"/>
        <v>1030878</v>
      </c>
      <c r="F96" s="2">
        <f t="shared" si="15"/>
        <v>4</v>
      </c>
      <c r="G96" s="7">
        <f t="shared" si="16"/>
        <v>51.159473783020935</v>
      </c>
      <c r="H96" s="8">
        <f t="shared" si="17"/>
        <v>1345186.7324181886</v>
      </c>
      <c r="I96" s="9">
        <f t="shared" si="19"/>
        <v>4813034.938617981</v>
      </c>
      <c r="K96">
        <f t="shared" si="20"/>
        <v>0</v>
      </c>
      <c r="L96">
        <f t="shared" si="21"/>
        <v>0</v>
      </c>
      <c r="M96">
        <f t="shared" si="21"/>
        <v>0</v>
      </c>
      <c r="N96">
        <f t="shared" si="21"/>
        <v>207970.11730329777</v>
      </c>
      <c r="O96">
        <f t="shared" si="21"/>
        <v>0</v>
      </c>
    </row>
    <row r="97" spans="1:15" ht="12.75">
      <c r="A97">
        <v>93</v>
      </c>
      <c r="B97" t="s">
        <v>97</v>
      </c>
      <c r="C97">
        <v>1032</v>
      </c>
      <c r="D97" s="27">
        <v>78.10501301994964</v>
      </c>
      <c r="E97" s="3">
        <f t="shared" si="18"/>
        <v>1031910</v>
      </c>
      <c r="F97" s="2">
        <f t="shared" si="15"/>
        <v>5</v>
      </c>
      <c r="G97" s="7">
        <f t="shared" si="16"/>
        <v>96.63158144527492</v>
      </c>
      <c r="H97" s="8">
        <f t="shared" si="17"/>
        <v>354217.21722204395</v>
      </c>
      <c r="I97" s="9">
        <f t="shared" si="19"/>
        <v>7728489.1140809385</v>
      </c>
      <c r="K97">
        <f t="shared" si="20"/>
        <v>0</v>
      </c>
      <c r="L97">
        <f t="shared" si="21"/>
        <v>0</v>
      </c>
      <c r="M97">
        <f t="shared" si="21"/>
        <v>0</v>
      </c>
      <c r="N97">
        <f t="shared" si="21"/>
        <v>0</v>
      </c>
      <c r="O97">
        <f t="shared" si="21"/>
        <v>80604.37343658802</v>
      </c>
    </row>
    <row r="98" spans="1:15" ht="12.75">
      <c r="A98">
        <v>94</v>
      </c>
      <c r="B98" t="s">
        <v>99</v>
      </c>
      <c r="C98">
        <v>716</v>
      </c>
      <c r="D98" s="27">
        <v>81.54782727711259</v>
      </c>
      <c r="E98" s="3">
        <f t="shared" si="18"/>
        <v>1032626</v>
      </c>
      <c r="F98" s="2">
        <f t="shared" si="15"/>
        <v>5</v>
      </c>
      <c r="G98" s="7">
        <f t="shared" si="16"/>
        <v>96.63158144527492</v>
      </c>
      <c r="H98" s="8">
        <f t="shared" si="17"/>
        <v>162904.062100777</v>
      </c>
      <c r="I98" s="9">
        <f t="shared" si="19"/>
        <v>5362013.76519569</v>
      </c>
      <c r="K98">
        <f t="shared" si="20"/>
        <v>0</v>
      </c>
      <c r="L98">
        <f t="shared" si="21"/>
        <v>0</v>
      </c>
      <c r="M98">
        <f t="shared" si="21"/>
        <v>0</v>
      </c>
      <c r="N98">
        <f t="shared" si="21"/>
        <v>0</v>
      </c>
      <c r="O98">
        <f t="shared" si="21"/>
        <v>58388.24433041261</v>
      </c>
    </row>
    <row r="99" spans="1:15" ht="12.75">
      <c r="A99">
        <v>95</v>
      </c>
      <c r="B99" t="s">
        <v>107</v>
      </c>
      <c r="C99">
        <v>311</v>
      </c>
      <c r="D99" s="27">
        <v>87.16587929964753</v>
      </c>
      <c r="E99" s="3">
        <f t="shared" si="18"/>
        <v>1032937</v>
      </c>
      <c r="F99" s="2">
        <f t="shared" si="15"/>
        <v>5</v>
      </c>
      <c r="G99" s="7">
        <f t="shared" si="16"/>
        <v>96.63158144527492</v>
      </c>
      <c r="H99" s="8">
        <f t="shared" si="17"/>
        <v>27865.44982112757</v>
      </c>
      <c r="I99" s="9">
        <f t="shared" si="19"/>
        <v>2329031.118681368</v>
      </c>
      <c r="K99">
        <f t="shared" si="20"/>
        <v>0</v>
      </c>
      <c r="L99">
        <f t="shared" si="21"/>
        <v>0</v>
      </c>
      <c r="M99">
        <f t="shared" si="21"/>
        <v>0</v>
      </c>
      <c r="N99">
        <f t="shared" si="21"/>
        <v>0</v>
      </c>
      <c r="O99">
        <f t="shared" si="21"/>
        <v>27108.588462190382</v>
      </c>
    </row>
    <row r="100" spans="1:15" ht="12.75">
      <c r="A100">
        <v>96</v>
      </c>
      <c r="B100" t="s">
        <v>105</v>
      </c>
      <c r="C100" s="3">
        <v>363</v>
      </c>
      <c r="D100" s="27">
        <v>92.58668018105512</v>
      </c>
      <c r="E100" s="3">
        <f t="shared" si="18"/>
        <v>1033300</v>
      </c>
      <c r="F100" s="2">
        <f t="shared" si="15"/>
        <v>5</v>
      </c>
      <c r="G100" s="7">
        <f t="shared" si="16"/>
        <v>96.63158144527492</v>
      </c>
      <c r="H100" s="8">
        <f t="shared" si="17"/>
        <v>5939.1251241351665</v>
      </c>
      <c r="I100" s="9">
        <f t="shared" si="19"/>
        <v>2718451.1128017255</v>
      </c>
      <c r="K100">
        <f t="shared" si="20"/>
        <v>0</v>
      </c>
      <c r="L100">
        <f t="shared" si="21"/>
        <v>0</v>
      </c>
      <c r="M100">
        <f t="shared" si="21"/>
        <v>0</v>
      </c>
      <c r="N100">
        <f t="shared" si="21"/>
        <v>0</v>
      </c>
      <c r="O100">
        <f t="shared" si="21"/>
        <v>33608.964905723005</v>
      </c>
    </row>
    <row r="101" spans="1:15" ht="12.75">
      <c r="A101">
        <v>97</v>
      </c>
      <c r="B101" t="s">
        <v>103</v>
      </c>
      <c r="C101">
        <v>842</v>
      </c>
      <c r="D101" s="27">
        <v>96.64668295998713</v>
      </c>
      <c r="E101" s="3">
        <f t="shared" si="18"/>
        <v>1034142</v>
      </c>
      <c r="F101" s="2">
        <f t="shared" si="15"/>
        <v>5</v>
      </c>
      <c r="G101" s="7">
        <f>VLOOKUP(F101,$P$7:$Q$11,2)</f>
        <v>96.63158144527492</v>
      </c>
      <c r="H101" s="8">
        <f>(G101-D101)^2*C101</f>
        <v>0.19202293863990194</v>
      </c>
      <c r="I101" s="9">
        <f t="shared" si="19"/>
        <v>6305608.366333479</v>
      </c>
      <c r="K101">
        <f t="shared" si="20"/>
        <v>0</v>
      </c>
      <c r="L101">
        <f t="shared" si="21"/>
        <v>0</v>
      </c>
      <c r="M101">
        <f t="shared" si="21"/>
        <v>0</v>
      </c>
      <c r="N101">
        <f t="shared" si="21"/>
        <v>0</v>
      </c>
      <c r="O101">
        <f t="shared" si="21"/>
        <v>81376.50705230917</v>
      </c>
    </row>
    <row r="102" spans="1:15" ht="12.75">
      <c r="A102">
        <v>98</v>
      </c>
      <c r="B102" t="s">
        <v>108</v>
      </c>
      <c r="C102">
        <v>120</v>
      </c>
      <c r="D102" s="27">
        <v>137.30783199672172</v>
      </c>
      <c r="E102" s="3">
        <f t="shared" si="18"/>
        <v>1034262</v>
      </c>
      <c r="F102" s="2">
        <f t="shared" si="15"/>
        <v>5</v>
      </c>
      <c r="G102" s="7">
        <f>VLOOKUP(F102,$P$7:$Q$11,2)</f>
        <v>96.63158144527492</v>
      </c>
      <c r="H102" s="8">
        <f>(G102-D102)^2*C102</f>
        <v>198546.8830708891</v>
      </c>
      <c r="I102" s="9">
        <f t="shared" si="19"/>
        <v>898661.5248931324</v>
      </c>
      <c r="K102">
        <f aca="true" t="shared" si="22" ref="K102:K130">IF(F102=K$4,$C102*$D102,0)</f>
        <v>0</v>
      </c>
      <c r="L102">
        <f t="shared" si="21"/>
        <v>0</v>
      </c>
      <c r="M102">
        <f t="shared" si="21"/>
        <v>0</v>
      </c>
      <c r="N102">
        <f t="shared" si="21"/>
        <v>0</v>
      </c>
      <c r="O102">
        <f t="shared" si="21"/>
        <v>16476.939839606606</v>
      </c>
    </row>
    <row r="103" spans="1:15" ht="12.75">
      <c r="A103">
        <v>99</v>
      </c>
      <c r="B103" t="s">
        <v>104</v>
      </c>
      <c r="C103">
        <v>416</v>
      </c>
      <c r="D103" s="27">
        <v>167.39517179138207</v>
      </c>
      <c r="E103" s="3">
        <f t="shared" si="18"/>
        <v>1034678</v>
      </c>
      <c r="F103" s="2">
        <f t="shared" si="15"/>
        <v>5</v>
      </c>
      <c r="G103" s="7">
        <f>VLOOKUP(F103,$P$7:$Q$11,2)</f>
        <v>96.63158144527492</v>
      </c>
      <c r="H103" s="8">
        <f>(G103-D103)^2*C103</f>
        <v>2083114.0589674143</v>
      </c>
      <c r="I103" s="9">
        <f t="shared" si="19"/>
        <v>3115359.952962859</v>
      </c>
      <c r="K103">
        <f t="shared" si="22"/>
        <v>0</v>
      </c>
      <c r="L103">
        <f t="shared" si="21"/>
        <v>0</v>
      </c>
      <c r="M103">
        <f t="shared" si="21"/>
        <v>0</v>
      </c>
      <c r="N103">
        <f t="shared" si="21"/>
        <v>0</v>
      </c>
      <c r="O103">
        <f t="shared" si="21"/>
        <v>69636.39146521494</v>
      </c>
    </row>
    <row r="104" spans="1:15" ht="12.75">
      <c r="A104">
        <v>100</v>
      </c>
      <c r="D104" s="6"/>
      <c r="E104" s="3"/>
      <c r="F104" s="2"/>
      <c r="G104" s="7"/>
      <c r="H104" s="8"/>
      <c r="I104" s="9"/>
      <c r="K104">
        <f t="shared" si="22"/>
        <v>0</v>
      </c>
      <c r="L104">
        <f t="shared" si="21"/>
        <v>0</v>
      </c>
      <c r="M104">
        <f t="shared" si="21"/>
        <v>0</v>
      </c>
      <c r="N104">
        <f t="shared" si="21"/>
        <v>0</v>
      </c>
      <c r="O104">
        <f t="shared" si="21"/>
        <v>0</v>
      </c>
    </row>
    <row r="105" spans="1:15" ht="12.75">
      <c r="A105">
        <v>101</v>
      </c>
      <c r="D105" s="6"/>
      <c r="E105" s="3"/>
      <c r="F105" s="2"/>
      <c r="G105" s="7"/>
      <c r="H105" s="8"/>
      <c r="I105" s="9"/>
      <c r="K105">
        <f t="shared" si="22"/>
        <v>0</v>
      </c>
      <c r="L105">
        <f t="shared" si="21"/>
        <v>0</v>
      </c>
      <c r="M105">
        <f t="shared" si="21"/>
        <v>0</v>
      </c>
      <c r="N105">
        <f t="shared" si="21"/>
        <v>0</v>
      </c>
      <c r="O105">
        <f t="shared" si="21"/>
        <v>0</v>
      </c>
    </row>
    <row r="106" spans="1:15" ht="12.75">
      <c r="A106">
        <v>102</v>
      </c>
      <c r="D106" s="6"/>
      <c r="E106" s="3"/>
      <c r="F106" s="2"/>
      <c r="G106" s="7"/>
      <c r="H106" s="8"/>
      <c r="I106" s="9"/>
      <c r="K106">
        <f t="shared" si="22"/>
        <v>0</v>
      </c>
      <c r="L106">
        <f aca="true" t="shared" si="23" ref="L106:O130">IF($F106=L$4,$C106*$D106,0)</f>
        <v>0</v>
      </c>
      <c r="M106">
        <f t="shared" si="23"/>
        <v>0</v>
      </c>
      <c r="N106">
        <f t="shared" si="23"/>
        <v>0</v>
      </c>
      <c r="O106">
        <f t="shared" si="23"/>
        <v>0</v>
      </c>
    </row>
    <row r="107" spans="1:15" ht="12.75">
      <c r="A107">
        <v>103</v>
      </c>
      <c r="D107" s="6"/>
      <c r="E107" s="3"/>
      <c r="F107" s="2"/>
      <c r="G107" s="7"/>
      <c r="H107" s="8"/>
      <c r="I107" s="9"/>
      <c r="K107">
        <f t="shared" si="22"/>
        <v>0</v>
      </c>
      <c r="L107">
        <f t="shared" si="23"/>
        <v>0</v>
      </c>
      <c r="M107">
        <f t="shared" si="23"/>
        <v>0</v>
      </c>
      <c r="N107">
        <f t="shared" si="23"/>
        <v>0</v>
      </c>
      <c r="O107">
        <f t="shared" si="23"/>
        <v>0</v>
      </c>
    </row>
    <row r="108" spans="1:15" ht="12.75">
      <c r="A108">
        <v>104</v>
      </c>
      <c r="D108" s="6"/>
      <c r="E108" s="3"/>
      <c r="F108" s="2"/>
      <c r="G108" s="7"/>
      <c r="H108" s="8"/>
      <c r="I108" s="9"/>
      <c r="K108">
        <f t="shared" si="22"/>
        <v>0</v>
      </c>
      <c r="L108">
        <f t="shared" si="23"/>
        <v>0</v>
      </c>
      <c r="M108">
        <f t="shared" si="23"/>
        <v>0</v>
      </c>
      <c r="N108">
        <f t="shared" si="23"/>
        <v>0</v>
      </c>
      <c r="O108">
        <f t="shared" si="23"/>
        <v>0</v>
      </c>
    </row>
    <row r="109" spans="1:15" ht="12.75">
      <c r="A109">
        <v>105</v>
      </c>
      <c r="D109" s="6"/>
      <c r="E109" s="3"/>
      <c r="F109" s="2"/>
      <c r="G109" s="7"/>
      <c r="H109" s="8"/>
      <c r="I109" s="9"/>
      <c r="K109">
        <f t="shared" si="22"/>
        <v>0</v>
      </c>
      <c r="L109">
        <f t="shared" si="23"/>
        <v>0</v>
      </c>
      <c r="M109">
        <f t="shared" si="23"/>
        <v>0</v>
      </c>
      <c r="N109">
        <f t="shared" si="23"/>
        <v>0</v>
      </c>
      <c r="O109">
        <f t="shared" si="23"/>
        <v>0</v>
      </c>
    </row>
    <row r="110" spans="1:15" ht="12.75">
      <c r="A110">
        <v>106</v>
      </c>
      <c r="D110" s="6"/>
      <c r="E110" s="3"/>
      <c r="F110" s="2"/>
      <c r="G110" s="7"/>
      <c r="H110" s="8"/>
      <c r="I110" s="9"/>
      <c r="K110">
        <f t="shared" si="22"/>
        <v>0</v>
      </c>
      <c r="L110">
        <f t="shared" si="23"/>
        <v>0</v>
      </c>
      <c r="M110">
        <f t="shared" si="23"/>
        <v>0</v>
      </c>
      <c r="N110">
        <f t="shared" si="23"/>
        <v>0</v>
      </c>
      <c r="O110">
        <f t="shared" si="23"/>
        <v>0</v>
      </c>
    </row>
    <row r="111" spans="1:15" ht="12.75">
      <c r="A111">
        <v>107</v>
      </c>
      <c r="D111" s="6"/>
      <c r="E111" s="3"/>
      <c r="F111" s="2"/>
      <c r="G111" s="7"/>
      <c r="H111" s="8"/>
      <c r="I111" s="9"/>
      <c r="K111">
        <f t="shared" si="22"/>
        <v>0</v>
      </c>
      <c r="L111">
        <f t="shared" si="23"/>
        <v>0</v>
      </c>
      <c r="M111">
        <f t="shared" si="23"/>
        <v>0</v>
      </c>
      <c r="N111">
        <f t="shared" si="23"/>
        <v>0</v>
      </c>
      <c r="O111">
        <f t="shared" si="23"/>
        <v>0</v>
      </c>
    </row>
    <row r="112" spans="1:15" ht="12.75">
      <c r="A112">
        <v>108</v>
      </c>
      <c r="D112" s="6"/>
      <c r="E112" s="3"/>
      <c r="F112" s="2"/>
      <c r="G112" s="7"/>
      <c r="H112" s="8"/>
      <c r="I112" s="9"/>
      <c r="K112">
        <f t="shared" si="22"/>
        <v>0</v>
      </c>
      <c r="L112">
        <f t="shared" si="23"/>
        <v>0</v>
      </c>
      <c r="M112">
        <f t="shared" si="23"/>
        <v>0</v>
      </c>
      <c r="N112">
        <f t="shared" si="23"/>
        <v>0</v>
      </c>
      <c r="O112">
        <f t="shared" si="23"/>
        <v>0</v>
      </c>
    </row>
    <row r="113" spans="1:15" ht="12.75">
      <c r="A113">
        <v>109</v>
      </c>
      <c r="D113" s="6"/>
      <c r="E113" s="3"/>
      <c r="F113" s="2"/>
      <c r="G113" s="7"/>
      <c r="H113" s="8"/>
      <c r="I113" s="9"/>
      <c r="K113">
        <f t="shared" si="22"/>
        <v>0</v>
      </c>
      <c r="L113">
        <f t="shared" si="23"/>
        <v>0</v>
      </c>
      <c r="M113">
        <f t="shared" si="23"/>
        <v>0</v>
      </c>
      <c r="N113">
        <f t="shared" si="23"/>
        <v>0</v>
      </c>
      <c r="O113">
        <f t="shared" si="23"/>
        <v>0</v>
      </c>
    </row>
    <row r="114" spans="1:15" ht="12.75">
      <c r="A114">
        <v>110</v>
      </c>
      <c r="D114" s="6"/>
      <c r="E114" s="3"/>
      <c r="F114" s="2"/>
      <c r="G114" s="7"/>
      <c r="H114" s="8"/>
      <c r="I114" s="9"/>
      <c r="K114">
        <f t="shared" si="22"/>
        <v>0</v>
      </c>
      <c r="L114">
        <f t="shared" si="23"/>
        <v>0</v>
      </c>
      <c r="M114">
        <f t="shared" si="23"/>
        <v>0</v>
      </c>
      <c r="N114">
        <f t="shared" si="23"/>
        <v>0</v>
      </c>
      <c r="O114">
        <f t="shared" si="23"/>
        <v>0</v>
      </c>
    </row>
    <row r="115" spans="1:15" ht="12.75">
      <c r="A115">
        <v>111</v>
      </c>
      <c r="D115" s="6"/>
      <c r="E115" s="3"/>
      <c r="F115" s="2"/>
      <c r="G115" s="7"/>
      <c r="H115" s="8"/>
      <c r="I115" s="9"/>
      <c r="K115">
        <f t="shared" si="22"/>
        <v>0</v>
      </c>
      <c r="L115">
        <f t="shared" si="23"/>
        <v>0</v>
      </c>
      <c r="M115">
        <f t="shared" si="23"/>
        <v>0</v>
      </c>
      <c r="N115">
        <f t="shared" si="23"/>
        <v>0</v>
      </c>
      <c r="O115">
        <f t="shared" si="23"/>
        <v>0</v>
      </c>
    </row>
    <row r="116" spans="1:15" ht="12.75">
      <c r="A116">
        <v>112</v>
      </c>
      <c r="D116" s="6"/>
      <c r="E116" s="3"/>
      <c r="F116" s="2"/>
      <c r="G116" s="7"/>
      <c r="H116" s="8"/>
      <c r="I116" s="9"/>
      <c r="K116">
        <f t="shared" si="22"/>
        <v>0</v>
      </c>
      <c r="L116">
        <f t="shared" si="23"/>
        <v>0</v>
      </c>
      <c r="M116">
        <f t="shared" si="23"/>
        <v>0</v>
      </c>
      <c r="N116">
        <f t="shared" si="23"/>
        <v>0</v>
      </c>
      <c r="O116">
        <f t="shared" si="23"/>
        <v>0</v>
      </c>
    </row>
    <row r="117" spans="1:15" ht="12.75">
      <c r="A117">
        <v>113</v>
      </c>
      <c r="D117" s="6"/>
      <c r="E117" s="3"/>
      <c r="F117" s="2"/>
      <c r="G117" s="7"/>
      <c r="H117" s="8"/>
      <c r="I117" s="9"/>
      <c r="K117">
        <f t="shared" si="22"/>
        <v>0</v>
      </c>
      <c r="L117">
        <f t="shared" si="23"/>
        <v>0</v>
      </c>
      <c r="M117">
        <f t="shared" si="23"/>
        <v>0</v>
      </c>
      <c r="N117">
        <f t="shared" si="23"/>
        <v>0</v>
      </c>
      <c r="O117">
        <f t="shared" si="23"/>
        <v>0</v>
      </c>
    </row>
    <row r="118" spans="1:15" ht="12.75">
      <c r="A118">
        <v>114</v>
      </c>
      <c r="D118" s="6"/>
      <c r="E118" s="3"/>
      <c r="F118" s="2"/>
      <c r="G118" s="7"/>
      <c r="H118" s="8"/>
      <c r="I118" s="9"/>
      <c r="K118">
        <f t="shared" si="22"/>
        <v>0</v>
      </c>
      <c r="L118">
        <f t="shared" si="23"/>
        <v>0</v>
      </c>
      <c r="M118">
        <f t="shared" si="23"/>
        <v>0</v>
      </c>
      <c r="N118">
        <f t="shared" si="23"/>
        <v>0</v>
      </c>
      <c r="O118">
        <f t="shared" si="23"/>
        <v>0</v>
      </c>
    </row>
    <row r="119" spans="1:15" ht="12.75">
      <c r="A119">
        <v>115</v>
      </c>
      <c r="D119" s="6"/>
      <c r="E119" s="3"/>
      <c r="F119" s="2"/>
      <c r="G119" s="7"/>
      <c r="H119" s="8"/>
      <c r="I119" s="9"/>
      <c r="K119">
        <f t="shared" si="22"/>
        <v>0</v>
      </c>
      <c r="L119">
        <f t="shared" si="23"/>
        <v>0</v>
      </c>
      <c r="M119">
        <f t="shared" si="23"/>
        <v>0</v>
      </c>
      <c r="N119">
        <f t="shared" si="23"/>
        <v>0</v>
      </c>
      <c r="O119">
        <f t="shared" si="23"/>
        <v>0</v>
      </c>
    </row>
    <row r="120" spans="1:15" ht="12.75">
      <c r="A120">
        <v>116</v>
      </c>
      <c r="D120" s="6"/>
      <c r="E120" s="3"/>
      <c r="F120" s="2"/>
      <c r="G120" s="7"/>
      <c r="H120" s="8"/>
      <c r="I120" s="9"/>
      <c r="K120">
        <f t="shared" si="22"/>
        <v>0</v>
      </c>
      <c r="L120">
        <f t="shared" si="23"/>
        <v>0</v>
      </c>
      <c r="M120">
        <f t="shared" si="23"/>
        <v>0</v>
      </c>
      <c r="N120">
        <f t="shared" si="23"/>
        <v>0</v>
      </c>
      <c r="O120">
        <f t="shared" si="23"/>
        <v>0</v>
      </c>
    </row>
    <row r="121" spans="1:15" ht="12.75">
      <c r="A121">
        <v>117</v>
      </c>
      <c r="D121" s="6"/>
      <c r="E121" s="3"/>
      <c r="F121" s="2"/>
      <c r="G121" s="7"/>
      <c r="H121" s="8"/>
      <c r="I121" s="9"/>
      <c r="K121">
        <f t="shared" si="22"/>
        <v>0</v>
      </c>
      <c r="L121">
        <f t="shared" si="23"/>
        <v>0</v>
      </c>
      <c r="M121">
        <f t="shared" si="23"/>
        <v>0</v>
      </c>
      <c r="N121">
        <f t="shared" si="23"/>
        <v>0</v>
      </c>
      <c r="O121">
        <f t="shared" si="23"/>
        <v>0</v>
      </c>
    </row>
    <row r="122" spans="1:15" ht="12.75">
      <c r="A122">
        <v>118</v>
      </c>
      <c r="D122" s="6"/>
      <c r="E122" s="3"/>
      <c r="F122" s="2"/>
      <c r="G122" s="7"/>
      <c r="H122" s="8"/>
      <c r="I122" s="9"/>
      <c r="K122">
        <f t="shared" si="22"/>
        <v>0</v>
      </c>
      <c r="L122">
        <f t="shared" si="23"/>
        <v>0</v>
      </c>
      <c r="M122">
        <f t="shared" si="23"/>
        <v>0</v>
      </c>
      <c r="N122">
        <f t="shared" si="23"/>
        <v>0</v>
      </c>
      <c r="O122">
        <f t="shared" si="23"/>
        <v>0</v>
      </c>
    </row>
    <row r="123" spans="1:15" ht="12.75">
      <c r="A123">
        <v>119</v>
      </c>
      <c r="D123" s="6"/>
      <c r="E123" s="3"/>
      <c r="F123" s="2"/>
      <c r="G123" s="7"/>
      <c r="H123" s="8"/>
      <c r="I123" s="9"/>
      <c r="K123">
        <f t="shared" si="22"/>
        <v>0</v>
      </c>
      <c r="L123">
        <f t="shared" si="23"/>
        <v>0</v>
      </c>
      <c r="M123">
        <f t="shared" si="23"/>
        <v>0</v>
      </c>
      <c r="N123">
        <f t="shared" si="23"/>
        <v>0</v>
      </c>
      <c r="O123">
        <f t="shared" si="23"/>
        <v>0</v>
      </c>
    </row>
    <row r="124" spans="1:15" ht="12.75">
      <c r="A124">
        <v>120</v>
      </c>
      <c r="D124" s="6"/>
      <c r="E124" s="3"/>
      <c r="F124" s="2"/>
      <c r="G124" s="7"/>
      <c r="H124" s="8"/>
      <c r="I124" s="9"/>
      <c r="K124">
        <f t="shared" si="22"/>
        <v>0</v>
      </c>
      <c r="L124">
        <f t="shared" si="23"/>
        <v>0</v>
      </c>
      <c r="M124">
        <f t="shared" si="23"/>
        <v>0</v>
      </c>
      <c r="N124">
        <f t="shared" si="23"/>
        <v>0</v>
      </c>
      <c r="O124">
        <f t="shared" si="23"/>
        <v>0</v>
      </c>
    </row>
    <row r="125" spans="1:15" ht="12.75">
      <c r="A125">
        <v>121</v>
      </c>
      <c r="D125" s="6"/>
      <c r="E125" s="3"/>
      <c r="F125" s="2"/>
      <c r="G125" s="7"/>
      <c r="H125" s="8"/>
      <c r="I125" s="9"/>
      <c r="K125">
        <f t="shared" si="22"/>
        <v>0</v>
      </c>
      <c r="L125">
        <f t="shared" si="23"/>
        <v>0</v>
      </c>
      <c r="M125">
        <f t="shared" si="23"/>
        <v>0</v>
      </c>
      <c r="N125">
        <f t="shared" si="23"/>
        <v>0</v>
      </c>
      <c r="O125">
        <f t="shared" si="23"/>
        <v>0</v>
      </c>
    </row>
    <row r="126" spans="1:15" ht="12.75">
      <c r="A126">
        <v>122</v>
      </c>
      <c r="D126" s="6"/>
      <c r="E126" s="3"/>
      <c r="F126" s="2"/>
      <c r="G126" s="7"/>
      <c r="H126" s="8"/>
      <c r="I126" s="9"/>
      <c r="K126">
        <f t="shared" si="22"/>
        <v>0</v>
      </c>
      <c r="L126">
        <f t="shared" si="23"/>
        <v>0</v>
      </c>
      <c r="M126">
        <f t="shared" si="23"/>
        <v>0</v>
      </c>
      <c r="N126">
        <f t="shared" si="23"/>
        <v>0</v>
      </c>
      <c r="O126">
        <f t="shared" si="23"/>
        <v>0</v>
      </c>
    </row>
    <row r="127" spans="1:15" ht="12.75">
      <c r="A127">
        <v>123</v>
      </c>
      <c r="D127" s="6"/>
      <c r="E127" s="3"/>
      <c r="F127" s="2"/>
      <c r="G127" s="7"/>
      <c r="H127" s="8"/>
      <c r="I127" s="9"/>
      <c r="K127">
        <f t="shared" si="22"/>
        <v>0</v>
      </c>
      <c r="L127">
        <f t="shared" si="23"/>
        <v>0</v>
      </c>
      <c r="M127">
        <f t="shared" si="23"/>
        <v>0</v>
      </c>
      <c r="N127">
        <f t="shared" si="23"/>
        <v>0</v>
      </c>
      <c r="O127">
        <f t="shared" si="23"/>
        <v>0</v>
      </c>
    </row>
    <row r="128" spans="1:15" ht="12.75">
      <c r="A128">
        <v>124</v>
      </c>
      <c r="D128" s="6"/>
      <c r="E128" s="3"/>
      <c r="F128" s="2"/>
      <c r="G128" s="7"/>
      <c r="H128" s="8"/>
      <c r="I128" s="9"/>
      <c r="K128">
        <f t="shared" si="22"/>
        <v>0</v>
      </c>
      <c r="L128">
        <f t="shared" si="23"/>
        <v>0</v>
      </c>
      <c r="M128">
        <f t="shared" si="23"/>
        <v>0</v>
      </c>
      <c r="N128">
        <f t="shared" si="23"/>
        <v>0</v>
      </c>
      <c r="O128">
        <f t="shared" si="23"/>
        <v>0</v>
      </c>
    </row>
    <row r="129" spans="1:15" ht="12.75">
      <c r="A129">
        <v>125</v>
      </c>
      <c r="D129" s="6"/>
      <c r="E129" s="3"/>
      <c r="F129" s="2"/>
      <c r="G129" s="7"/>
      <c r="H129" s="8"/>
      <c r="I129" s="9"/>
      <c r="K129">
        <f t="shared" si="22"/>
        <v>0</v>
      </c>
      <c r="L129">
        <f t="shared" si="23"/>
        <v>0</v>
      </c>
      <c r="M129">
        <f t="shared" si="23"/>
        <v>0</v>
      </c>
      <c r="N129">
        <f t="shared" si="23"/>
        <v>0</v>
      </c>
      <c r="O129">
        <f t="shared" si="23"/>
        <v>0</v>
      </c>
    </row>
    <row r="130" spans="1:15" ht="12.75">
      <c r="A130">
        <v>126</v>
      </c>
      <c r="D130" s="6"/>
      <c r="E130" s="3"/>
      <c r="F130" s="2"/>
      <c r="G130" s="7"/>
      <c r="H130" s="8"/>
      <c r="I130" s="9"/>
      <c r="K130">
        <f t="shared" si="22"/>
        <v>0</v>
      </c>
      <c r="L130">
        <f t="shared" si="23"/>
        <v>0</v>
      </c>
      <c r="M130">
        <f t="shared" si="23"/>
        <v>0</v>
      </c>
      <c r="N130">
        <f t="shared" si="23"/>
        <v>0</v>
      </c>
      <c r="O130">
        <f t="shared" si="23"/>
        <v>0</v>
      </c>
    </row>
    <row r="131" ht="12.75">
      <c r="I131" s="3"/>
    </row>
    <row r="132" ht="12.75">
      <c r="I132" s="3"/>
    </row>
    <row r="133" ht="12.75">
      <c r="I133" s="3"/>
    </row>
    <row r="134" ht="12.75">
      <c r="I134" s="3"/>
    </row>
    <row r="135" ht="12.75">
      <c r="I135" s="3"/>
    </row>
    <row r="136" ht="12.75">
      <c r="I136" s="3"/>
    </row>
    <row r="137" ht="12.75">
      <c r="I137" s="3"/>
    </row>
    <row r="138" ht="12.75">
      <c r="I138" s="3"/>
    </row>
    <row r="139" ht="12.75">
      <c r="I139" s="3"/>
    </row>
    <row r="140" ht="12.75">
      <c r="I140" s="3"/>
    </row>
    <row r="141" ht="12.75">
      <c r="I141" s="3"/>
    </row>
    <row r="142" ht="12.75">
      <c r="I142" s="3"/>
    </row>
    <row r="143" ht="12.75">
      <c r="I143" s="3"/>
    </row>
    <row r="144" ht="12.75">
      <c r="I144" s="3"/>
    </row>
    <row r="145" ht="12.75">
      <c r="I145" s="3"/>
    </row>
    <row r="146" ht="12.75">
      <c r="I146" s="3"/>
    </row>
    <row r="147" ht="12.75">
      <c r="I147" s="3"/>
    </row>
    <row r="148" ht="12.75">
      <c r="I148" s="3"/>
    </row>
    <row r="149" ht="12.75">
      <c r="I149" s="3"/>
    </row>
    <row r="150" ht="12.75">
      <c r="I150" s="3"/>
    </row>
    <row r="151" ht="12.75">
      <c r="I151" s="3"/>
    </row>
    <row r="152" ht="12.75">
      <c r="I152" s="3"/>
    </row>
    <row r="153" ht="12.75">
      <c r="I153" s="3"/>
    </row>
    <row r="154" ht="12.75">
      <c r="I154" s="3"/>
    </row>
    <row r="155" ht="12.75">
      <c r="I155" s="3"/>
    </row>
    <row r="156" ht="12.75">
      <c r="I156" s="3"/>
    </row>
    <row r="157" ht="12.75">
      <c r="I157" s="3"/>
    </row>
    <row r="158" ht="12.75">
      <c r="I158" s="3"/>
    </row>
    <row r="159" ht="12.75">
      <c r="I159" s="3"/>
    </row>
    <row r="160" ht="12.75">
      <c r="I160" s="3"/>
    </row>
    <row r="161" ht="12.75">
      <c r="I161" s="3"/>
    </row>
    <row r="162" ht="12.75">
      <c r="I162" s="3"/>
    </row>
    <row r="163" ht="12.75">
      <c r="I163" s="3"/>
    </row>
    <row r="164" ht="12.75">
      <c r="I164" s="3"/>
    </row>
    <row r="165" ht="12.75">
      <c r="I165" s="3"/>
    </row>
    <row r="166" ht="12.75">
      <c r="I166" s="3"/>
    </row>
    <row r="167" ht="12.75">
      <c r="I167" s="3"/>
    </row>
    <row r="168" ht="12.75">
      <c r="I168" s="3"/>
    </row>
    <row r="169" ht="12.75">
      <c r="I169" s="3"/>
    </row>
    <row r="170" ht="12.75">
      <c r="I170" s="3"/>
    </row>
    <row r="171" ht="12.75">
      <c r="I171" s="3"/>
    </row>
    <row r="172" ht="12.75">
      <c r="I172" s="3"/>
    </row>
    <row r="173" ht="12.75">
      <c r="I173" s="3"/>
    </row>
    <row r="174" ht="12.75">
      <c r="I174" s="3"/>
    </row>
    <row r="175" ht="12.75">
      <c r="I175" s="3"/>
    </row>
    <row r="176" ht="12.75">
      <c r="I176" s="3"/>
    </row>
    <row r="177" ht="12.75">
      <c r="I177" s="3"/>
    </row>
    <row r="178" ht="12.75">
      <c r="I178" s="3"/>
    </row>
    <row r="179" ht="12.75">
      <c r="I179" s="3"/>
    </row>
    <row r="180" ht="12.75">
      <c r="I180" s="3"/>
    </row>
    <row r="181" ht="12.75">
      <c r="I181" s="3"/>
    </row>
    <row r="182" ht="12.75">
      <c r="I182" s="3"/>
    </row>
    <row r="183" ht="12.75">
      <c r="I183" s="3"/>
    </row>
    <row r="184" ht="12.75">
      <c r="I184" s="3"/>
    </row>
    <row r="185" ht="12.75">
      <c r="I185" s="3"/>
    </row>
    <row r="186" ht="12.75">
      <c r="I186" s="3"/>
    </row>
    <row r="187" ht="12.75">
      <c r="I187" s="3"/>
    </row>
    <row r="188" ht="12.75">
      <c r="I188" s="3"/>
    </row>
    <row r="189" ht="12.75">
      <c r="I189" s="3"/>
    </row>
    <row r="190" ht="12.75">
      <c r="I190" s="3"/>
    </row>
    <row r="191" ht="12.75">
      <c r="I191" s="3"/>
    </row>
    <row r="192" ht="12.75">
      <c r="I192" s="3"/>
    </row>
    <row r="193" ht="12.75">
      <c r="I193" s="3"/>
    </row>
    <row r="194" ht="12.75">
      <c r="I194" s="3"/>
    </row>
    <row r="195" ht="12.75">
      <c r="I195" s="3"/>
    </row>
    <row r="196" ht="12.75">
      <c r="I196" s="3"/>
    </row>
    <row r="197" ht="12.75">
      <c r="I197" s="3"/>
    </row>
    <row r="198" ht="12.75">
      <c r="I198" s="3"/>
    </row>
    <row r="199" ht="12.75">
      <c r="I199" s="3"/>
    </row>
    <row r="200" ht="12.75">
      <c r="I200" s="3"/>
    </row>
    <row r="201" ht="12.75">
      <c r="I201" s="3"/>
    </row>
    <row r="202" ht="12.75">
      <c r="I202" s="3"/>
    </row>
    <row r="203" ht="12.75">
      <c r="I203" s="3"/>
    </row>
    <row r="204" ht="12.75">
      <c r="I204" s="3"/>
    </row>
    <row r="205" ht="12.75">
      <c r="I205" s="3"/>
    </row>
    <row r="206" ht="12.75">
      <c r="I206" s="3"/>
    </row>
    <row r="207" ht="12.75">
      <c r="I207" s="3"/>
    </row>
    <row r="208" ht="12.75">
      <c r="I208" s="3"/>
    </row>
    <row r="209" ht="12.75">
      <c r="I209" s="3"/>
    </row>
    <row r="210" ht="12.75">
      <c r="I210" s="3"/>
    </row>
    <row r="211" ht="12.75">
      <c r="I211" s="3"/>
    </row>
    <row r="212" ht="12.75">
      <c r="I212" s="3"/>
    </row>
    <row r="213" ht="12.75">
      <c r="I213" s="3"/>
    </row>
    <row r="214" ht="12.75">
      <c r="I214" s="3"/>
    </row>
    <row r="215" ht="12.75">
      <c r="I215" s="3"/>
    </row>
    <row r="216" ht="12.75">
      <c r="I216" s="3"/>
    </row>
    <row r="217" ht="12.75">
      <c r="I217" s="3"/>
    </row>
    <row r="218" ht="12.75">
      <c r="I218" s="3"/>
    </row>
    <row r="219" ht="12.75">
      <c r="I219" s="3"/>
    </row>
    <row r="220" ht="12.75">
      <c r="I220" s="3"/>
    </row>
    <row r="221" ht="12.75">
      <c r="I221" s="3"/>
    </row>
    <row r="222" ht="12.75">
      <c r="I222" s="3"/>
    </row>
    <row r="223" ht="12.75">
      <c r="I223" s="3"/>
    </row>
    <row r="224" ht="12.75">
      <c r="I224" s="3"/>
    </row>
    <row r="225" ht="12.75">
      <c r="I225" s="3"/>
    </row>
    <row r="226" ht="12.75">
      <c r="I226" s="3"/>
    </row>
    <row r="227" ht="12.75">
      <c r="I227" s="3"/>
    </row>
    <row r="228" ht="12.75">
      <c r="I228" s="3"/>
    </row>
    <row r="229" ht="12.75">
      <c r="I229" s="3"/>
    </row>
    <row r="230" ht="12.75">
      <c r="I230" s="3"/>
    </row>
    <row r="231" ht="12.75">
      <c r="I231" s="3"/>
    </row>
    <row r="232" ht="12.75">
      <c r="I232" s="3"/>
    </row>
    <row r="233" ht="12.75">
      <c r="I233" s="3"/>
    </row>
    <row r="234" ht="12.75">
      <c r="I234" s="3"/>
    </row>
    <row r="235" ht="12.75">
      <c r="I235" s="3"/>
    </row>
    <row r="236" ht="12.75">
      <c r="I236" s="3"/>
    </row>
    <row r="237" ht="12.75">
      <c r="I237" s="3"/>
    </row>
    <row r="238" ht="12.75">
      <c r="I238" s="3"/>
    </row>
    <row r="239" ht="12.75">
      <c r="I239" s="3"/>
    </row>
    <row r="240" ht="12.75">
      <c r="I240" s="3"/>
    </row>
    <row r="241" ht="12.75">
      <c r="I241" s="3"/>
    </row>
    <row r="242" ht="12.75">
      <c r="I242" s="3"/>
    </row>
    <row r="243" ht="12.75">
      <c r="I243" s="3"/>
    </row>
    <row r="244" ht="12.75">
      <c r="I244" s="3"/>
    </row>
    <row r="245" ht="12.75">
      <c r="I245" s="3"/>
    </row>
    <row r="246" ht="12.75">
      <c r="I246" s="3"/>
    </row>
    <row r="247" ht="12.75">
      <c r="I247" s="3"/>
    </row>
    <row r="248" ht="12.75">
      <c r="I248" s="3"/>
    </row>
    <row r="249" ht="12.75">
      <c r="I249" s="3"/>
    </row>
    <row r="250" ht="12.75">
      <c r="I250" s="3"/>
    </row>
    <row r="251" ht="12.75">
      <c r="I251" s="3"/>
    </row>
    <row r="252" ht="12.75">
      <c r="I252" s="3"/>
    </row>
    <row r="253" ht="12.75">
      <c r="I253" s="3"/>
    </row>
    <row r="254" ht="12.75">
      <c r="I254" s="3"/>
    </row>
    <row r="255" ht="12.75">
      <c r="I255" s="3"/>
    </row>
    <row r="256" ht="12.75">
      <c r="I256" s="3"/>
    </row>
    <row r="257" ht="12.75">
      <c r="I257" s="3"/>
    </row>
    <row r="258" ht="12.75">
      <c r="I258" s="3"/>
    </row>
    <row r="259" ht="12.75">
      <c r="I259" s="3"/>
    </row>
    <row r="260" ht="12.75">
      <c r="I260" s="3"/>
    </row>
    <row r="261" ht="12.75">
      <c r="I261" s="3"/>
    </row>
    <row r="262" ht="12.75">
      <c r="I262" s="3"/>
    </row>
    <row r="263" ht="12.75">
      <c r="I263" s="3"/>
    </row>
    <row r="264" ht="12.75">
      <c r="I264" s="3"/>
    </row>
    <row r="265" ht="12.75">
      <c r="I265" s="3"/>
    </row>
    <row r="266" ht="12.75">
      <c r="I266" s="3"/>
    </row>
    <row r="267" ht="12.75">
      <c r="I267" s="3"/>
    </row>
    <row r="268" ht="12.75">
      <c r="I268" s="3"/>
    </row>
    <row r="269" ht="12.75">
      <c r="I269" s="3"/>
    </row>
    <row r="270" ht="12.75">
      <c r="I270" s="3"/>
    </row>
    <row r="271" ht="12.75">
      <c r="I271" s="3"/>
    </row>
    <row r="272" ht="12.75">
      <c r="I272" s="3"/>
    </row>
    <row r="273" ht="12.75">
      <c r="I273" s="3"/>
    </row>
    <row r="274" ht="12.75">
      <c r="I274" s="3"/>
    </row>
    <row r="275" ht="12.75">
      <c r="I275" s="3"/>
    </row>
    <row r="276" ht="12.75">
      <c r="I276" s="3"/>
    </row>
    <row r="277" ht="12.75">
      <c r="I277" s="3"/>
    </row>
    <row r="278" ht="12.75">
      <c r="I278" s="3"/>
    </row>
    <row r="279" ht="12.75">
      <c r="I279" s="3"/>
    </row>
    <row r="280" ht="12.75">
      <c r="I280" s="3"/>
    </row>
    <row r="281" ht="12.75">
      <c r="I281" s="3"/>
    </row>
    <row r="282" ht="12.75">
      <c r="I282" s="3"/>
    </row>
    <row r="283" ht="12.75">
      <c r="I283" s="3"/>
    </row>
    <row r="284" ht="12.75">
      <c r="I284" s="3"/>
    </row>
    <row r="285" ht="12.75">
      <c r="I285" s="3"/>
    </row>
    <row r="286" ht="12.75">
      <c r="I286" s="3"/>
    </row>
    <row r="287" ht="12.75">
      <c r="I287" s="3"/>
    </row>
    <row r="288" ht="12.75">
      <c r="I288" s="3"/>
    </row>
    <row r="289" ht="12.75">
      <c r="I289" s="3"/>
    </row>
    <row r="290" ht="12.75">
      <c r="I290" s="3"/>
    </row>
    <row r="291" ht="12.75">
      <c r="I291" s="3"/>
    </row>
    <row r="292" ht="12.75">
      <c r="I292" s="3"/>
    </row>
    <row r="293" ht="12.75">
      <c r="I293" s="3"/>
    </row>
    <row r="294" ht="12.75">
      <c r="I294" s="3"/>
    </row>
    <row r="295" ht="12.75">
      <c r="I295" s="3"/>
    </row>
    <row r="296" ht="12.75">
      <c r="I296" s="3"/>
    </row>
    <row r="297" ht="12.75">
      <c r="I297" s="3"/>
    </row>
    <row r="298" ht="12.75">
      <c r="I298" s="3"/>
    </row>
    <row r="299" ht="12.75">
      <c r="I299" s="3"/>
    </row>
    <row r="300" ht="12.75">
      <c r="I300" s="3"/>
    </row>
    <row r="301" ht="12.75">
      <c r="I301" s="3"/>
    </row>
    <row r="302" ht="12.75">
      <c r="I302" s="3"/>
    </row>
    <row r="303" ht="12.75">
      <c r="I303" s="3"/>
    </row>
    <row r="304" ht="12.75">
      <c r="I304" s="3"/>
    </row>
    <row r="305" ht="12.75">
      <c r="I305" s="3"/>
    </row>
    <row r="306" ht="12.75">
      <c r="I306" s="3"/>
    </row>
    <row r="307" ht="12.75">
      <c r="I307" s="3"/>
    </row>
    <row r="308" ht="12.75">
      <c r="I308" s="3"/>
    </row>
    <row r="309" ht="12.75">
      <c r="I309" s="3"/>
    </row>
    <row r="310" ht="12.75">
      <c r="I310" s="3"/>
    </row>
    <row r="311" ht="12.75">
      <c r="I311" s="3"/>
    </row>
    <row r="312" ht="12.75">
      <c r="I312" s="3"/>
    </row>
    <row r="313" ht="12.75">
      <c r="I313" s="3"/>
    </row>
    <row r="314" ht="12.75">
      <c r="I314" s="3"/>
    </row>
    <row r="315" ht="12.75">
      <c r="I315" s="3"/>
    </row>
    <row r="316" ht="12.75">
      <c r="I316" s="3"/>
    </row>
    <row r="317" ht="12.75">
      <c r="I317" s="3"/>
    </row>
    <row r="318" ht="12.75">
      <c r="I318" s="3"/>
    </row>
    <row r="319" ht="12.75">
      <c r="I319" s="3"/>
    </row>
    <row r="320" ht="12.75">
      <c r="I320" s="3"/>
    </row>
    <row r="321" ht="12.75">
      <c r="I321" s="3"/>
    </row>
    <row r="322" ht="12.75">
      <c r="I322" s="3"/>
    </row>
    <row r="323" ht="12.75">
      <c r="I323" s="3"/>
    </row>
    <row r="324" ht="12.75">
      <c r="I324" s="3"/>
    </row>
    <row r="325" ht="12.75">
      <c r="I325" s="3"/>
    </row>
    <row r="326" ht="12.75">
      <c r="I326" s="3"/>
    </row>
    <row r="327" ht="12.75">
      <c r="I327" s="3"/>
    </row>
    <row r="328" ht="12.75">
      <c r="I328" s="3"/>
    </row>
    <row r="329" ht="12.75">
      <c r="I329" s="3"/>
    </row>
    <row r="330" ht="12.75">
      <c r="I330" s="3"/>
    </row>
    <row r="331" ht="12.75">
      <c r="I331" s="3"/>
    </row>
    <row r="332" ht="12.75">
      <c r="I332" s="3"/>
    </row>
    <row r="333" ht="12.75">
      <c r="I333" s="3"/>
    </row>
    <row r="334" ht="12.75">
      <c r="I334" s="3"/>
    </row>
    <row r="335" ht="12.75">
      <c r="I335" s="3"/>
    </row>
    <row r="336" ht="12.75">
      <c r="I336" s="3"/>
    </row>
    <row r="337" ht="12.75">
      <c r="I337" s="3"/>
    </row>
    <row r="338" ht="12.75">
      <c r="I338" s="3"/>
    </row>
    <row r="339" ht="12.75">
      <c r="I339" s="3"/>
    </row>
    <row r="340" ht="12.75">
      <c r="I340" s="3"/>
    </row>
    <row r="341" ht="12.75">
      <c r="I341" s="3"/>
    </row>
    <row r="342" ht="12.75">
      <c r="I342" s="3"/>
    </row>
    <row r="343" ht="12.75">
      <c r="I343" s="3"/>
    </row>
    <row r="344" ht="12.75">
      <c r="I344" s="3"/>
    </row>
    <row r="345" ht="12.75">
      <c r="I345" s="3"/>
    </row>
    <row r="346" ht="12.75">
      <c r="I346" s="3"/>
    </row>
    <row r="347" ht="12.75">
      <c r="I347" s="3"/>
    </row>
    <row r="348" ht="12.75">
      <c r="I348" s="3"/>
    </row>
    <row r="349" ht="12.75">
      <c r="I349" s="3"/>
    </row>
    <row r="350" ht="12.75">
      <c r="I350" s="3"/>
    </row>
    <row r="351" ht="12.75">
      <c r="I351" s="3"/>
    </row>
    <row r="352" ht="12.75">
      <c r="I352" s="3"/>
    </row>
    <row r="353" ht="12.75">
      <c r="I353" s="3"/>
    </row>
    <row r="354" ht="12.75">
      <c r="I354" s="3"/>
    </row>
    <row r="355" ht="12.75">
      <c r="I355" s="3"/>
    </row>
    <row r="356" ht="12.75">
      <c r="I356" s="3"/>
    </row>
    <row r="357" ht="12.75">
      <c r="I357" s="3"/>
    </row>
    <row r="358" ht="12.75">
      <c r="I358" s="3"/>
    </row>
    <row r="359" ht="12.75">
      <c r="I359" s="3"/>
    </row>
    <row r="360" ht="12.75">
      <c r="I360" s="3"/>
    </row>
    <row r="361" ht="12.75">
      <c r="I361" s="3"/>
    </row>
    <row r="362" ht="12.75">
      <c r="I362" s="3"/>
    </row>
    <row r="363" ht="12.75">
      <c r="I363" s="3"/>
    </row>
    <row r="364" ht="12.75">
      <c r="I364" s="3"/>
    </row>
    <row r="365" ht="12.75">
      <c r="I365" s="3"/>
    </row>
    <row r="366" ht="12.75">
      <c r="I366" s="3"/>
    </row>
    <row r="367" ht="12.75">
      <c r="I367" s="3"/>
    </row>
    <row r="368" ht="12.75">
      <c r="I368" s="3"/>
    </row>
    <row r="369" ht="12.75">
      <c r="I369" s="3"/>
    </row>
    <row r="370" ht="12.75">
      <c r="I370" s="3"/>
    </row>
    <row r="371" ht="12.75">
      <c r="I371" s="3"/>
    </row>
    <row r="372" ht="12.75">
      <c r="I372" s="3"/>
    </row>
    <row r="373" ht="12.75">
      <c r="I373" s="3"/>
    </row>
    <row r="374" ht="12.75">
      <c r="I374" s="3"/>
    </row>
    <row r="375" ht="12.75">
      <c r="I375" s="3"/>
    </row>
    <row r="376" ht="12.75">
      <c r="I376" s="3"/>
    </row>
    <row r="377" ht="12.75">
      <c r="I377" s="3"/>
    </row>
    <row r="378" ht="12.75">
      <c r="I378" s="3"/>
    </row>
    <row r="379" ht="12.75">
      <c r="I379" s="3"/>
    </row>
    <row r="380" ht="12.75">
      <c r="I380" s="3"/>
    </row>
    <row r="381" ht="12.75">
      <c r="I381" s="3"/>
    </row>
    <row r="382" ht="12.75">
      <c r="I382" s="3"/>
    </row>
    <row r="383" ht="12.75">
      <c r="I383" s="3"/>
    </row>
    <row r="384" ht="12.75">
      <c r="I384" s="3"/>
    </row>
    <row r="385" ht="12.75">
      <c r="I385" s="3"/>
    </row>
    <row r="386" ht="12.75">
      <c r="I386" s="3"/>
    </row>
    <row r="387" ht="12.75">
      <c r="I387" s="3"/>
    </row>
    <row r="388" ht="12.75">
      <c r="I388" s="3"/>
    </row>
    <row r="389" ht="12.75">
      <c r="I389" s="3"/>
    </row>
    <row r="390" ht="12.75">
      <c r="I390" s="3"/>
    </row>
    <row r="391" ht="12.75">
      <c r="I391" s="3"/>
    </row>
    <row r="392" ht="12.75">
      <c r="I392" s="3"/>
    </row>
    <row r="393" ht="12.75">
      <c r="I393" s="3"/>
    </row>
    <row r="394" ht="12.75">
      <c r="I394" s="3"/>
    </row>
    <row r="395" ht="12.75">
      <c r="I395" s="3"/>
    </row>
    <row r="396" ht="12.75">
      <c r="I396" s="3"/>
    </row>
    <row r="397" ht="12.75">
      <c r="I397" s="3"/>
    </row>
    <row r="398" ht="12.75">
      <c r="I398" s="3"/>
    </row>
    <row r="399" ht="12.75">
      <c r="I399" s="3"/>
    </row>
    <row r="400" ht="12.75">
      <c r="I400" s="3"/>
    </row>
    <row r="401" ht="12.75">
      <c r="I401" s="3"/>
    </row>
    <row r="402" ht="12.75">
      <c r="I402" s="3"/>
    </row>
    <row r="403" ht="12.75">
      <c r="I403" s="3"/>
    </row>
    <row r="404" ht="12.75">
      <c r="I404" s="3"/>
    </row>
    <row r="405" ht="12.75">
      <c r="I405" s="3"/>
    </row>
    <row r="406" ht="12.75">
      <c r="I406" s="3"/>
    </row>
    <row r="407" ht="12.75">
      <c r="I407" s="3"/>
    </row>
    <row r="408" ht="12.75">
      <c r="I408" s="3"/>
    </row>
    <row r="409" ht="12.75">
      <c r="I409" s="3"/>
    </row>
    <row r="410" ht="12.75">
      <c r="I410" s="3"/>
    </row>
    <row r="411" ht="12.75">
      <c r="I411" s="3"/>
    </row>
    <row r="412" ht="12.75">
      <c r="I412" s="3"/>
    </row>
    <row r="413" ht="12.75">
      <c r="I413" s="3"/>
    </row>
    <row r="414" ht="12.75">
      <c r="I414" s="3"/>
    </row>
    <row r="415" ht="12.75">
      <c r="I415" s="3"/>
    </row>
    <row r="416" ht="12.75">
      <c r="I416" s="3"/>
    </row>
    <row r="417" ht="12.75">
      <c r="I417" s="3"/>
    </row>
    <row r="418" ht="12.75">
      <c r="I418" s="3"/>
    </row>
    <row r="419" ht="12.75">
      <c r="I419" s="3"/>
    </row>
    <row r="420" ht="12.75">
      <c r="I420" s="3"/>
    </row>
    <row r="421" ht="12.75">
      <c r="I421" s="3"/>
    </row>
    <row r="422" ht="12.75">
      <c r="I422" s="3"/>
    </row>
    <row r="423" ht="12.75">
      <c r="I423" s="3"/>
    </row>
    <row r="424" ht="12.75">
      <c r="I424" s="3"/>
    </row>
    <row r="425" ht="12.75">
      <c r="I425" s="3"/>
    </row>
    <row r="426" ht="12.75">
      <c r="I426" s="3"/>
    </row>
    <row r="427" ht="12.75">
      <c r="I427" s="3"/>
    </row>
    <row r="428" ht="12.75">
      <c r="I428" s="3"/>
    </row>
    <row r="429" ht="12.75">
      <c r="I429" s="3"/>
    </row>
    <row r="430" ht="12.75">
      <c r="I430" s="3"/>
    </row>
    <row r="431" ht="12.75">
      <c r="I431" s="3"/>
    </row>
    <row r="432" ht="12.75">
      <c r="I432" s="3"/>
    </row>
    <row r="433" ht="12.75">
      <c r="I433" s="3"/>
    </row>
    <row r="434" ht="12.75">
      <c r="I434" s="3"/>
    </row>
    <row r="435" ht="12.75">
      <c r="I435" s="3"/>
    </row>
    <row r="436" ht="12.75">
      <c r="I436" s="3"/>
    </row>
    <row r="437" ht="12.75">
      <c r="I437" s="3"/>
    </row>
    <row r="438" ht="12.75">
      <c r="I438" s="3"/>
    </row>
    <row r="439" ht="12.75">
      <c r="I439" s="3"/>
    </row>
    <row r="440" ht="12.75">
      <c r="I440" s="3"/>
    </row>
    <row r="441" ht="12.75">
      <c r="I441" s="3"/>
    </row>
    <row r="442" ht="12.75">
      <c r="I442" s="3"/>
    </row>
    <row r="443" ht="12.75">
      <c r="I443" s="3"/>
    </row>
    <row r="444" ht="12.75">
      <c r="I444" s="3"/>
    </row>
    <row r="445" ht="12.75">
      <c r="I445" s="3"/>
    </row>
    <row r="446" ht="12.75">
      <c r="I446" s="3"/>
    </row>
    <row r="447" ht="12.75">
      <c r="I447" s="3"/>
    </row>
    <row r="448" ht="12.75">
      <c r="I448" s="3"/>
    </row>
    <row r="449" ht="12.75">
      <c r="I449" s="3"/>
    </row>
    <row r="450" ht="12.75">
      <c r="I450" s="3"/>
    </row>
    <row r="451" ht="12.75">
      <c r="I451" s="3"/>
    </row>
    <row r="452" ht="12.75">
      <c r="I452" s="3"/>
    </row>
    <row r="453" ht="12.75">
      <c r="I453" s="3"/>
    </row>
    <row r="454" ht="12.75">
      <c r="I454" s="3"/>
    </row>
    <row r="455" ht="12.75">
      <c r="I455" s="3"/>
    </row>
    <row r="456" ht="12.75">
      <c r="I456" s="3"/>
    </row>
    <row r="457" ht="12.75">
      <c r="I457" s="3"/>
    </row>
    <row r="458" ht="12.75">
      <c r="I458" s="3"/>
    </row>
    <row r="459" ht="12.75">
      <c r="I459" s="3"/>
    </row>
    <row r="460" ht="12.75">
      <c r="I460" s="3"/>
    </row>
    <row r="461" ht="12.75">
      <c r="I461" s="3"/>
    </row>
    <row r="462" ht="12.75">
      <c r="I462" s="3"/>
    </row>
    <row r="463" ht="12.75">
      <c r="I463" s="3"/>
    </row>
    <row r="464" ht="12.75">
      <c r="I464" s="3"/>
    </row>
    <row r="465" ht="12.75">
      <c r="I465" s="3"/>
    </row>
    <row r="466" ht="12.75">
      <c r="I466" s="3"/>
    </row>
    <row r="467" ht="12.75">
      <c r="I467" s="3"/>
    </row>
    <row r="468" ht="12.75">
      <c r="I468" s="3"/>
    </row>
    <row r="469" ht="12.75">
      <c r="I469" s="3"/>
    </row>
    <row r="470" ht="12.75">
      <c r="I470" s="3"/>
    </row>
    <row r="471" ht="12.75">
      <c r="I471" s="3"/>
    </row>
    <row r="472" ht="12.75">
      <c r="I472" s="3"/>
    </row>
    <row r="473" ht="12.75">
      <c r="I473" s="3"/>
    </row>
    <row r="474" ht="12.75">
      <c r="I474" s="3"/>
    </row>
    <row r="475" ht="12.75">
      <c r="I475" s="3"/>
    </row>
    <row r="476" ht="12.75">
      <c r="I476" s="3"/>
    </row>
    <row r="477" ht="12.75">
      <c r="I477" s="3"/>
    </row>
    <row r="478" ht="12.75">
      <c r="I478" s="3"/>
    </row>
    <row r="479" ht="12.75">
      <c r="I479" s="3"/>
    </row>
    <row r="480" ht="12.75">
      <c r="I480" s="3"/>
    </row>
    <row r="481" ht="12.75">
      <c r="I481" s="3"/>
    </row>
    <row r="482" ht="12.75">
      <c r="I482" s="3"/>
    </row>
    <row r="483" ht="12.75">
      <c r="I483" s="3"/>
    </row>
    <row r="484" ht="12.75">
      <c r="I484" s="3"/>
    </row>
    <row r="485" ht="12.75">
      <c r="I485" s="3"/>
    </row>
    <row r="486" ht="12.75">
      <c r="I486" s="3"/>
    </row>
    <row r="487" ht="12.75">
      <c r="I487" s="3"/>
    </row>
    <row r="488" ht="12.75">
      <c r="I488" s="3"/>
    </row>
    <row r="489" ht="12.75">
      <c r="I489" s="3"/>
    </row>
    <row r="490" ht="12.75">
      <c r="I490" s="3"/>
    </row>
    <row r="491" ht="12.75">
      <c r="I491" s="3"/>
    </row>
    <row r="492" ht="12.75">
      <c r="I492" s="3"/>
    </row>
    <row r="493" ht="12.75">
      <c r="I493" s="3"/>
    </row>
    <row r="494" ht="12.75">
      <c r="I494" s="3"/>
    </row>
    <row r="495" ht="12.75">
      <c r="I495" s="3"/>
    </row>
    <row r="496" ht="12.75">
      <c r="I496" s="3"/>
    </row>
    <row r="497" ht="12.75">
      <c r="I497" s="3"/>
    </row>
    <row r="498" ht="12.75">
      <c r="I498" s="3"/>
    </row>
    <row r="499" ht="12.75">
      <c r="I499" s="3"/>
    </row>
    <row r="500" ht="12.75">
      <c r="I500" s="3"/>
    </row>
    <row r="501" ht="12.75">
      <c r="I501" s="3"/>
    </row>
    <row r="502" ht="12.75">
      <c r="I502" s="3"/>
    </row>
    <row r="503" ht="12.75">
      <c r="I503" s="3"/>
    </row>
    <row r="504" ht="12.75">
      <c r="I504" s="3"/>
    </row>
    <row r="505" ht="12.75">
      <c r="I505" s="3"/>
    </row>
    <row r="506" ht="12.75">
      <c r="I506" s="3"/>
    </row>
    <row r="507" ht="12.75">
      <c r="I507" s="3"/>
    </row>
    <row r="508" ht="12.75">
      <c r="I508" s="3"/>
    </row>
    <row r="509" ht="12.75">
      <c r="I509" s="3"/>
    </row>
    <row r="510" ht="12.75">
      <c r="I510" s="3"/>
    </row>
    <row r="511" ht="12.75">
      <c r="I511" s="3"/>
    </row>
    <row r="512" ht="12.75">
      <c r="I512" s="3"/>
    </row>
    <row r="513" ht="12.75">
      <c r="I513" s="3"/>
    </row>
    <row r="514" ht="12.75">
      <c r="I514" s="3"/>
    </row>
    <row r="515" ht="12.75">
      <c r="I515" s="3"/>
    </row>
    <row r="516" ht="12.75">
      <c r="I516" s="3"/>
    </row>
    <row r="517" ht="12.75">
      <c r="I517" s="3"/>
    </row>
    <row r="518" ht="12.75">
      <c r="I518" s="3"/>
    </row>
    <row r="519" ht="12.75">
      <c r="I519" s="3"/>
    </row>
    <row r="520" ht="12.75">
      <c r="I520" s="3"/>
    </row>
    <row r="521" ht="12.75">
      <c r="I521" s="3"/>
    </row>
    <row r="522" ht="12.75">
      <c r="I522" s="3"/>
    </row>
    <row r="523" ht="12.75">
      <c r="I523" s="3"/>
    </row>
    <row r="524" ht="12.75">
      <c r="I524" s="3"/>
    </row>
    <row r="525" ht="12.75">
      <c r="I525" s="3"/>
    </row>
    <row r="526" ht="12.75">
      <c r="I526" s="3"/>
    </row>
    <row r="527" ht="12.75">
      <c r="I527" s="3"/>
    </row>
    <row r="528" ht="12.75">
      <c r="I528" s="3"/>
    </row>
    <row r="529" ht="12.75">
      <c r="I529" s="3"/>
    </row>
    <row r="530" ht="12.75">
      <c r="I530" s="3"/>
    </row>
    <row r="531" ht="12.75">
      <c r="I531" s="3"/>
    </row>
    <row r="532" ht="12.75">
      <c r="I532" s="3"/>
    </row>
    <row r="533" ht="12.75">
      <c r="I533" s="3"/>
    </row>
    <row r="534" ht="12.75">
      <c r="I534" s="3"/>
    </row>
    <row r="535" ht="12.75">
      <c r="I535" s="3"/>
    </row>
    <row r="536" ht="12.75">
      <c r="I536" s="3"/>
    </row>
    <row r="537" ht="12.75">
      <c r="I537" s="3"/>
    </row>
    <row r="538" ht="12.75">
      <c r="I538" s="3"/>
    </row>
    <row r="539" ht="12.75">
      <c r="I539" s="3"/>
    </row>
    <row r="540" ht="12.75">
      <c r="I540" s="3"/>
    </row>
    <row r="541" ht="12.75">
      <c r="I541" s="3"/>
    </row>
    <row r="542" ht="12.75">
      <c r="I542" s="3"/>
    </row>
    <row r="543" ht="12.75">
      <c r="I543" s="3"/>
    </row>
    <row r="544" ht="12.75">
      <c r="I544" s="3"/>
    </row>
    <row r="545" ht="12.75">
      <c r="I545" s="3"/>
    </row>
    <row r="546" ht="12.75">
      <c r="I546" s="3"/>
    </row>
    <row r="547" ht="12.75">
      <c r="I547" s="3"/>
    </row>
    <row r="548" ht="12.75">
      <c r="I548" s="3"/>
    </row>
    <row r="549" ht="12.75">
      <c r="I549" s="3"/>
    </row>
    <row r="550" ht="12.75">
      <c r="I550" s="3"/>
    </row>
    <row r="551" ht="12.75">
      <c r="I551" s="3"/>
    </row>
    <row r="552" ht="12.75">
      <c r="I552" s="3"/>
    </row>
    <row r="553" ht="12.75">
      <c r="I553" s="3"/>
    </row>
    <row r="554" ht="12.75">
      <c r="I554" s="3"/>
    </row>
    <row r="555" ht="12.75">
      <c r="I555" s="3"/>
    </row>
    <row r="556" ht="12.75">
      <c r="I556" s="3"/>
    </row>
    <row r="557" ht="12.75">
      <c r="I557" s="3"/>
    </row>
    <row r="558" ht="12.75">
      <c r="I558" s="3"/>
    </row>
    <row r="559" ht="12.75">
      <c r="I559" s="3"/>
    </row>
    <row r="560" ht="12.75">
      <c r="I560" s="3"/>
    </row>
    <row r="561" ht="12.75">
      <c r="I561" s="3"/>
    </row>
    <row r="562" ht="12.75">
      <c r="I562" s="3"/>
    </row>
    <row r="563" ht="12.75">
      <c r="I563" s="3"/>
    </row>
    <row r="564" ht="12.75">
      <c r="I564" s="3"/>
    </row>
    <row r="565" ht="12.75">
      <c r="I565" s="3"/>
    </row>
    <row r="566" ht="12.75">
      <c r="I566" s="3"/>
    </row>
    <row r="567" ht="12.75">
      <c r="I567" s="3"/>
    </row>
    <row r="568" ht="12.75">
      <c r="I568" s="3"/>
    </row>
    <row r="569" ht="12.75">
      <c r="I569" s="3"/>
    </row>
    <row r="570" ht="12.75">
      <c r="I570" s="3"/>
    </row>
    <row r="571" ht="12.75">
      <c r="I571" s="3"/>
    </row>
    <row r="572" ht="12.75">
      <c r="I572" s="3"/>
    </row>
    <row r="573" ht="12.75">
      <c r="I573" s="3"/>
    </row>
    <row r="574" ht="12.75">
      <c r="I574" s="3"/>
    </row>
    <row r="575" ht="12.75">
      <c r="I575" s="3"/>
    </row>
    <row r="576" ht="12.75">
      <c r="I576" s="3"/>
    </row>
    <row r="577" ht="12.75">
      <c r="I577" s="3"/>
    </row>
    <row r="578" ht="12.75">
      <c r="I578" s="3"/>
    </row>
    <row r="579" ht="12.75">
      <c r="I579" s="3"/>
    </row>
    <row r="580" ht="12.75">
      <c r="I580" s="3"/>
    </row>
    <row r="581" ht="12.75">
      <c r="I581" s="3"/>
    </row>
    <row r="582" ht="12.75">
      <c r="I582" s="3"/>
    </row>
    <row r="583" ht="12.75">
      <c r="I583" s="3"/>
    </row>
    <row r="584" ht="12.75">
      <c r="I584" s="3"/>
    </row>
    <row r="585" ht="12.75">
      <c r="I585" s="3"/>
    </row>
    <row r="586" ht="12.75">
      <c r="I586" s="3"/>
    </row>
    <row r="587" ht="12.75">
      <c r="I587" s="3"/>
    </row>
    <row r="588" ht="12.75">
      <c r="I588" s="3"/>
    </row>
    <row r="589" ht="12.75">
      <c r="I589" s="3"/>
    </row>
    <row r="590" ht="12.75">
      <c r="I590" s="3"/>
    </row>
    <row r="591" ht="12.75">
      <c r="I591" s="3"/>
    </row>
    <row r="592" ht="12.75">
      <c r="I592" s="3"/>
    </row>
    <row r="593" ht="12.75">
      <c r="I593" s="3"/>
    </row>
    <row r="594" ht="12.75">
      <c r="I594" s="3"/>
    </row>
    <row r="595" ht="12.75">
      <c r="I595" s="3"/>
    </row>
    <row r="596" ht="12.75">
      <c r="I596" s="3"/>
    </row>
    <row r="597" ht="12.75">
      <c r="I597" s="3"/>
    </row>
    <row r="598" ht="12.75">
      <c r="I598" s="3"/>
    </row>
    <row r="599" ht="12.75">
      <c r="I599" s="3"/>
    </row>
    <row r="600" ht="12.75">
      <c r="I600" s="3"/>
    </row>
    <row r="601" ht="12.75">
      <c r="I601" s="3"/>
    </row>
    <row r="602" ht="12.75">
      <c r="I602" s="3"/>
    </row>
    <row r="603" ht="12.75">
      <c r="I603" s="3"/>
    </row>
    <row r="604" ht="12.75">
      <c r="I604" s="3"/>
    </row>
    <row r="605" ht="12.75">
      <c r="I605" s="3"/>
    </row>
    <row r="606" ht="12.75">
      <c r="I606" s="3"/>
    </row>
    <row r="607" ht="12.75">
      <c r="I607" s="3"/>
    </row>
    <row r="608" ht="12.75">
      <c r="I608" s="3"/>
    </row>
    <row r="609" ht="12.75">
      <c r="I609" s="3"/>
    </row>
    <row r="610" ht="12.75">
      <c r="I610" s="3"/>
    </row>
    <row r="611" ht="12.75">
      <c r="I611" s="3"/>
    </row>
    <row r="612" ht="12.75">
      <c r="I612" s="3"/>
    </row>
    <row r="613" ht="12.75">
      <c r="I613" s="3"/>
    </row>
    <row r="614" ht="12.75">
      <c r="I614" s="3"/>
    </row>
    <row r="615" ht="12.75">
      <c r="I615" s="3"/>
    </row>
    <row r="616" ht="12.75">
      <c r="I616" s="3"/>
    </row>
    <row r="617" ht="12.75">
      <c r="I617" s="3"/>
    </row>
    <row r="618" ht="12.75">
      <c r="I618" s="3"/>
    </row>
    <row r="619" ht="12.75">
      <c r="I619" s="3"/>
    </row>
    <row r="620" ht="12.75">
      <c r="I620" s="3"/>
    </row>
    <row r="621" ht="12.75">
      <c r="I621" s="3"/>
    </row>
    <row r="622" ht="12.75">
      <c r="I622" s="3"/>
    </row>
    <row r="623" ht="12.75">
      <c r="I623" s="3"/>
    </row>
    <row r="624" ht="12.75">
      <c r="I624" s="3"/>
    </row>
    <row r="625" ht="12.75">
      <c r="I625" s="3"/>
    </row>
    <row r="626" ht="12.75">
      <c r="I626" s="3"/>
    </row>
    <row r="627" ht="12.75">
      <c r="I627" s="3"/>
    </row>
    <row r="628" ht="12.75">
      <c r="I628" s="3"/>
    </row>
    <row r="629" ht="12.75">
      <c r="I629" s="3"/>
    </row>
    <row r="630" ht="12.75">
      <c r="I630" s="3"/>
    </row>
    <row r="631" ht="12.75">
      <c r="I631" s="3"/>
    </row>
    <row r="632" ht="12.75">
      <c r="I632" s="3"/>
    </row>
    <row r="633" ht="12.75">
      <c r="I633" s="3"/>
    </row>
    <row r="634" ht="12.75">
      <c r="I634" s="3"/>
    </row>
    <row r="635" ht="12.75">
      <c r="I635" s="3"/>
    </row>
    <row r="636" ht="12.75">
      <c r="I636" s="3"/>
    </row>
    <row r="637" ht="12.75">
      <c r="I637" s="3"/>
    </row>
    <row r="638" ht="12.75">
      <c r="I638" s="3"/>
    </row>
    <row r="639" ht="12.75">
      <c r="I639" s="3"/>
    </row>
    <row r="640" ht="12.75">
      <c r="I640" s="3"/>
    </row>
    <row r="641" ht="12.75">
      <c r="I641" s="3"/>
    </row>
    <row r="642" ht="12.75">
      <c r="I642" s="3"/>
    </row>
    <row r="643" ht="12.75">
      <c r="I643" s="3"/>
    </row>
    <row r="644" ht="12.75">
      <c r="I644" s="3"/>
    </row>
    <row r="645" ht="12.75">
      <c r="I645" s="3"/>
    </row>
    <row r="646" ht="12.75">
      <c r="I646" s="3"/>
    </row>
    <row r="647" ht="12.75">
      <c r="I647" s="3"/>
    </row>
    <row r="648" ht="12.75">
      <c r="I648" s="3"/>
    </row>
    <row r="649" ht="12.75">
      <c r="I649" s="3"/>
    </row>
    <row r="650" ht="12.75">
      <c r="I650" s="3"/>
    </row>
    <row r="651" ht="12.75">
      <c r="I651" s="3"/>
    </row>
    <row r="652" ht="12.75">
      <c r="I652" s="3"/>
    </row>
    <row r="653" ht="12.75">
      <c r="I653" s="3"/>
    </row>
    <row r="654" ht="12.75">
      <c r="I654" s="3"/>
    </row>
    <row r="655" ht="12.75">
      <c r="I655" s="3"/>
    </row>
    <row r="656" ht="12.75">
      <c r="I656" s="3"/>
    </row>
    <row r="657" ht="12.75">
      <c r="I657" s="3"/>
    </row>
    <row r="658" ht="12.75">
      <c r="I658" s="3"/>
    </row>
    <row r="659" ht="12.75">
      <c r="I659" s="3"/>
    </row>
    <row r="660" ht="12.75">
      <c r="I660" s="3"/>
    </row>
    <row r="661" ht="12.75">
      <c r="I661" s="3"/>
    </row>
    <row r="662" ht="12.75">
      <c r="I662" s="3"/>
    </row>
    <row r="663" ht="12.75">
      <c r="I663" s="3"/>
    </row>
    <row r="664" ht="12.75">
      <c r="I664" s="3"/>
    </row>
    <row r="665" ht="12.75">
      <c r="I665" s="3"/>
    </row>
    <row r="666" ht="12.75">
      <c r="I666" s="3"/>
    </row>
    <row r="667" ht="12.75">
      <c r="I667" s="3"/>
    </row>
    <row r="668" ht="12.75">
      <c r="I668" s="3"/>
    </row>
    <row r="669" ht="12.75">
      <c r="I669" s="3"/>
    </row>
    <row r="670" ht="12.75">
      <c r="I670" s="3"/>
    </row>
    <row r="671" ht="12.75">
      <c r="I671" s="3"/>
    </row>
    <row r="672" ht="12.75">
      <c r="I672" s="3"/>
    </row>
    <row r="673" ht="12.75">
      <c r="I673" s="3"/>
    </row>
    <row r="674" ht="12.75">
      <c r="I674" s="3"/>
    </row>
    <row r="675" ht="12.75">
      <c r="I675" s="3"/>
    </row>
    <row r="676" ht="12.75">
      <c r="I676" s="3"/>
    </row>
    <row r="677" ht="12.75">
      <c r="I677" s="3"/>
    </row>
    <row r="678" ht="12.75">
      <c r="I678" s="3"/>
    </row>
    <row r="679" ht="12.75">
      <c r="I679" s="3"/>
    </row>
    <row r="680" ht="12.75">
      <c r="I680" s="3"/>
    </row>
    <row r="681" ht="12.75">
      <c r="I681" s="3"/>
    </row>
    <row r="682" ht="12.75">
      <c r="I682" s="3"/>
    </row>
    <row r="683" ht="12.75">
      <c r="I683" s="3"/>
    </row>
    <row r="684" ht="12.75">
      <c r="I684" s="3"/>
    </row>
    <row r="685" ht="12.75">
      <c r="I685" s="3"/>
    </row>
    <row r="686" ht="12.75">
      <c r="I686" s="3"/>
    </row>
    <row r="687" ht="12.75">
      <c r="I687" s="3"/>
    </row>
    <row r="688" ht="12.75">
      <c r="I688" s="3"/>
    </row>
    <row r="689" ht="12.75">
      <c r="I689" s="3"/>
    </row>
    <row r="690" ht="12.75">
      <c r="I690" s="3"/>
    </row>
    <row r="691" ht="12.75">
      <c r="I691" s="3"/>
    </row>
    <row r="692" ht="12.75">
      <c r="I692" s="3"/>
    </row>
    <row r="693" ht="12.75">
      <c r="I693" s="3"/>
    </row>
    <row r="694" ht="12.75">
      <c r="I694" s="3"/>
    </row>
    <row r="695" ht="12.75">
      <c r="I695" s="3"/>
    </row>
    <row r="696" ht="12.75">
      <c r="I696" s="3"/>
    </row>
    <row r="697" ht="12.75">
      <c r="I697" s="3"/>
    </row>
    <row r="698" ht="12.75">
      <c r="I698" s="3"/>
    </row>
    <row r="699" ht="12.75">
      <c r="I699" s="3"/>
    </row>
    <row r="700" ht="12.75">
      <c r="I700" s="3"/>
    </row>
    <row r="701" ht="12.75">
      <c r="I701" s="3"/>
    </row>
    <row r="702" ht="12.75">
      <c r="I702" s="3"/>
    </row>
    <row r="703" ht="12.75">
      <c r="I703" s="3"/>
    </row>
    <row r="704" ht="12.75">
      <c r="I704" s="3"/>
    </row>
    <row r="705" ht="12.75">
      <c r="I705" s="3"/>
    </row>
    <row r="706" ht="12.75">
      <c r="I706" s="3"/>
    </row>
    <row r="707" ht="12.75">
      <c r="I707" s="3"/>
    </row>
    <row r="708" ht="12.75">
      <c r="I708" s="3"/>
    </row>
    <row r="709" ht="12.75">
      <c r="I709" s="3"/>
    </row>
    <row r="710" ht="12.75">
      <c r="I710" s="3"/>
    </row>
    <row r="711" ht="12.75">
      <c r="I711" s="3"/>
    </row>
    <row r="712" ht="12.75">
      <c r="I712" s="3"/>
    </row>
    <row r="713" ht="12.75">
      <c r="I713" s="3"/>
    </row>
    <row r="714" ht="12.75">
      <c r="I714" s="3"/>
    </row>
    <row r="715" ht="12.75">
      <c r="I715" s="3"/>
    </row>
    <row r="716" ht="12.75">
      <c r="I716" s="3"/>
    </row>
    <row r="717" ht="12.75">
      <c r="I717" s="3"/>
    </row>
    <row r="718" ht="12.75">
      <c r="I718" s="3"/>
    </row>
    <row r="719" ht="12.75">
      <c r="I719" s="3"/>
    </row>
    <row r="720" ht="12.75">
      <c r="I720" s="3"/>
    </row>
    <row r="721" ht="12.75">
      <c r="I721" s="3"/>
    </row>
    <row r="722" ht="12.75">
      <c r="I722" s="3"/>
    </row>
    <row r="723" ht="12.75">
      <c r="I723" s="3"/>
    </row>
    <row r="724" ht="12.75">
      <c r="I724" s="3"/>
    </row>
    <row r="725" ht="12.75">
      <c r="I725" s="3"/>
    </row>
    <row r="726" ht="12.75">
      <c r="I726" s="3"/>
    </row>
    <row r="727" ht="12.75">
      <c r="I727" s="3"/>
    </row>
    <row r="728" ht="12.75">
      <c r="I728" s="3"/>
    </row>
    <row r="729" ht="12.75">
      <c r="I729" s="3"/>
    </row>
    <row r="730" ht="12.75">
      <c r="I730" s="3"/>
    </row>
    <row r="731" ht="12.75">
      <c r="I731" s="3"/>
    </row>
    <row r="732" ht="12.75">
      <c r="I732" s="3"/>
    </row>
    <row r="733" ht="12.75">
      <c r="I733" s="3"/>
    </row>
    <row r="734" ht="12.75">
      <c r="I734" s="3"/>
    </row>
    <row r="735" ht="12.75">
      <c r="I735" s="3"/>
    </row>
    <row r="736" ht="12.75">
      <c r="I736" s="3"/>
    </row>
    <row r="737" ht="12.75">
      <c r="I737" s="3"/>
    </row>
    <row r="738" ht="12.75">
      <c r="I738" s="3"/>
    </row>
    <row r="739" ht="12.75">
      <c r="I739" s="3"/>
    </row>
    <row r="740" ht="12.75">
      <c r="I740" s="3"/>
    </row>
    <row r="741" ht="12.75">
      <c r="I741" s="3"/>
    </row>
    <row r="742" ht="12.75">
      <c r="I742" s="3"/>
    </row>
    <row r="743" ht="12.75">
      <c r="I743" s="3"/>
    </row>
    <row r="744" ht="12.75">
      <c r="I744" s="3"/>
    </row>
    <row r="745" ht="12.75">
      <c r="I745" s="3"/>
    </row>
    <row r="746" ht="12.75">
      <c r="I746" s="3"/>
    </row>
    <row r="747" ht="12.75">
      <c r="I747" s="3"/>
    </row>
    <row r="748" ht="12.75">
      <c r="I748" s="3"/>
    </row>
    <row r="749" ht="12.75">
      <c r="I749" s="3"/>
    </row>
    <row r="750" ht="12.75">
      <c r="I750" s="3"/>
    </row>
    <row r="751" ht="12.75">
      <c r="I751" s="3"/>
    </row>
    <row r="752" ht="12.75">
      <c r="I752" s="3"/>
    </row>
    <row r="753" ht="12.75">
      <c r="I753" s="3"/>
    </row>
    <row r="754" ht="12.75">
      <c r="I754" s="3"/>
    </row>
    <row r="755" ht="12.75">
      <c r="I755" s="3"/>
    </row>
    <row r="756" ht="12.75">
      <c r="I756" s="3"/>
    </row>
    <row r="757" ht="12.75">
      <c r="I757" s="3"/>
    </row>
    <row r="758" ht="12.75">
      <c r="I758" s="3"/>
    </row>
    <row r="759" ht="12.75">
      <c r="I759" s="3"/>
    </row>
    <row r="760" ht="12.75">
      <c r="I760" s="3"/>
    </row>
    <row r="761" ht="12.75">
      <c r="I761" s="3"/>
    </row>
    <row r="762" ht="12.75">
      <c r="I762" s="3"/>
    </row>
    <row r="763" ht="12.75">
      <c r="I763" s="3"/>
    </row>
    <row r="764" ht="12.75">
      <c r="I764" s="3"/>
    </row>
    <row r="765" ht="12.75">
      <c r="I765" s="3"/>
    </row>
    <row r="766" ht="12.75">
      <c r="I766" s="3"/>
    </row>
    <row r="767" ht="12.75">
      <c r="I767" s="3"/>
    </row>
    <row r="768" ht="12.75">
      <c r="I768" s="3"/>
    </row>
    <row r="769" ht="12.75">
      <c r="I769" s="3"/>
    </row>
    <row r="770" ht="12.75">
      <c r="I770" s="3"/>
    </row>
    <row r="771" ht="12.75">
      <c r="I771" s="3"/>
    </row>
    <row r="772" ht="12.75">
      <c r="I772" s="3"/>
    </row>
    <row r="773" ht="12.75">
      <c r="I773" s="3"/>
    </row>
    <row r="774" ht="12.75">
      <c r="I774" s="3"/>
    </row>
    <row r="775" ht="12.75">
      <c r="I775" s="3"/>
    </row>
    <row r="776" ht="12.75">
      <c r="I776" s="3"/>
    </row>
    <row r="777" ht="12.75">
      <c r="I777" s="3"/>
    </row>
    <row r="778" ht="12.75">
      <c r="I778" s="3"/>
    </row>
    <row r="779" ht="12.75">
      <c r="I779" s="3"/>
    </row>
    <row r="780" ht="12.75">
      <c r="I780" s="3"/>
    </row>
    <row r="781" ht="12.75">
      <c r="I781" s="3"/>
    </row>
    <row r="782" ht="12.75">
      <c r="I782" s="3"/>
    </row>
    <row r="783" ht="12.75">
      <c r="I783" s="3"/>
    </row>
    <row r="784" ht="12.75">
      <c r="I784" s="3"/>
    </row>
    <row r="785" ht="12.75">
      <c r="I785" s="3"/>
    </row>
    <row r="786" ht="12.75">
      <c r="I786" s="3"/>
    </row>
    <row r="787" ht="12.75">
      <c r="I787" s="3"/>
    </row>
    <row r="788" ht="12.75">
      <c r="I788" s="3"/>
    </row>
    <row r="789" ht="12.75">
      <c r="I789" s="3"/>
    </row>
    <row r="790" ht="12.75">
      <c r="I790" s="3"/>
    </row>
    <row r="791" ht="12.75">
      <c r="I791" s="3"/>
    </row>
    <row r="792" ht="12.75">
      <c r="I792" s="3"/>
    </row>
    <row r="793" ht="12.75">
      <c r="I793" s="3"/>
    </row>
    <row r="794" ht="12.75">
      <c r="I794" s="3"/>
    </row>
    <row r="795" ht="12.75">
      <c r="I795" s="3"/>
    </row>
    <row r="796" ht="12.75">
      <c r="I796" s="3"/>
    </row>
    <row r="797" ht="12.75">
      <c r="I797" s="3"/>
    </row>
    <row r="798" ht="12.75">
      <c r="I798" s="3"/>
    </row>
    <row r="799" ht="12.75">
      <c r="I799" s="3"/>
    </row>
    <row r="800" ht="12.75">
      <c r="I800" s="3"/>
    </row>
    <row r="801" ht="12.75">
      <c r="I801" s="3"/>
    </row>
    <row r="802" ht="12.75">
      <c r="I802" s="3"/>
    </row>
    <row r="803" ht="12.75">
      <c r="I803" s="3"/>
    </row>
    <row r="804" ht="12.75">
      <c r="I804" s="3"/>
    </row>
    <row r="805" ht="12.75">
      <c r="I805" s="3"/>
    </row>
    <row r="806" ht="12.75">
      <c r="I806" s="3"/>
    </row>
    <row r="807" ht="12.75">
      <c r="I807" s="3"/>
    </row>
    <row r="808" ht="12.75">
      <c r="I808" s="3"/>
    </row>
    <row r="809" ht="12.75">
      <c r="I809" s="3"/>
    </row>
    <row r="810" ht="12.75">
      <c r="I810" s="3"/>
    </row>
    <row r="811" ht="12.75">
      <c r="I811" s="3"/>
    </row>
    <row r="812" ht="12.75">
      <c r="I812" s="3"/>
    </row>
    <row r="813" ht="12.75">
      <c r="I813" s="3"/>
    </row>
    <row r="814" ht="12.75">
      <c r="I814" s="3"/>
    </row>
    <row r="815" ht="12.75">
      <c r="I815" s="3"/>
    </row>
    <row r="816" ht="12.75">
      <c r="I816" s="3"/>
    </row>
    <row r="817" ht="12.75">
      <c r="I817" s="3"/>
    </row>
    <row r="818" ht="12.75">
      <c r="I818" s="3"/>
    </row>
    <row r="819" ht="12.75">
      <c r="I819" s="3"/>
    </row>
    <row r="820" ht="12.75">
      <c r="I820" s="3"/>
    </row>
    <row r="821" ht="12.75">
      <c r="I821" s="3"/>
    </row>
    <row r="822" ht="12.75">
      <c r="I822" s="3"/>
    </row>
    <row r="823" ht="12.75">
      <c r="I823" s="3"/>
    </row>
    <row r="824" ht="12.75">
      <c r="I824" s="3"/>
    </row>
    <row r="825" ht="12.75">
      <c r="I825" s="3"/>
    </row>
    <row r="826" ht="12.75">
      <c r="I826" s="3"/>
    </row>
    <row r="827" ht="12.75">
      <c r="I827" s="3"/>
    </row>
    <row r="828" ht="12.75">
      <c r="I828" s="3"/>
    </row>
    <row r="829" ht="12.75">
      <c r="I829" s="3"/>
    </row>
    <row r="830" ht="12.75">
      <c r="I830" s="3"/>
    </row>
    <row r="831" ht="12.75">
      <c r="I831" s="3"/>
    </row>
    <row r="832" ht="12.75">
      <c r="I832" s="3"/>
    </row>
    <row r="833" ht="12.75">
      <c r="I833" s="3"/>
    </row>
    <row r="834" ht="12.75">
      <c r="I834" s="3"/>
    </row>
    <row r="835" ht="12.75">
      <c r="I835" s="3"/>
    </row>
    <row r="836" ht="12.75">
      <c r="I836" s="3"/>
    </row>
    <row r="837" ht="12.75">
      <c r="I837" s="3"/>
    </row>
    <row r="838" ht="12.75">
      <c r="I838" s="3"/>
    </row>
    <row r="839" ht="12.75">
      <c r="I839" s="3"/>
    </row>
    <row r="840" ht="12.75">
      <c r="I840" s="3"/>
    </row>
    <row r="841" ht="12.75">
      <c r="I841" s="3"/>
    </row>
    <row r="842" ht="12.75">
      <c r="I842" s="3"/>
    </row>
    <row r="843" ht="12.75">
      <c r="I843" s="3"/>
    </row>
    <row r="844" ht="12.75">
      <c r="I844" s="3"/>
    </row>
    <row r="845" ht="12.75">
      <c r="I845" s="3"/>
    </row>
    <row r="846" ht="12.75">
      <c r="I846" s="3"/>
    </row>
    <row r="847" ht="12.75">
      <c r="I847" s="3"/>
    </row>
    <row r="848" ht="12.75">
      <c r="I848" s="3"/>
    </row>
    <row r="849" ht="12.75">
      <c r="I849" s="3"/>
    </row>
    <row r="850" ht="12.75">
      <c r="I850" s="3"/>
    </row>
    <row r="851" ht="12.75">
      <c r="I851" s="3"/>
    </row>
    <row r="852" ht="12.75">
      <c r="I852" s="3"/>
    </row>
    <row r="853" ht="12.75">
      <c r="I853" s="3"/>
    </row>
    <row r="854" ht="12.75">
      <c r="I854" s="3"/>
    </row>
    <row r="855" ht="12.75">
      <c r="I855" s="3"/>
    </row>
    <row r="856" ht="12.75">
      <c r="I856" s="3"/>
    </row>
    <row r="857" ht="12.75">
      <c r="I857" s="3"/>
    </row>
    <row r="858" ht="12.75">
      <c r="I858" s="3"/>
    </row>
    <row r="859" ht="12.75">
      <c r="I859" s="3"/>
    </row>
    <row r="860" ht="12.75">
      <c r="I860" s="3"/>
    </row>
    <row r="861" ht="12.75">
      <c r="I861" s="3"/>
    </row>
    <row r="862" ht="12.75">
      <c r="I862" s="3"/>
    </row>
    <row r="863" ht="12.75">
      <c r="I863" s="3"/>
    </row>
    <row r="864" ht="12.75">
      <c r="I864" s="3"/>
    </row>
    <row r="865" ht="12.75">
      <c r="I865" s="3"/>
    </row>
    <row r="866" ht="12.75">
      <c r="I866" s="3"/>
    </row>
    <row r="867" ht="12.75">
      <c r="I867" s="3"/>
    </row>
    <row r="868" ht="12.75">
      <c r="I868" s="3"/>
    </row>
    <row r="869" ht="12.75">
      <c r="I869" s="3"/>
    </row>
    <row r="870" ht="12.75">
      <c r="I870" s="3"/>
    </row>
    <row r="871" ht="12.75">
      <c r="I871" s="3"/>
    </row>
    <row r="872" ht="12.75">
      <c r="I872" s="3"/>
    </row>
    <row r="873" ht="12.75">
      <c r="I873" s="3"/>
    </row>
    <row r="874" ht="12.75">
      <c r="I874" s="3"/>
    </row>
    <row r="875" ht="12.75">
      <c r="I875" s="3"/>
    </row>
    <row r="876" ht="12.75">
      <c r="I876" s="3"/>
    </row>
    <row r="877" ht="12.75">
      <c r="I877" s="3"/>
    </row>
    <row r="878" ht="12.75">
      <c r="I878" s="3"/>
    </row>
    <row r="879" ht="12.75">
      <c r="I879" s="3"/>
    </row>
    <row r="880" ht="12.75">
      <c r="I880" s="3"/>
    </row>
    <row r="881" ht="12.75">
      <c r="I881" s="3"/>
    </row>
    <row r="882" ht="12.75">
      <c r="I882" s="3"/>
    </row>
    <row r="883" ht="12.75">
      <c r="I883" s="3"/>
    </row>
    <row r="884" ht="12.75">
      <c r="I884" s="3"/>
    </row>
    <row r="885" ht="12.75">
      <c r="I885" s="3"/>
    </row>
    <row r="886" ht="12.75">
      <c r="I886" s="3"/>
    </row>
    <row r="887" ht="12.75">
      <c r="I887" s="3"/>
    </row>
    <row r="888" ht="12.75">
      <c r="I888" s="3"/>
    </row>
    <row r="889" ht="12.75">
      <c r="I889" s="3"/>
    </row>
    <row r="890" ht="12.75">
      <c r="I890" s="3"/>
    </row>
    <row r="891" ht="12.75">
      <c r="I891" s="3"/>
    </row>
    <row r="892" ht="12.75">
      <c r="I892" s="3"/>
    </row>
    <row r="893" ht="12.75">
      <c r="I893" s="3"/>
    </row>
    <row r="894" ht="12.75">
      <c r="I894" s="3"/>
    </row>
    <row r="895" ht="12.75">
      <c r="I895" s="3"/>
    </row>
    <row r="896" ht="12.75">
      <c r="I896" s="3"/>
    </row>
    <row r="897" ht="12.75">
      <c r="I897" s="3"/>
    </row>
    <row r="898" ht="12.75">
      <c r="I898" s="3"/>
    </row>
    <row r="899" ht="12.75">
      <c r="I899" s="3"/>
    </row>
    <row r="900" ht="12.75">
      <c r="I900" s="3"/>
    </row>
    <row r="901" ht="12.75">
      <c r="I901" s="3"/>
    </row>
    <row r="902" ht="12.75">
      <c r="I902" s="3"/>
    </row>
    <row r="903" ht="12.75">
      <c r="I903" s="3"/>
    </row>
    <row r="904" ht="12.75">
      <c r="I904" s="3"/>
    </row>
    <row r="905" ht="12.75">
      <c r="I905" s="3"/>
    </row>
    <row r="906" ht="12.75">
      <c r="I906" s="3"/>
    </row>
    <row r="907" ht="12.75">
      <c r="I907" s="3"/>
    </row>
    <row r="908" ht="12.75">
      <c r="I908" s="3"/>
    </row>
    <row r="909" ht="12.75">
      <c r="I909" s="3"/>
    </row>
    <row r="910" ht="12.75">
      <c r="I910" s="3"/>
    </row>
    <row r="911" ht="12.75">
      <c r="I911" s="3"/>
    </row>
    <row r="912" ht="12.75">
      <c r="I912" s="3"/>
    </row>
    <row r="913" ht="12.75">
      <c r="I913" s="3"/>
    </row>
    <row r="914" ht="12.75">
      <c r="I914" s="3"/>
    </row>
    <row r="915" ht="12.75">
      <c r="I915" s="3"/>
    </row>
    <row r="916" ht="12.75">
      <c r="I916" s="3"/>
    </row>
    <row r="917" ht="12.75">
      <c r="I917" s="3"/>
    </row>
    <row r="918" ht="12.75">
      <c r="I918" s="3"/>
    </row>
    <row r="919" ht="12.75">
      <c r="I919" s="3"/>
    </row>
    <row r="920" ht="12.75">
      <c r="I920" s="3"/>
    </row>
    <row r="921" ht="12.75">
      <c r="I921" s="3"/>
    </row>
    <row r="922" ht="12.75">
      <c r="I922" s="3"/>
    </row>
    <row r="923" ht="12.75">
      <c r="I923" s="3"/>
    </row>
    <row r="924" ht="12.75">
      <c r="I924" s="3"/>
    </row>
    <row r="925" ht="12.75">
      <c r="I925" s="3"/>
    </row>
    <row r="926" ht="12.75">
      <c r="I926" s="3"/>
    </row>
    <row r="927" ht="12.75">
      <c r="I927" s="3"/>
    </row>
    <row r="928" ht="12.75">
      <c r="I928" s="3"/>
    </row>
    <row r="929" ht="12.75">
      <c r="I929" s="3"/>
    </row>
    <row r="930" ht="12.75">
      <c r="I930" s="3"/>
    </row>
    <row r="931" ht="12.75">
      <c r="I931" s="3"/>
    </row>
    <row r="932" ht="12.75">
      <c r="I932" s="3"/>
    </row>
    <row r="933" ht="12.75">
      <c r="I933" s="3"/>
    </row>
    <row r="934" ht="12.75">
      <c r="I934" s="3"/>
    </row>
    <row r="935" ht="12.75">
      <c r="I935" s="3"/>
    </row>
    <row r="936" ht="12.75">
      <c r="I936" s="3"/>
    </row>
    <row r="937" ht="12.75">
      <c r="I937" s="3"/>
    </row>
    <row r="938" ht="12.75">
      <c r="I938" s="3"/>
    </row>
    <row r="939" ht="12.75">
      <c r="I939" s="3"/>
    </row>
    <row r="940" ht="12.75">
      <c r="I940" s="3"/>
    </row>
    <row r="941" ht="12.75">
      <c r="I941" s="3"/>
    </row>
    <row r="942" ht="12.75">
      <c r="I942" s="3"/>
    </row>
    <row r="943" ht="12.75">
      <c r="I943" s="3"/>
    </row>
    <row r="944" ht="12.75">
      <c r="I944" s="3"/>
    </row>
    <row r="945" ht="12.75">
      <c r="I945" s="3"/>
    </row>
    <row r="946" ht="12.75">
      <c r="I946" s="3"/>
    </row>
    <row r="947" ht="12.75">
      <c r="I947" s="3"/>
    </row>
    <row r="948" ht="12.75">
      <c r="I948" s="3"/>
    </row>
    <row r="949" ht="12.75">
      <c r="I949" s="3"/>
    </row>
    <row r="950" ht="12.75">
      <c r="I950" s="3"/>
    </row>
    <row r="951" ht="12.75">
      <c r="I951" s="3"/>
    </row>
    <row r="952" ht="12.75">
      <c r="I952" s="3"/>
    </row>
    <row r="953" ht="12.75">
      <c r="I953" s="3"/>
    </row>
    <row r="954" ht="12.75">
      <c r="I954" s="3"/>
    </row>
    <row r="955" ht="12.75">
      <c r="I955" s="3"/>
    </row>
    <row r="956" ht="12.75">
      <c r="I956" s="3"/>
    </row>
    <row r="957" ht="12.75">
      <c r="I957" s="3"/>
    </row>
    <row r="958" ht="12.75">
      <c r="I958" s="3"/>
    </row>
    <row r="959" ht="12.75">
      <c r="I959" s="3"/>
    </row>
    <row r="960" ht="12.75">
      <c r="I960" s="3"/>
    </row>
    <row r="961" ht="12.75">
      <c r="I961" s="3"/>
    </row>
    <row r="962" ht="12.75">
      <c r="I962" s="3"/>
    </row>
    <row r="963" ht="12.75">
      <c r="I963" s="3"/>
    </row>
    <row r="964" ht="12.75">
      <c r="I964" s="3"/>
    </row>
    <row r="965" ht="12.75">
      <c r="I965" s="3"/>
    </row>
    <row r="966" ht="12.75">
      <c r="I966" s="3"/>
    </row>
    <row r="967" ht="12.75">
      <c r="I967" s="3"/>
    </row>
    <row r="968" ht="12.75">
      <c r="I968" s="3"/>
    </row>
    <row r="969" ht="12.75">
      <c r="I969" s="3"/>
    </row>
    <row r="970" ht="12.75">
      <c r="I970" s="3"/>
    </row>
    <row r="971" ht="12.75">
      <c r="I971" s="3"/>
    </row>
    <row r="972" ht="12.75">
      <c r="I972" s="3"/>
    </row>
    <row r="973" ht="12.75">
      <c r="I973" s="3"/>
    </row>
    <row r="974" ht="12.75">
      <c r="I974" s="3"/>
    </row>
    <row r="975" ht="12.75">
      <c r="I975" s="3"/>
    </row>
    <row r="976" ht="12.75">
      <c r="I976" s="3"/>
    </row>
    <row r="977" ht="12.75">
      <c r="I977" s="3"/>
    </row>
    <row r="978" ht="12.75">
      <c r="I978" s="3"/>
    </row>
    <row r="979" ht="12.75">
      <c r="I979" s="3"/>
    </row>
    <row r="980" ht="12.75">
      <c r="I980" s="3"/>
    </row>
    <row r="981" ht="12.75">
      <c r="I981" s="3"/>
    </row>
    <row r="982" ht="12.75">
      <c r="I982" s="3"/>
    </row>
    <row r="983" ht="12.75">
      <c r="I983" s="3"/>
    </row>
    <row r="984" ht="12.75">
      <c r="I984" s="3"/>
    </row>
  </sheetData>
  <mergeCells count="1">
    <mergeCell ref="Q5:S5"/>
  </mergeCells>
  <printOptions/>
  <pageMargins left="0.75" right="0.75" top="1" bottom="1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Blackmon</dc:creator>
  <cp:keywords/>
  <dc:description/>
  <cp:lastModifiedBy>KLinley</cp:lastModifiedBy>
  <cp:lastPrinted>2004-05-27T15:45:13Z</cp:lastPrinted>
  <dcterms:created xsi:type="dcterms:W3CDTF">2004-01-22T18:29:25Z</dcterms:created>
  <dcterms:modified xsi:type="dcterms:W3CDTF">2004-05-27T15:48:23Z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Exhibit</vt:lpwstr>
  </property>
  <property fmtid="{D5CDD505-2E9C-101B-9397-08002B2CF9AE}" pid="4" name="IsHighlyConfidenti">
    <vt:lpwstr>0</vt:lpwstr>
  </property>
  <property fmtid="{D5CDD505-2E9C-101B-9397-08002B2CF9AE}" pid="5" name="DocketNumb">
    <vt:lpwstr>023003</vt:lpwstr>
  </property>
  <property fmtid="{D5CDD505-2E9C-101B-9397-08002B2CF9AE}" pid="6" name="IsConfidenti">
    <vt:lpwstr>0</vt:lpwstr>
  </property>
  <property fmtid="{D5CDD505-2E9C-101B-9397-08002B2CF9AE}" pid="7" name="Dat">
    <vt:lpwstr>2004-05-27T00:00:00Z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2002-01-31T00:00:00Z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