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120" windowHeight="8790" activeTab="1"/>
  </bookViews>
  <sheets>
    <sheet name="Exhibit GB-4" sheetId="1" r:id="rId1"/>
    <sheet name="Sum of Squared Errors" sheetId="2" r:id="rId2"/>
  </sheets>
  <definedNames>
    <definedName name="solver_adj" localSheetId="1" hidden="1">'Sum of Squared Errors'!$V$9:$V$12</definedName>
    <definedName name="solver_cvg" localSheetId="1" hidden="1">0.0000000001</definedName>
    <definedName name="solver_drv" localSheetId="1" hidden="1">1</definedName>
    <definedName name="solver_est" localSheetId="1" hidden="1">1</definedName>
    <definedName name="solver_itr" localSheetId="1" hidden="1">32767</definedName>
    <definedName name="solver_lhs1" localSheetId="1" hidden="1">'Sum of Squared Errors'!$V$9</definedName>
    <definedName name="solver_lhs2" localSheetId="1" hidden="1">'Sum of Squared Errors'!$V$10</definedName>
    <definedName name="solver_lhs3" localSheetId="1" hidden="1">'Sum of Squared Errors'!$V$11</definedName>
    <definedName name="solver_lhs4" localSheetId="1" hidden="1">'Sum of Squared Errors'!$V$12</definedName>
    <definedName name="solver_lhs5" localSheetId="1" hidden="1">'Sum of Squared Errors'!$V$12</definedName>
    <definedName name="solver_lhs6" localSheetId="1" hidden="1">'Sum of Squared Errors'!$V$9</definedName>
    <definedName name="solver_lhs7" localSheetId="1" hidden="1">'Sum of Squared Errors'!$V$10</definedName>
    <definedName name="solver_lhs8" localSheetId="1" hidden="1">'Sum of Squared Errors'!$V$11</definedName>
    <definedName name="solver_lhs9" localSheetId="1" hidden="1">'Sum of Squared Errors'!$V$12</definedName>
    <definedName name="solver_lin" localSheetId="1" hidden="1">2</definedName>
    <definedName name="solver_neg" localSheetId="1" hidden="1">2</definedName>
    <definedName name="solver_num" localSheetId="1" hidden="1">9</definedName>
    <definedName name="solver_nwt" localSheetId="1" hidden="1">1</definedName>
    <definedName name="solver_opt" localSheetId="1" hidden="1">'Sum of Squared Errors'!$Q$14</definedName>
    <definedName name="solver_pre" localSheetId="1" hidden="1">0.0000000001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4</definedName>
    <definedName name="solver_rel6" localSheetId="1" hidden="1">4</definedName>
    <definedName name="solver_rel7" localSheetId="1" hidden="1">4</definedName>
    <definedName name="solver_rel8" localSheetId="1" hidden="1">4</definedName>
    <definedName name="solver_rel9" localSheetId="1" hidden="1">1</definedName>
    <definedName name="solver_rhs1" localSheetId="1" hidden="1">'Sum of Squared Errors'!$V$8</definedName>
    <definedName name="solver_rhs2" localSheetId="1" hidden="1">'Sum of Squared Errors'!$V$9</definedName>
    <definedName name="solver_rhs3" localSheetId="1" hidden="1">'Sum of Squared Errors'!$V$10</definedName>
    <definedName name="solver_rhs4" localSheetId="1" hidden="1">'Sum of Squared Errors'!$V$11</definedName>
    <definedName name="solver_rhs5" localSheetId="1" hidden="1">integer</definedName>
    <definedName name="solver_rhs6" localSheetId="1" hidden="1">integer</definedName>
    <definedName name="solver_rhs7" localSheetId="1" hidden="1">integer</definedName>
    <definedName name="solver_rhs8" localSheetId="1" hidden="1">integer</definedName>
    <definedName name="solver_rhs9" localSheetId="1" hidden="1">'Sum of Squared Errors'!$V$13</definedName>
    <definedName name="solver_scl" localSheetId="1" hidden="1">2</definedName>
    <definedName name="solver_sho" localSheetId="1" hidden="1">2</definedName>
    <definedName name="solver_tim" localSheetId="1" hidden="1">1000</definedName>
    <definedName name="solver_tol" localSheetId="1" hidden="1">0.000000000001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<sst xmlns="http://schemas.openxmlformats.org/spreadsheetml/2006/main" count="131" uniqueCount="121">
  <si>
    <t>Zone</t>
  </si>
  <si>
    <t>WireCenter</t>
  </si>
  <si>
    <t>Lines</t>
  </si>
  <si>
    <t>Cost</t>
  </si>
  <si>
    <t>CumulLines</t>
  </si>
  <si>
    <t>Rate</t>
  </si>
  <si>
    <t>SSE</t>
  </si>
  <si>
    <t>EVRTWAXF</t>
  </si>
  <si>
    <t>JUNTWAXA</t>
  </si>
  <si>
    <t>WireCenters</t>
  </si>
  <si>
    <t>Solver Inputs</t>
  </si>
  <si>
    <t>RDMDWAXA</t>
  </si>
  <si>
    <t>EVRTWAXC</t>
  </si>
  <si>
    <t>RCBHWAXX</t>
  </si>
  <si>
    <t>HLLKWAXX</t>
  </si>
  <si>
    <t>MRWYWAXA</t>
  </si>
  <si>
    <t>SLLKWAXA</t>
  </si>
  <si>
    <t>Avg/Total</t>
  </si>
  <si>
    <t>KRLDWAXX</t>
  </si>
  <si>
    <t>KNWCWAXA</t>
  </si>
  <si>
    <t>Wtd SSE</t>
  </si>
  <si>
    <t>RCLDWAXA</t>
  </si>
  <si>
    <t>MTVRWAXX</t>
  </si>
  <si>
    <t>RCLDWAXB</t>
  </si>
  <si>
    <t>BOTHWAXB</t>
  </si>
  <si>
    <t>MYVIWAXX</t>
  </si>
  <si>
    <t>KNWCWAXC</t>
  </si>
  <si>
    <t>CAMSWAXX</t>
  </si>
  <si>
    <t>WNTCWAXX</t>
  </si>
  <si>
    <t>ANCRWAXX</t>
  </si>
  <si>
    <t>BURLWAXX</t>
  </si>
  <si>
    <t>LKSTWAXA</t>
  </si>
  <si>
    <t>OKHRWAXX</t>
  </si>
  <si>
    <t>MONRWAXX</t>
  </si>
  <si>
    <t>KNWCWAXB</t>
  </si>
  <si>
    <t>WRLDWAXA</t>
  </si>
  <si>
    <t>SMSHWAXA</t>
  </si>
  <si>
    <t>PLMNWAXX</t>
  </si>
  <si>
    <t>SWLYWAXX</t>
  </si>
  <si>
    <t>DVLLWAXX</t>
  </si>
  <si>
    <t>SNHSWAXX</t>
  </si>
  <si>
    <t>CMISWAXA</t>
  </si>
  <si>
    <t>EWNCWAXA</t>
  </si>
  <si>
    <t>LKGWWAXA</t>
  </si>
  <si>
    <t>ARTNWAXX</t>
  </si>
  <si>
    <t>CLVWWAXA</t>
  </si>
  <si>
    <t>FNDLWAXA</t>
  </si>
  <si>
    <t>STWDWAXX</t>
  </si>
  <si>
    <t>LYNDWAXX</t>
  </si>
  <si>
    <t>WSPTWAXA</t>
  </si>
  <si>
    <t>BRBAWAXA</t>
  </si>
  <si>
    <t>WSHGWAXA</t>
  </si>
  <si>
    <t>CPVLWAXX</t>
  </si>
  <si>
    <t>BLANWAXB</t>
  </si>
  <si>
    <t>SULTWAXX</t>
  </si>
  <si>
    <t>LACNWAXX</t>
  </si>
  <si>
    <t>WDLDWAXA</t>
  </si>
  <si>
    <t>LVWOWAXX</t>
  </si>
  <si>
    <t>CHLNWAXX</t>
  </si>
  <si>
    <t>LARLWAXX</t>
  </si>
  <si>
    <t>CSHRWAXX</t>
  </si>
  <si>
    <t>GRFLWAXX</t>
  </si>
  <si>
    <t>MPFLWAXA</t>
  </si>
  <si>
    <t>BNCYWAXX</t>
  </si>
  <si>
    <t>SUMSWAXX</t>
  </si>
  <si>
    <t>CSTRWAXA</t>
  </si>
  <si>
    <t>LKWNWAXA</t>
  </si>
  <si>
    <t>EVSNWAXX</t>
  </si>
  <si>
    <t>CNWYWAXX</t>
  </si>
  <si>
    <t>ALGRWAXX</t>
  </si>
  <si>
    <t>NCHSWAXX</t>
  </si>
  <si>
    <t>SOLKWAXX</t>
  </si>
  <si>
    <t>QNCYWAXX</t>
  </si>
  <si>
    <t>GRLDWAXX</t>
  </si>
  <si>
    <t>MNSNWAXA</t>
  </si>
  <si>
    <t>HMTNWAXA</t>
  </si>
  <si>
    <t>CNCRWAXX</t>
  </si>
  <si>
    <t>BGLKWAXX</t>
  </si>
  <si>
    <t>EDSNWAXX</t>
  </si>
  <si>
    <t>BRWSWAXA</t>
  </si>
  <si>
    <t>NWPTWAXX</t>
  </si>
  <si>
    <t>ACMEWAXA</t>
  </si>
  <si>
    <t>DMNGWAXA</t>
  </si>
  <si>
    <t>DRTNWAXX</t>
  </si>
  <si>
    <t>WSRVWAXA</t>
  </si>
  <si>
    <t>NILEWAXX</t>
  </si>
  <si>
    <t>BRPTWAXX</t>
  </si>
  <si>
    <t>PALSWAXX</t>
  </si>
  <si>
    <t>TEKOWAXX</t>
  </si>
  <si>
    <t>RPBLWAXA</t>
  </si>
  <si>
    <t>RCFRWAXB</t>
  </si>
  <si>
    <t>GERGWAXX</t>
  </si>
  <si>
    <t>ENTTWAXX</t>
  </si>
  <si>
    <t>FRFDWAXA</t>
  </si>
  <si>
    <t>TNSKWAXA</t>
  </si>
  <si>
    <t>GRFDWAXX</t>
  </si>
  <si>
    <t>OKDLWAXX</t>
  </si>
  <si>
    <t>WTVLWAXA</t>
  </si>
  <si>
    <t>LATHWAXA</t>
  </si>
  <si>
    <t>ROSLWAXA</t>
  </si>
  <si>
    <t>SKYKWAXX</t>
  </si>
  <si>
    <t>FRTNWAXX</t>
  </si>
  <si>
    <t>MLDNWAXA</t>
  </si>
  <si>
    <t>CRLWWAXA</t>
  </si>
  <si>
    <t>MLSNWAXA</t>
  </si>
  <si>
    <t>MNFDWAXX</t>
  </si>
  <si>
    <t>MRBLWAXX</t>
  </si>
  <si>
    <t>LOMSWAXA</t>
  </si>
  <si>
    <t>THTNWAXA</t>
  </si>
  <si>
    <t>STPSWAXA</t>
  </si>
  <si>
    <t>Total Error</t>
  </si>
  <si>
    <t>Results</t>
  </si>
  <si>
    <t>Optimized Using Sum of Squared Errors Method</t>
  </si>
  <si>
    <t>% of Lines</t>
  </si>
  <si>
    <t>Wire Centers</t>
  </si>
  <si>
    <t>Wtd. Average</t>
  </si>
  <si>
    <t>Verizon - Without Core and Fringe</t>
  </si>
  <si>
    <t>Exhibit ____ (GB-4)</t>
  </si>
  <si>
    <t>R-squared</t>
  </si>
  <si>
    <t>revised 5/27/2004</t>
  </si>
  <si>
    <t>corrected 5/27/2004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</si>
</sst>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0.0000%"/>
    <numFmt numFmtId="169" formatCode="_(* #,##0.000_);_(* \(#,##0.000\);_(* &quot;-&quot;??_);_(@_)"/>
    <numFmt numFmtId="170" formatCode="_(* #,##0.0000_);_(* \(#,##0.0000\);_(* &quot;-&quot;??_);_(@_)"/>
    <numFmt numFmtId="171" formatCode="0.0"/>
    <numFmt numFmtId="172" formatCode="0.000"/>
    <numFmt numFmtId="173" formatCode="0.0000"/>
    <numFmt numFmtId="174" formatCode="0.00000"/>
    <numFmt numFmtId="175" formatCode="_(* #,##0.00000_);_(* \(#,##0.00000\);_(* &quot;-&quot;??_);_(@_)"/>
    <numFmt numFmtId="176" formatCode="_(* #,##0.00000_);_(* \(#,##0.00000\);_(* &quot;-&quot;?????_);_(@_)"/>
    <numFmt numFmtId="177" formatCode="_(* #,##0.000000_);_(* \(#,##0.000000\);_(* &quot;-&quot;??_);_(@_)"/>
    <numFmt numFmtId="178" formatCode="_(* #,##0.0000000_);_(* \(#,##0.0000000\);_(* &quot;-&quot;??_);_(@_)"/>
    <numFmt numFmtId="179" formatCode="_(&quot;$&quot;* #,##0.0000_);_(&quot;$&quot;* \(#,##0.0000\);_(&quot;$&quot;* &quot;-&quot;????_);_(@_)"/>
    <numFmt numFmtId="180" formatCode="&quot;$&quot;#,##0.0000_);\(&quot;$&quot;#,##0.0000\)"/>
    <numFmt numFmtId="181" formatCode="&quot;$&quot;#,##0.000_);\(&quot;$&quot;#,##0.000\)"/>
  </numFmts>
  <fonts count="7">
    <font>
      <sz val="10"/>
      <name val="Arial"/>
      <family val="0"/>
    </font>
    <font>
      <u val="singleAccounting"/>
      <sz val="10"/>
      <name val="Arial"/>
      <family val="2"/>
    </font>
    <font>
      <sz val="10"/>
      <name val="Geneva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8" fontId="0" fillId="0" borderId="0" xfId="21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4" fontId="0" fillId="0" borderId="0" xfId="17" applyAlignment="1">
      <alignment/>
    </xf>
    <xf numFmtId="43" fontId="0" fillId="0" borderId="0" xfId="15" applyNumberFormat="1" applyAlignment="1">
      <alignment/>
    </xf>
    <xf numFmtId="172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164" fontId="1" fillId="0" borderId="0" xfId="15" applyNumberFormat="1" applyFont="1" applyAlignment="1">
      <alignment/>
    </xf>
    <xf numFmtId="175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170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9" fontId="0" fillId="0" borderId="0" xfId="21" applyAlignment="1">
      <alignment/>
    </xf>
    <xf numFmtId="44" fontId="0" fillId="0" borderId="0" xfId="17" applyAlignment="1">
      <alignment/>
    </xf>
    <xf numFmtId="164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7" sqref="A17"/>
    </sheetView>
  </sheetViews>
  <sheetFormatPr defaultColWidth="9.140625" defaultRowHeight="12.75"/>
  <cols>
    <col min="1" max="1" width="12.8515625" style="0" customWidth="1"/>
    <col min="3" max="3" width="9.7109375" style="0" bestFit="1" customWidth="1"/>
    <col min="4" max="4" width="11.8515625" style="0" bestFit="1" customWidth="1"/>
  </cols>
  <sheetData>
    <row r="1" ht="12.75">
      <c r="E1" t="s">
        <v>117</v>
      </c>
    </row>
    <row r="2" ht="12.75">
      <c r="E2" s="28" t="s">
        <v>119</v>
      </c>
    </row>
    <row r="3" ht="12.75">
      <c r="E3" s="28" t="s">
        <v>120</v>
      </c>
    </row>
    <row r="4" ht="12.75">
      <c r="A4" t="s">
        <v>116</v>
      </c>
    </row>
    <row r="6" ht="12.75">
      <c r="A6" t="s">
        <v>112</v>
      </c>
    </row>
    <row r="7" spans="1:2" ht="12.75">
      <c r="A7" t="s">
        <v>118</v>
      </c>
      <c r="B7" s="25">
        <f>'Sum of Squared Errors'!I2</f>
        <v>0.9148411471654324</v>
      </c>
    </row>
    <row r="9" spans="1:4" ht="12.75">
      <c r="A9" s="20" t="s">
        <v>0</v>
      </c>
      <c r="B9" s="21" t="s">
        <v>5</v>
      </c>
      <c r="C9" s="21" t="s">
        <v>113</v>
      </c>
      <c r="D9" s="21" t="s">
        <v>114</v>
      </c>
    </row>
    <row r="10" spans="1:4" ht="12.75">
      <c r="A10" s="22">
        <v>1</v>
      </c>
      <c r="B10" s="14">
        <f>'Sum of Squared Errors'!Q7</f>
        <v>6.587308605404689</v>
      </c>
      <c r="C10" s="23">
        <f>'Sum of Squared Errors'!R7/'Sum of Squared Errors'!$R$12</f>
        <v>0.7159638070974738</v>
      </c>
      <c r="D10" s="19">
        <f>'Sum of Squared Errors'!S7</f>
        <v>25</v>
      </c>
    </row>
    <row r="11" spans="1:4" ht="12.75">
      <c r="A11" s="22">
        <v>2</v>
      </c>
      <c r="B11" s="14">
        <f>'Sum of Squared Errors'!Q8</f>
        <v>12.62841752538596</v>
      </c>
      <c r="C11" s="23">
        <f>'Sum of Squared Errors'!R8/'Sum of Squared Errors'!$R$12</f>
        <v>0.21216649044437014</v>
      </c>
      <c r="D11" s="19">
        <f>'Sum of Squared Errors'!S8</f>
        <v>28</v>
      </c>
    </row>
    <row r="12" spans="1:4" ht="12.75">
      <c r="A12" s="22">
        <v>3</v>
      </c>
      <c r="B12" s="14">
        <f>'Sum of Squared Errors'!Q9</f>
        <v>26.86139779287443</v>
      </c>
      <c r="C12" s="23">
        <f>'Sum of Squared Errors'!R9/'Sum of Squared Errors'!$R$12</f>
        <v>0.047162498864380994</v>
      </c>
      <c r="D12" s="19">
        <f>'Sum of Squared Errors'!S9</f>
        <v>19</v>
      </c>
    </row>
    <row r="13" spans="1:4" ht="12.75">
      <c r="A13" s="22">
        <v>4</v>
      </c>
      <c r="B13" s="14">
        <f>'Sum of Squared Errors'!Q10</f>
        <v>47.3759716340774</v>
      </c>
      <c r="C13" s="23">
        <f>'Sum of Squared Errors'!R10/'Sum of Squared Errors'!$R$12</f>
        <v>0.017863528556710397</v>
      </c>
      <c r="D13" s="19">
        <f>'Sum of Squared Errors'!S10</f>
        <v>18</v>
      </c>
    </row>
    <row r="14" spans="1:4" ht="15">
      <c r="A14" s="22">
        <v>5</v>
      </c>
      <c r="B14" s="24">
        <f>'Sum of Squared Errors'!Q11</f>
        <v>85.43775076868515</v>
      </c>
      <c r="C14" s="23">
        <f>'Sum of Squared Errors'!R11/'Sum of Squared Errors'!$R$12</f>
        <v>0.006843675037064671</v>
      </c>
      <c r="D14" s="19">
        <f>'Sum of Squared Errors'!S11</f>
        <v>9</v>
      </c>
    </row>
    <row r="15" spans="1:2" ht="12.75">
      <c r="A15" t="s">
        <v>115</v>
      </c>
      <c r="B15" s="14">
        <f>'Sum of Squared Errors'!Q12</f>
        <v>10.093462441126782</v>
      </c>
    </row>
    <row r="19" ht="12.75">
      <c r="B19" s="25"/>
    </row>
    <row r="21" spans="1:4" ht="12.75">
      <c r="A21" s="20"/>
      <c r="B21" s="21"/>
      <c r="C21" s="21"/>
      <c r="D21" s="21"/>
    </row>
    <row r="22" spans="1:4" ht="12.75">
      <c r="A22" s="22"/>
      <c r="B22" s="14"/>
      <c r="C22" s="23"/>
      <c r="D22" s="19"/>
    </row>
    <row r="23" spans="1:4" ht="12.75">
      <c r="A23" s="22"/>
      <c r="B23" s="14"/>
      <c r="C23" s="23"/>
      <c r="D23" s="19"/>
    </row>
    <row r="24" spans="1:4" ht="12.75">
      <c r="A24" s="22"/>
      <c r="B24" s="14"/>
      <c r="C24" s="23"/>
      <c r="D24" s="19"/>
    </row>
    <row r="25" spans="1:4" ht="12.75">
      <c r="A25" s="22"/>
      <c r="B25" s="14"/>
      <c r="C25" s="23"/>
      <c r="D25" s="19"/>
    </row>
    <row r="26" spans="1:4" ht="15">
      <c r="A26" s="22"/>
      <c r="B26" s="24"/>
      <c r="C26" s="23"/>
      <c r="D26" s="19"/>
    </row>
    <row r="27" ht="12.75">
      <c r="B27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84"/>
  <sheetViews>
    <sheetView tabSelected="1" workbookViewId="0" topLeftCell="J1">
      <pane ySplit="4" topLeftCell="BM5" activePane="bottomLeft" state="frozen"/>
      <selection pane="topLeft" activeCell="A1" sqref="A1"/>
      <selection pane="bottomLeft" activeCell="Q28" sqref="Q28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8:15" ht="12.75">
      <c r="H2" s="1"/>
      <c r="I2" s="18">
        <f>1-H3/I3</f>
        <v>0.9148411471654324</v>
      </c>
      <c r="K2">
        <f>DSUM($C$4:$G$130,$C$4,K3:K4)</f>
        <v>740792</v>
      </c>
      <c r="L2">
        <f>DSUM($C$4:$G$130,$C$4,L3:L4)</f>
        <v>219524</v>
      </c>
      <c r="M2">
        <f>DSUM($C$4:$G$130,$C$4,M3:M4)</f>
        <v>48798</v>
      </c>
      <c r="N2">
        <f>DSUM($C$4:$G$130,$C$4,N3:N4)</f>
        <v>18483</v>
      </c>
      <c r="O2">
        <f>DSUM($C$4:$G$130,$C$4,O3:O4)</f>
        <v>7081</v>
      </c>
    </row>
    <row r="3" spans="8:15" ht="12.75">
      <c r="H3" s="19">
        <f>SUM(H5:H115)</f>
        <v>7675007.846808875</v>
      </c>
      <c r="I3" s="2">
        <f>SUM(I5:I115)</f>
        <v>90125777.78282897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110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s="29" t="s">
        <v>13</v>
      </c>
      <c r="C5" s="19">
        <v>19256</v>
      </c>
      <c r="D5" s="26">
        <v>4.484186413287303</v>
      </c>
      <c r="E5" s="3">
        <f>C5</f>
        <v>19256</v>
      </c>
      <c r="F5" s="2">
        <f aca="true" t="shared" si="0" ref="F5:F36">VLOOKUP(A5,$V$8:$W$12,2)</f>
        <v>1</v>
      </c>
      <c r="G5" s="7">
        <f aca="true" t="shared" si="1" ref="G5:G36">VLOOKUP(F5,$P$7:$Q$11,2)</f>
        <v>6.587308605404689</v>
      </c>
      <c r="H5" s="8">
        <f aca="true" t="shared" si="2" ref="H5:H36">(G5-D5)^2*C5</f>
        <v>85171.65562103015</v>
      </c>
      <c r="I5" s="9">
        <f>($Q$12-G5)^2*C5</f>
        <v>236716.2170434818</v>
      </c>
      <c r="K5">
        <f>IF($F5=K$4,$C5*$D5,0)</f>
        <v>86347.49357426031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30" t="s">
        <v>111</v>
      </c>
      <c r="R5" s="31"/>
      <c r="S5" s="32"/>
      <c r="T5" s="10"/>
    </row>
    <row r="6" spans="1:22" ht="12.75">
      <c r="A6">
        <v>2</v>
      </c>
      <c r="B6" s="29" t="s">
        <v>7</v>
      </c>
      <c r="C6" s="19">
        <v>37219</v>
      </c>
      <c r="D6" s="26">
        <v>4.514809047935927</v>
      </c>
      <c r="E6" s="3">
        <f aca="true" t="shared" si="3" ref="E6:E37">C6+E5</f>
        <v>56475</v>
      </c>
      <c r="F6" s="2">
        <f t="shared" si="0"/>
        <v>1</v>
      </c>
      <c r="G6" s="7">
        <f t="shared" si="1"/>
        <v>6.587308605404689</v>
      </c>
      <c r="H6" s="8">
        <f t="shared" si="2"/>
        <v>159865.0740982441</v>
      </c>
      <c r="I6" s="9">
        <f aca="true" t="shared" si="4" ref="I6:I69">($Q$12-G6)^2*C6</f>
        <v>457537.4367543285</v>
      </c>
      <c r="K6">
        <f aca="true" t="shared" si="5" ref="K6:K37">IF(F6=K$4,$C6*$D6,0)</f>
        <v>168036.67795512726</v>
      </c>
      <c r="L6">
        <f aca="true" t="shared" si="6" ref="L6:O25">IF($F6=L$4,$C6*$D6,0)</f>
        <v>0</v>
      </c>
      <c r="M6">
        <f t="shared" si="6"/>
        <v>0</v>
      </c>
      <c r="N6">
        <f t="shared" si="6"/>
        <v>0</v>
      </c>
      <c r="O6">
        <f t="shared" si="6"/>
        <v>0</v>
      </c>
      <c r="P6" t="s">
        <v>0</v>
      </c>
      <c r="Q6" t="s">
        <v>5</v>
      </c>
      <c r="R6" t="s">
        <v>2</v>
      </c>
      <c r="S6" t="s">
        <v>9</v>
      </c>
      <c r="V6" t="s">
        <v>10</v>
      </c>
    </row>
    <row r="7" spans="1:20" ht="12.75">
      <c r="A7">
        <v>3</v>
      </c>
      <c r="B7" s="29" t="s">
        <v>15</v>
      </c>
      <c r="C7" s="19">
        <v>36594</v>
      </c>
      <c r="D7" s="26">
        <v>5.233588530959346</v>
      </c>
      <c r="E7" s="3">
        <f t="shared" si="3"/>
        <v>93069</v>
      </c>
      <c r="F7" s="2">
        <f t="shared" si="0"/>
        <v>1</v>
      </c>
      <c r="G7" s="7">
        <f t="shared" si="1"/>
        <v>6.587308605404689</v>
      </c>
      <c r="H7" s="8">
        <f t="shared" si="2"/>
        <v>67060.62891416105</v>
      </c>
      <c r="I7" s="9">
        <f t="shared" si="4"/>
        <v>449854.2400544855</v>
      </c>
      <c r="K7">
        <f t="shared" si="5"/>
        <v>191517.9387019263</v>
      </c>
      <c r="L7">
        <f t="shared" si="6"/>
        <v>0</v>
      </c>
      <c r="M7">
        <f t="shared" si="6"/>
        <v>0</v>
      </c>
      <c r="N7">
        <f t="shared" si="6"/>
        <v>0</v>
      </c>
      <c r="O7">
        <f t="shared" si="6"/>
        <v>0</v>
      </c>
      <c r="P7">
        <v>1</v>
      </c>
      <c r="Q7" s="9">
        <f>SUM(K$5:K$130)/K2</f>
        <v>6.587308605404689</v>
      </c>
      <c r="R7" s="2">
        <f>K2</f>
        <v>740792</v>
      </c>
      <c r="S7" s="2">
        <f>V9-1</f>
        <v>25</v>
      </c>
      <c r="T7" s="9"/>
    </row>
    <row r="8" spans="1:23" ht="12.75">
      <c r="A8">
        <v>4</v>
      </c>
      <c r="B8" s="29" t="s">
        <v>23</v>
      </c>
      <c r="C8" s="19">
        <v>17523</v>
      </c>
      <c r="D8" s="26">
        <v>5.332698260559189</v>
      </c>
      <c r="E8" s="3">
        <f t="shared" si="3"/>
        <v>110592</v>
      </c>
      <c r="F8" s="2">
        <f t="shared" si="0"/>
        <v>1</v>
      </c>
      <c r="G8" s="7">
        <f t="shared" si="1"/>
        <v>6.587308605404689</v>
      </c>
      <c r="H8" s="8">
        <f t="shared" si="2"/>
        <v>27582.027638083582</v>
      </c>
      <c r="I8" s="9">
        <f t="shared" si="4"/>
        <v>215412.24923415724</v>
      </c>
      <c r="K8">
        <f t="shared" si="5"/>
        <v>93444.87161977867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v>2</v>
      </c>
      <c r="Q8" s="9">
        <f>SUM(L$5:L$130)/L2</f>
        <v>12.62841752538596</v>
      </c>
      <c r="R8" s="2">
        <f>L2</f>
        <v>219524</v>
      </c>
      <c r="S8" s="2">
        <f>V10-V9</f>
        <v>28</v>
      </c>
      <c r="T8" s="9"/>
      <c r="V8">
        <v>0</v>
      </c>
      <c r="W8">
        <v>1</v>
      </c>
    </row>
    <row r="9" spans="1:23" ht="12.75">
      <c r="A9">
        <v>5</v>
      </c>
      <c r="B9" s="29" t="s">
        <v>16</v>
      </c>
      <c r="C9" s="19">
        <v>29930</v>
      </c>
      <c r="D9" s="26">
        <v>5.560740304753192</v>
      </c>
      <c r="E9" s="3">
        <f t="shared" si="3"/>
        <v>140522</v>
      </c>
      <c r="F9" s="2">
        <f t="shared" si="0"/>
        <v>1</v>
      </c>
      <c r="G9" s="7">
        <f t="shared" si="1"/>
        <v>6.587308605404689</v>
      </c>
      <c r="H9" s="8">
        <f t="shared" si="2"/>
        <v>31541.505303761933</v>
      </c>
      <c r="I9" s="9">
        <f t="shared" si="4"/>
        <v>367932.9235620799</v>
      </c>
      <c r="K9">
        <f t="shared" si="5"/>
        <v>166432.95732126303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v>3</v>
      </c>
      <c r="Q9" s="9">
        <f>SUM(M$5:M$130)/M2</f>
        <v>26.86139779287443</v>
      </c>
      <c r="R9" s="2">
        <f>M2</f>
        <v>48798</v>
      </c>
      <c r="S9" s="2">
        <f>V11-V10</f>
        <v>19</v>
      </c>
      <c r="T9" s="9"/>
      <c r="U9">
        <v>15</v>
      </c>
      <c r="V9" s="11">
        <v>26</v>
      </c>
      <c r="W9">
        <v>2</v>
      </c>
    </row>
    <row r="10" spans="1:23" ht="12.75">
      <c r="A10">
        <v>6</v>
      </c>
      <c r="B10" s="29" t="s">
        <v>14</v>
      </c>
      <c r="C10" s="19">
        <v>72718</v>
      </c>
      <c r="D10" s="26">
        <v>5.717970882033563</v>
      </c>
      <c r="E10" s="3">
        <f t="shared" si="3"/>
        <v>213240</v>
      </c>
      <c r="F10" s="2">
        <f t="shared" si="0"/>
        <v>1</v>
      </c>
      <c r="G10" s="7">
        <f t="shared" si="1"/>
        <v>6.587308605404689</v>
      </c>
      <c r="H10" s="8">
        <f t="shared" si="2"/>
        <v>54956.488683362935</v>
      </c>
      <c r="I10" s="9">
        <f t="shared" si="4"/>
        <v>893930.7161906891</v>
      </c>
      <c r="K10">
        <f t="shared" si="5"/>
        <v>415799.40659971663</v>
      </c>
      <c r="L10">
        <f t="shared" si="6"/>
        <v>0</v>
      </c>
      <c r="M10">
        <f t="shared" si="6"/>
        <v>0</v>
      </c>
      <c r="N10">
        <f t="shared" si="6"/>
        <v>0</v>
      </c>
      <c r="O10">
        <f t="shared" si="6"/>
        <v>0</v>
      </c>
      <c r="P10">
        <v>4</v>
      </c>
      <c r="Q10" s="9">
        <f>SUM(N$5:N$130)/N2</f>
        <v>47.3759716340774</v>
      </c>
      <c r="R10" s="2">
        <f>N2</f>
        <v>18483</v>
      </c>
      <c r="S10" s="2">
        <f>V12-V11</f>
        <v>18</v>
      </c>
      <c r="T10" s="9"/>
      <c r="U10">
        <v>16</v>
      </c>
      <c r="V10" s="11">
        <v>54</v>
      </c>
      <c r="W10">
        <v>3</v>
      </c>
    </row>
    <row r="11" spans="1:23" ht="15">
      <c r="A11">
        <v>7</v>
      </c>
      <c r="B11" s="29" t="s">
        <v>12</v>
      </c>
      <c r="C11" s="19">
        <v>65366</v>
      </c>
      <c r="D11" s="26">
        <v>5.726573442250722</v>
      </c>
      <c r="E11" s="3">
        <f t="shared" si="3"/>
        <v>278606</v>
      </c>
      <c r="F11" s="2">
        <f t="shared" si="0"/>
        <v>1</v>
      </c>
      <c r="G11" s="7">
        <f t="shared" si="1"/>
        <v>6.587308605404689</v>
      </c>
      <c r="H11" s="8">
        <f t="shared" si="2"/>
        <v>48427.38296854841</v>
      </c>
      <c r="I11" s="9">
        <f t="shared" si="4"/>
        <v>803551.7367710964</v>
      </c>
      <c r="K11">
        <f t="shared" si="5"/>
        <v>374323.1996261607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0</v>
      </c>
      <c r="P11">
        <v>5</v>
      </c>
      <c r="Q11" s="9">
        <f>SUM(O$5:O$130)/O2</f>
        <v>85.43775076868515</v>
      </c>
      <c r="R11" s="12">
        <f>O2</f>
        <v>7081</v>
      </c>
      <c r="S11" s="12">
        <f>V13-V12+1</f>
        <v>9</v>
      </c>
      <c r="T11" s="9"/>
      <c r="U11">
        <v>15</v>
      </c>
      <c r="V11" s="11">
        <v>73</v>
      </c>
      <c r="W11">
        <v>4</v>
      </c>
    </row>
    <row r="12" spans="1:23" ht="12.75">
      <c r="A12">
        <v>8</v>
      </c>
      <c r="B12" s="29" t="s">
        <v>11</v>
      </c>
      <c r="C12" s="19">
        <v>59381</v>
      </c>
      <c r="D12" s="26">
        <v>5.954785835049241</v>
      </c>
      <c r="E12" s="3">
        <f t="shared" si="3"/>
        <v>337987</v>
      </c>
      <c r="F12" s="2">
        <f t="shared" si="0"/>
        <v>1</v>
      </c>
      <c r="G12" s="7">
        <f t="shared" si="1"/>
        <v>6.587308605404689</v>
      </c>
      <c r="H12" s="8">
        <f t="shared" si="2"/>
        <v>23757.450652031668</v>
      </c>
      <c r="I12" s="9">
        <f t="shared" si="4"/>
        <v>729977.4451734001</v>
      </c>
      <c r="K12">
        <f t="shared" si="5"/>
        <v>353601.13767105894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 t="s">
        <v>17</v>
      </c>
      <c r="Q12" s="9">
        <f>SUMPRODUCT(Q7:Q11,R7:R11)/R12</f>
        <v>10.093462441126782</v>
      </c>
      <c r="R12" s="3">
        <f>SUM(R7:R11)</f>
        <v>1034678</v>
      </c>
      <c r="S12" s="3">
        <f>SUM(S7:S11)</f>
        <v>99</v>
      </c>
      <c r="T12" s="9"/>
      <c r="U12">
        <v>28</v>
      </c>
      <c r="V12" s="11">
        <v>91</v>
      </c>
      <c r="W12">
        <v>5</v>
      </c>
    </row>
    <row r="13" spans="1:22" ht="12.75">
      <c r="A13">
        <v>9</v>
      </c>
      <c r="B13" s="29" t="s">
        <v>24</v>
      </c>
      <c r="C13" s="19">
        <v>77680</v>
      </c>
      <c r="D13" s="26">
        <v>6.183252257414554</v>
      </c>
      <c r="E13" s="3">
        <f t="shared" si="3"/>
        <v>415667</v>
      </c>
      <c r="F13" s="2">
        <f t="shared" si="0"/>
        <v>1</v>
      </c>
      <c r="G13" s="7">
        <f t="shared" si="1"/>
        <v>6.587308605404689</v>
      </c>
      <c r="H13" s="8">
        <f t="shared" si="2"/>
        <v>12682.155833035404</v>
      </c>
      <c r="I13" s="9">
        <f t="shared" si="4"/>
        <v>954929.1514300824</v>
      </c>
      <c r="K13">
        <f t="shared" si="5"/>
        <v>480315.0353559626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U13">
        <v>37</v>
      </c>
      <c r="V13">
        <f>COUNT(C5:C130)</f>
        <v>99</v>
      </c>
    </row>
    <row r="14" spans="1:20" ht="12.75">
      <c r="A14">
        <v>10</v>
      </c>
      <c r="B14" s="29" t="s">
        <v>18</v>
      </c>
      <c r="C14" s="19">
        <v>32736</v>
      </c>
      <c r="D14" s="26">
        <v>6.3213769656581995</v>
      </c>
      <c r="E14" s="3">
        <f t="shared" si="3"/>
        <v>448403</v>
      </c>
      <c r="F14" s="2">
        <f t="shared" si="0"/>
        <v>1</v>
      </c>
      <c r="G14" s="7">
        <f t="shared" si="1"/>
        <v>6.587308605404689</v>
      </c>
      <c r="H14" s="8">
        <f t="shared" si="2"/>
        <v>2315.078037429654</v>
      </c>
      <c r="I14" s="9">
        <f t="shared" si="4"/>
        <v>402427.40346569486</v>
      </c>
      <c r="K14">
        <f t="shared" si="5"/>
        <v>206936.5963477868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 t="s">
        <v>20</v>
      </c>
      <c r="Q14">
        <f>SQRT(R14*1000000/R12)</f>
        <v>2.7235591182589065</v>
      </c>
      <c r="R14" s="13">
        <f>H3/1000000</f>
        <v>7.675007846808875</v>
      </c>
      <c r="S14" s="9"/>
      <c r="T14" s="9"/>
    </row>
    <row r="15" spans="1:15" ht="12.75">
      <c r="A15">
        <v>11</v>
      </c>
      <c r="B15" s="29" t="s">
        <v>8</v>
      </c>
      <c r="C15" s="19">
        <v>34523</v>
      </c>
      <c r="D15" s="26">
        <v>6.402634247923469</v>
      </c>
      <c r="E15" s="3">
        <f t="shared" si="3"/>
        <v>482926</v>
      </c>
      <c r="F15" s="2">
        <f t="shared" si="0"/>
        <v>1</v>
      </c>
      <c r="G15" s="7">
        <f t="shared" si="1"/>
        <v>6.587308605404689</v>
      </c>
      <c r="H15" s="8">
        <f t="shared" si="2"/>
        <v>1177.3937379541544</v>
      </c>
      <c r="I15" s="9">
        <f t="shared" si="4"/>
        <v>424395.19946988585</v>
      </c>
      <c r="K15">
        <f t="shared" si="5"/>
        <v>221038.14214106192</v>
      </c>
      <c r="L15">
        <f t="shared" si="6"/>
        <v>0</v>
      </c>
      <c r="M15">
        <f t="shared" si="6"/>
        <v>0</v>
      </c>
      <c r="N15">
        <f t="shared" si="6"/>
        <v>0</v>
      </c>
      <c r="O15">
        <f t="shared" si="6"/>
        <v>0</v>
      </c>
    </row>
    <row r="16" spans="1:19" ht="12.75">
      <c r="A16">
        <v>12</v>
      </c>
      <c r="B16" s="29" t="s">
        <v>22</v>
      </c>
      <c r="C16" s="19">
        <v>22604</v>
      </c>
      <c r="D16" s="26">
        <v>7.030638962863592</v>
      </c>
      <c r="E16" s="3">
        <f t="shared" si="3"/>
        <v>505530</v>
      </c>
      <c r="F16" s="2">
        <f t="shared" si="0"/>
        <v>1</v>
      </c>
      <c r="G16" s="7">
        <f t="shared" si="1"/>
        <v>6.587308605404689</v>
      </c>
      <c r="H16" s="8">
        <f t="shared" si="2"/>
        <v>4442.630979312212</v>
      </c>
      <c r="I16" s="9">
        <f t="shared" si="4"/>
        <v>277873.5651252006</v>
      </c>
      <c r="K16">
        <f t="shared" si="5"/>
        <v>158920.56311656864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v>1</v>
      </c>
      <c r="Q16" s="3"/>
      <c r="R16" s="3">
        <f>R7*Q7</f>
        <v>4879825.516414951</v>
      </c>
      <c r="S16" s="3"/>
    </row>
    <row r="17" spans="1:19" ht="12.75">
      <c r="A17">
        <v>13</v>
      </c>
      <c r="B17" s="29" t="s">
        <v>25</v>
      </c>
      <c r="C17" s="19">
        <v>37219</v>
      </c>
      <c r="D17" s="26">
        <v>7.127856211179727</v>
      </c>
      <c r="E17" s="3">
        <f t="shared" si="3"/>
        <v>542749</v>
      </c>
      <c r="F17" s="2">
        <f t="shared" si="0"/>
        <v>1</v>
      </c>
      <c r="G17" s="7">
        <f t="shared" si="1"/>
        <v>6.587308605404689</v>
      </c>
      <c r="H17" s="8">
        <f t="shared" si="2"/>
        <v>10875.083407427532</v>
      </c>
      <c r="I17" s="9">
        <f t="shared" si="4"/>
        <v>457537.4367543285</v>
      </c>
      <c r="K17">
        <f t="shared" si="5"/>
        <v>265291.68032389827</v>
      </c>
      <c r="L17">
        <f t="shared" si="6"/>
        <v>0</v>
      </c>
      <c r="M17">
        <f t="shared" si="6"/>
        <v>0</v>
      </c>
      <c r="N17">
        <f t="shared" si="6"/>
        <v>0</v>
      </c>
      <c r="O17">
        <f t="shared" si="6"/>
        <v>0</v>
      </c>
      <c r="P17">
        <v>2</v>
      </c>
      <c r="Q17" s="3"/>
      <c r="R17" s="3">
        <f>R8*Q8</f>
        <v>2772240.7288428275</v>
      </c>
      <c r="S17" s="3"/>
    </row>
    <row r="18" spans="1:19" ht="12.75">
      <c r="A18">
        <v>14</v>
      </c>
      <c r="B18" s="29" t="s">
        <v>36</v>
      </c>
      <c r="C18" s="19">
        <v>17052</v>
      </c>
      <c r="D18" s="26">
        <v>7.859241316759186</v>
      </c>
      <c r="E18" s="3">
        <f t="shared" si="3"/>
        <v>559801</v>
      </c>
      <c r="F18" s="2">
        <f t="shared" si="0"/>
        <v>1</v>
      </c>
      <c r="G18" s="7">
        <f t="shared" si="1"/>
        <v>6.587308605404689</v>
      </c>
      <c r="H18" s="8">
        <f t="shared" si="2"/>
        <v>27586.944244386334</v>
      </c>
      <c r="I18" s="9">
        <f t="shared" si="4"/>
        <v>209622.19220115556</v>
      </c>
      <c r="K18">
        <f t="shared" si="5"/>
        <v>134015.78293337763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v>3</v>
      </c>
      <c r="Q18" s="3"/>
      <c r="R18" s="3">
        <f>R9*Q9</f>
        <v>1310782.4894966865</v>
      </c>
      <c r="S18" s="3"/>
    </row>
    <row r="19" spans="1:19" ht="12.75">
      <c r="A19">
        <v>15</v>
      </c>
      <c r="B19" s="29" t="s">
        <v>21</v>
      </c>
      <c r="C19" s="19">
        <v>6967</v>
      </c>
      <c r="D19" s="26">
        <v>8.011100072217328</v>
      </c>
      <c r="E19" s="3">
        <f t="shared" si="3"/>
        <v>566768</v>
      </c>
      <c r="F19" s="2">
        <f t="shared" si="0"/>
        <v>1</v>
      </c>
      <c r="G19" s="7">
        <f t="shared" si="1"/>
        <v>6.587308605404689</v>
      </c>
      <c r="H19" s="8">
        <f t="shared" si="2"/>
        <v>14123.37797612744</v>
      </c>
      <c r="I19" s="9">
        <f t="shared" si="4"/>
        <v>85646.1302524895</v>
      </c>
      <c r="K19">
        <f t="shared" si="5"/>
        <v>55813.334203138125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v>4</v>
      </c>
      <c r="Q19" s="3"/>
      <c r="R19" s="3">
        <f>R10*Q10</f>
        <v>875650.0837126527</v>
      </c>
      <c r="S19" s="3"/>
    </row>
    <row r="20" spans="1:19" ht="12.75">
      <c r="A20">
        <v>16</v>
      </c>
      <c r="B20" s="29" t="s">
        <v>31</v>
      </c>
      <c r="C20" s="27">
        <v>23178</v>
      </c>
      <c r="D20" s="26">
        <v>8.121908310960812</v>
      </c>
      <c r="E20" s="3">
        <f t="shared" si="3"/>
        <v>589946</v>
      </c>
      <c r="F20" s="2">
        <f t="shared" si="0"/>
        <v>1</v>
      </c>
      <c r="G20" s="7">
        <f t="shared" si="1"/>
        <v>6.587308605404689</v>
      </c>
      <c r="H20" s="8">
        <f t="shared" si="2"/>
        <v>54584.103228357744</v>
      </c>
      <c r="I20" s="9">
        <f t="shared" si="4"/>
        <v>284929.8129743364</v>
      </c>
      <c r="K20">
        <f t="shared" si="5"/>
        <v>188249.5908314497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v>5</v>
      </c>
      <c r="Q20" s="3"/>
      <c r="R20" s="3">
        <f>R11*Q11</f>
        <v>604984.7131930595</v>
      </c>
      <c r="S20" s="3"/>
    </row>
    <row r="21" spans="1:19" ht="12.75">
      <c r="A21">
        <v>17</v>
      </c>
      <c r="B21" s="29" t="s">
        <v>29</v>
      </c>
      <c r="C21" s="19">
        <v>15173</v>
      </c>
      <c r="D21" s="26">
        <v>8.322876263942963</v>
      </c>
      <c r="E21" s="3">
        <f t="shared" si="3"/>
        <v>605119</v>
      </c>
      <c r="F21" s="2">
        <f t="shared" si="0"/>
        <v>1</v>
      </c>
      <c r="G21" s="7">
        <f t="shared" si="1"/>
        <v>6.587308605404689</v>
      </c>
      <c r="H21" s="8">
        <f t="shared" si="2"/>
        <v>45704.036212304345</v>
      </c>
      <c r="I21" s="9">
        <f t="shared" si="4"/>
        <v>186523.42964274768</v>
      </c>
      <c r="K21">
        <f t="shared" si="5"/>
        <v>126283.00155280657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Q21" s="3"/>
      <c r="R21" s="3">
        <f>SUM(R16:R20)</f>
        <v>10443483.531660177</v>
      </c>
      <c r="S21" s="3"/>
    </row>
    <row r="22" spans="1:15" ht="12.75">
      <c r="A22">
        <v>18</v>
      </c>
      <c r="B22" s="29" t="s">
        <v>32</v>
      </c>
      <c r="C22" s="19">
        <v>22841</v>
      </c>
      <c r="D22" s="26">
        <v>8.409067400843377</v>
      </c>
      <c r="E22" s="3">
        <f t="shared" si="3"/>
        <v>627960</v>
      </c>
      <c r="F22" s="2">
        <f t="shared" si="0"/>
        <v>1</v>
      </c>
      <c r="G22" s="7">
        <f t="shared" si="1"/>
        <v>6.587308605404689</v>
      </c>
      <c r="H22" s="8">
        <f t="shared" si="2"/>
        <v>75804.82748914644</v>
      </c>
      <c r="I22" s="9">
        <f t="shared" si="4"/>
        <v>280787.033313781</v>
      </c>
      <c r="K22">
        <f t="shared" si="5"/>
        <v>192071.50850266355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</row>
    <row r="23" spans="1:18" ht="12.75">
      <c r="A23">
        <v>19</v>
      </c>
      <c r="B23" s="29" t="s">
        <v>49</v>
      </c>
      <c r="C23" s="19">
        <v>2639</v>
      </c>
      <c r="D23" s="26">
        <v>8.548672859701002</v>
      </c>
      <c r="E23" s="3">
        <f t="shared" si="3"/>
        <v>630599</v>
      </c>
      <c r="F23" s="2">
        <f t="shared" si="0"/>
        <v>1</v>
      </c>
      <c r="G23" s="7">
        <f t="shared" si="1"/>
        <v>6.587308605404689</v>
      </c>
      <c r="H23" s="8">
        <f t="shared" si="2"/>
        <v>10152.10035866468</v>
      </c>
      <c r="I23" s="9">
        <f t="shared" si="4"/>
        <v>32441.529745416934</v>
      </c>
      <c r="K23">
        <f t="shared" si="5"/>
        <v>22559.947676750944</v>
      </c>
      <c r="L23">
        <f t="shared" si="6"/>
        <v>0</v>
      </c>
      <c r="M23">
        <f t="shared" si="6"/>
        <v>0</v>
      </c>
      <c r="N23">
        <f t="shared" si="6"/>
        <v>0</v>
      </c>
      <c r="O23">
        <f t="shared" si="6"/>
        <v>0</v>
      </c>
      <c r="R23" s="14"/>
    </row>
    <row r="24" spans="1:20" ht="12.75">
      <c r="A24">
        <v>20</v>
      </c>
      <c r="B24" s="29" t="s">
        <v>34</v>
      </c>
      <c r="C24" s="19">
        <v>23503</v>
      </c>
      <c r="D24" s="26">
        <v>8.640628183712028</v>
      </c>
      <c r="E24" s="3">
        <f t="shared" si="3"/>
        <v>654102</v>
      </c>
      <c r="F24" s="2">
        <f t="shared" si="0"/>
        <v>1</v>
      </c>
      <c r="G24" s="7">
        <f t="shared" si="1"/>
        <v>6.587308605404689</v>
      </c>
      <c r="H24" s="8">
        <f t="shared" si="2"/>
        <v>99091.49869438735</v>
      </c>
      <c r="I24" s="9">
        <f t="shared" si="4"/>
        <v>288925.0752582547</v>
      </c>
      <c r="K24">
        <f t="shared" si="5"/>
        <v>203080.6842017838</v>
      </c>
      <c r="L24">
        <f t="shared" si="6"/>
        <v>0</v>
      </c>
      <c r="M24">
        <f t="shared" si="6"/>
        <v>0</v>
      </c>
      <c r="N24">
        <f t="shared" si="6"/>
        <v>0</v>
      </c>
      <c r="O24">
        <f t="shared" si="6"/>
        <v>0</v>
      </c>
      <c r="T24" s="6"/>
    </row>
    <row r="25" spans="1:20" ht="12.75">
      <c r="A25">
        <v>21</v>
      </c>
      <c r="B25" s="29" t="s">
        <v>19</v>
      </c>
      <c r="C25" s="19">
        <v>26719</v>
      </c>
      <c r="D25" s="26">
        <v>8.643780394954023</v>
      </c>
      <c r="E25" s="3">
        <f t="shared" si="3"/>
        <v>680821</v>
      </c>
      <c r="F25" s="2">
        <f t="shared" si="0"/>
        <v>1</v>
      </c>
      <c r="G25" s="7">
        <f t="shared" si="1"/>
        <v>6.587308605404689</v>
      </c>
      <c r="H25" s="8">
        <f t="shared" si="2"/>
        <v>112996.68755456981</v>
      </c>
      <c r="I25" s="9">
        <f t="shared" si="4"/>
        <v>328459.73219696665</v>
      </c>
      <c r="K25">
        <f t="shared" si="5"/>
        <v>230953.16837277653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  <c r="T25" s="6"/>
    </row>
    <row r="26" spans="1:20" ht="12.75">
      <c r="A26">
        <v>22</v>
      </c>
      <c r="B26" s="29" t="s">
        <v>35</v>
      </c>
      <c r="C26" s="19">
        <v>4896</v>
      </c>
      <c r="D26" s="26">
        <v>8.713313279533816</v>
      </c>
      <c r="E26" s="3">
        <f t="shared" si="3"/>
        <v>685717</v>
      </c>
      <c r="F26" s="2">
        <f t="shared" si="0"/>
        <v>1</v>
      </c>
      <c r="G26" s="7">
        <f t="shared" si="1"/>
        <v>6.587308605404689</v>
      </c>
      <c r="H26" s="8">
        <f t="shared" si="2"/>
        <v>22129.410201154908</v>
      </c>
      <c r="I26" s="9">
        <f t="shared" si="4"/>
        <v>60187.08966788985</v>
      </c>
      <c r="K26">
        <f t="shared" si="5"/>
        <v>42660.38181659756</v>
      </c>
      <c r="L26">
        <f aca="true" t="shared" si="7" ref="L26:O45">IF($F26=L$4,$C26*$D26,0)</f>
        <v>0</v>
      </c>
      <c r="M26">
        <f t="shared" si="7"/>
        <v>0</v>
      </c>
      <c r="N26">
        <f t="shared" si="7"/>
        <v>0</v>
      </c>
      <c r="O26">
        <f t="shared" si="7"/>
        <v>0</v>
      </c>
      <c r="T26" s="6"/>
    </row>
    <row r="27" spans="1:20" ht="12.75">
      <c r="A27">
        <v>23</v>
      </c>
      <c r="B27" s="29" t="s">
        <v>30</v>
      </c>
      <c r="C27" s="19">
        <v>10327</v>
      </c>
      <c r="D27" s="26">
        <v>8.967217274270146</v>
      </c>
      <c r="E27" s="3">
        <f t="shared" si="3"/>
        <v>696044</v>
      </c>
      <c r="F27" s="2">
        <f t="shared" si="0"/>
        <v>1</v>
      </c>
      <c r="G27" s="7">
        <f t="shared" si="1"/>
        <v>6.587308605404689</v>
      </c>
      <c r="H27" s="8">
        <f t="shared" si="2"/>
        <v>58491.76936539959</v>
      </c>
      <c r="I27" s="9">
        <f t="shared" si="4"/>
        <v>126950.99571084528</v>
      </c>
      <c r="K27">
        <f t="shared" si="5"/>
        <v>92604.4527913878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  <c r="T27" s="6"/>
    </row>
    <row r="28" spans="1:20" ht="12.75">
      <c r="A28">
        <v>24</v>
      </c>
      <c r="B28" s="29" t="s">
        <v>28</v>
      </c>
      <c r="C28" s="19">
        <v>28672</v>
      </c>
      <c r="D28" s="26">
        <v>8.99498137172678</v>
      </c>
      <c r="E28" s="3">
        <f t="shared" si="3"/>
        <v>724716</v>
      </c>
      <c r="F28" s="2">
        <f t="shared" si="0"/>
        <v>1</v>
      </c>
      <c r="G28" s="7">
        <f t="shared" si="1"/>
        <v>6.587308605404689</v>
      </c>
      <c r="H28" s="8">
        <f t="shared" si="2"/>
        <v>166208.37702788503</v>
      </c>
      <c r="I28" s="9">
        <f t="shared" si="4"/>
        <v>352468.18524463597</v>
      </c>
      <c r="K28">
        <f t="shared" si="5"/>
        <v>257904.10589015024</v>
      </c>
      <c r="L28">
        <f t="shared" si="7"/>
        <v>0</v>
      </c>
      <c r="M28">
        <f t="shared" si="7"/>
        <v>0</v>
      </c>
      <c r="N28">
        <f t="shared" si="7"/>
        <v>0</v>
      </c>
      <c r="O28">
        <f t="shared" si="7"/>
        <v>0</v>
      </c>
      <c r="T28" s="6"/>
    </row>
    <row r="29" spans="1:15" ht="12.75">
      <c r="A29">
        <v>25</v>
      </c>
      <c r="B29" s="29" t="s">
        <v>33</v>
      </c>
      <c r="C29" s="19">
        <v>16076</v>
      </c>
      <c r="D29" s="26">
        <v>9.4316905503544</v>
      </c>
      <c r="E29" s="3">
        <f t="shared" si="3"/>
        <v>740792</v>
      </c>
      <c r="F29" s="2">
        <f t="shared" si="0"/>
        <v>1</v>
      </c>
      <c r="G29" s="7">
        <f t="shared" si="1"/>
        <v>6.587308605404689</v>
      </c>
      <c r="H29" s="8">
        <f t="shared" si="2"/>
        <v>130063.01703739983</v>
      </c>
      <c r="I29" s="9">
        <f t="shared" si="4"/>
        <v>197624.1122346808</v>
      </c>
      <c r="K29">
        <f t="shared" si="5"/>
        <v>151623.85728749735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</row>
    <row r="30" spans="1:15" ht="12.75">
      <c r="A30">
        <v>26</v>
      </c>
      <c r="B30" s="5" t="s">
        <v>27</v>
      </c>
      <c r="C30" s="19">
        <v>10819</v>
      </c>
      <c r="D30" s="26">
        <v>9.676259161673368</v>
      </c>
      <c r="E30" s="3">
        <f t="shared" si="3"/>
        <v>751611</v>
      </c>
      <c r="F30" s="2">
        <f t="shared" si="0"/>
        <v>2</v>
      </c>
      <c r="G30" s="7">
        <f t="shared" si="1"/>
        <v>12.62841752538596</v>
      </c>
      <c r="H30" s="8">
        <f t="shared" si="2"/>
        <v>94290.17078901693</v>
      </c>
      <c r="I30" s="9">
        <f t="shared" si="4"/>
        <v>69522.86456378872</v>
      </c>
      <c r="K30">
        <f t="shared" si="5"/>
        <v>0</v>
      </c>
      <c r="L30">
        <f t="shared" si="7"/>
        <v>104687.44787014417</v>
      </c>
      <c r="M30">
        <f t="shared" si="7"/>
        <v>0</v>
      </c>
      <c r="N30">
        <f t="shared" si="7"/>
        <v>0</v>
      </c>
      <c r="O30">
        <f t="shared" si="7"/>
        <v>0</v>
      </c>
    </row>
    <row r="31" spans="1:15" ht="12.75">
      <c r="A31">
        <v>27</v>
      </c>
      <c r="B31" s="5" t="s">
        <v>48</v>
      </c>
      <c r="C31" s="19">
        <v>8502</v>
      </c>
      <c r="D31" s="26">
        <v>10.12128377698366</v>
      </c>
      <c r="E31" s="3">
        <f t="shared" si="3"/>
        <v>760113</v>
      </c>
      <c r="F31" s="2">
        <f t="shared" si="0"/>
        <v>2</v>
      </c>
      <c r="G31" s="7">
        <f t="shared" si="1"/>
        <v>12.62841752538596</v>
      </c>
      <c r="H31" s="8">
        <f t="shared" si="2"/>
        <v>53441.18831447577</v>
      </c>
      <c r="I31" s="9">
        <f t="shared" si="4"/>
        <v>54633.82886785578</v>
      </c>
      <c r="K31">
        <f t="shared" si="5"/>
        <v>0</v>
      </c>
      <c r="L31">
        <f t="shared" si="7"/>
        <v>86051.15467191508</v>
      </c>
      <c r="M31">
        <f t="shared" si="7"/>
        <v>0</v>
      </c>
      <c r="N31">
        <f t="shared" si="7"/>
        <v>0</v>
      </c>
      <c r="O31">
        <f t="shared" si="7"/>
        <v>0</v>
      </c>
    </row>
    <row r="32" spans="1:15" ht="12.75">
      <c r="A32">
        <v>28</v>
      </c>
      <c r="B32" s="5" t="s">
        <v>50</v>
      </c>
      <c r="C32" s="19">
        <v>4134</v>
      </c>
      <c r="D32" s="26">
        <v>10.2043395174115</v>
      </c>
      <c r="E32" s="3">
        <f t="shared" si="3"/>
        <v>764247</v>
      </c>
      <c r="F32" s="2">
        <f t="shared" si="0"/>
        <v>2</v>
      </c>
      <c r="G32" s="7">
        <f t="shared" si="1"/>
        <v>12.62841752538596</v>
      </c>
      <c r="H32" s="8">
        <f t="shared" si="2"/>
        <v>24292.02141627359</v>
      </c>
      <c r="I32" s="9">
        <f t="shared" si="4"/>
        <v>26565.07275226015</v>
      </c>
      <c r="K32">
        <f t="shared" si="5"/>
        <v>0</v>
      </c>
      <c r="L32">
        <f t="shared" si="7"/>
        <v>42184.739564979136</v>
      </c>
      <c r="M32">
        <f t="shared" si="7"/>
        <v>0</v>
      </c>
      <c r="N32">
        <f t="shared" si="7"/>
        <v>0</v>
      </c>
      <c r="O32">
        <f t="shared" si="7"/>
        <v>0</v>
      </c>
    </row>
    <row r="33" spans="1:15" ht="12.75">
      <c r="A33">
        <v>29</v>
      </c>
      <c r="B33" s="5" t="s">
        <v>45</v>
      </c>
      <c r="C33" s="19">
        <v>6513</v>
      </c>
      <c r="D33" s="26">
        <v>10.854591249696208</v>
      </c>
      <c r="E33" s="3">
        <f t="shared" si="3"/>
        <v>770760</v>
      </c>
      <c r="F33" s="2">
        <f t="shared" si="0"/>
        <v>2</v>
      </c>
      <c r="G33" s="7">
        <f t="shared" si="1"/>
        <v>12.62841752538596</v>
      </c>
      <c r="H33" s="8">
        <f t="shared" si="2"/>
        <v>20492.89174166019</v>
      </c>
      <c r="I33" s="9">
        <f t="shared" si="4"/>
        <v>41852.5202795042</v>
      </c>
      <c r="K33">
        <f t="shared" si="5"/>
        <v>0</v>
      </c>
      <c r="L33">
        <f t="shared" si="7"/>
        <v>70695.9528092714</v>
      </c>
      <c r="M33">
        <f t="shared" si="7"/>
        <v>0</v>
      </c>
      <c r="N33">
        <f t="shared" si="7"/>
        <v>0</v>
      </c>
      <c r="O33">
        <f t="shared" si="7"/>
        <v>0</v>
      </c>
    </row>
    <row r="34" spans="1:15" ht="12.75">
      <c r="A34">
        <v>30</v>
      </c>
      <c r="B34" s="5" t="s">
        <v>43</v>
      </c>
      <c r="C34" s="19">
        <v>10153</v>
      </c>
      <c r="D34" s="26">
        <v>11.036222821048218</v>
      </c>
      <c r="E34" s="3">
        <f t="shared" si="3"/>
        <v>780913</v>
      </c>
      <c r="F34" s="2">
        <f t="shared" si="0"/>
        <v>2</v>
      </c>
      <c r="G34" s="7">
        <f t="shared" si="1"/>
        <v>12.62841752538596</v>
      </c>
      <c r="H34" s="8">
        <f t="shared" si="2"/>
        <v>25738.707613619204</v>
      </c>
      <c r="I34" s="9">
        <f t="shared" si="4"/>
        <v>65243.15037583389</v>
      </c>
      <c r="K34">
        <f t="shared" si="5"/>
        <v>0</v>
      </c>
      <c r="L34">
        <f t="shared" si="7"/>
        <v>112050.77030210257</v>
      </c>
      <c r="M34">
        <f t="shared" si="7"/>
        <v>0</v>
      </c>
      <c r="N34">
        <f t="shared" si="7"/>
        <v>0</v>
      </c>
      <c r="O34">
        <f t="shared" si="7"/>
        <v>0</v>
      </c>
    </row>
    <row r="35" spans="1:15" ht="12.75">
      <c r="A35">
        <v>31</v>
      </c>
      <c r="B35" s="5" t="s">
        <v>40</v>
      </c>
      <c r="C35" s="19">
        <v>12515</v>
      </c>
      <c r="D35" s="26">
        <v>11.076981467395656</v>
      </c>
      <c r="E35" s="3">
        <f t="shared" si="3"/>
        <v>793428</v>
      </c>
      <c r="F35" s="2">
        <f t="shared" si="0"/>
        <v>2</v>
      </c>
      <c r="G35" s="7">
        <f t="shared" si="1"/>
        <v>12.62841752538596</v>
      </c>
      <c r="H35" s="8">
        <f t="shared" si="2"/>
        <v>30123.027333036625</v>
      </c>
      <c r="I35" s="9">
        <f t="shared" si="4"/>
        <v>80421.35594933134</v>
      </c>
      <c r="K35">
        <f t="shared" si="5"/>
        <v>0</v>
      </c>
      <c r="L35">
        <f t="shared" si="7"/>
        <v>138628.42306445664</v>
      </c>
      <c r="M35">
        <f t="shared" si="7"/>
        <v>0</v>
      </c>
      <c r="N35">
        <f t="shared" si="7"/>
        <v>0</v>
      </c>
      <c r="O35">
        <f t="shared" si="7"/>
        <v>0</v>
      </c>
    </row>
    <row r="36" spans="1:15" ht="12.75">
      <c r="A36">
        <v>32</v>
      </c>
      <c r="B36" s="5" t="s">
        <v>51</v>
      </c>
      <c r="C36" s="19">
        <v>7026</v>
      </c>
      <c r="D36" s="26">
        <v>11.1024419272095</v>
      </c>
      <c r="E36" s="3">
        <f t="shared" si="3"/>
        <v>800454</v>
      </c>
      <c r="F36" s="2">
        <f t="shared" si="0"/>
        <v>2</v>
      </c>
      <c r="G36" s="7">
        <f t="shared" si="1"/>
        <v>12.62841752538596</v>
      </c>
      <c r="H36" s="8">
        <f t="shared" si="2"/>
        <v>16360.75432329202</v>
      </c>
      <c r="I36" s="9">
        <f t="shared" si="4"/>
        <v>45149.05688373967</v>
      </c>
      <c r="K36">
        <f t="shared" si="5"/>
        <v>0</v>
      </c>
      <c r="L36">
        <f t="shared" si="7"/>
        <v>78005.75698057395</v>
      </c>
      <c r="M36">
        <f t="shared" si="7"/>
        <v>0</v>
      </c>
      <c r="N36">
        <f t="shared" si="7"/>
        <v>0</v>
      </c>
      <c r="O36">
        <f t="shared" si="7"/>
        <v>0</v>
      </c>
    </row>
    <row r="37" spans="1:15" ht="12.75">
      <c r="A37">
        <v>33</v>
      </c>
      <c r="B37" s="5" t="s">
        <v>26</v>
      </c>
      <c r="C37" s="19">
        <v>9703</v>
      </c>
      <c r="D37" s="26">
        <v>11.283017900424847</v>
      </c>
      <c r="E37" s="3">
        <f t="shared" si="3"/>
        <v>810157</v>
      </c>
      <c r="F37" s="2">
        <f aca="true" t="shared" si="8" ref="F37:F68">VLOOKUP(A37,$V$8:$W$12,2)</f>
        <v>2</v>
      </c>
      <c r="G37" s="7">
        <f aca="true" t="shared" si="9" ref="G37:G68">VLOOKUP(F37,$P$7:$Q$11,2)</f>
        <v>12.62841752538596</v>
      </c>
      <c r="H37" s="8">
        <f aca="true" t="shared" si="10" ref="H37:H68">(G37-D37)^2*C37</f>
        <v>17563.40176365391</v>
      </c>
      <c r="I37" s="9">
        <f t="shared" si="4"/>
        <v>62351.45160018874</v>
      </c>
      <c r="K37">
        <f t="shared" si="5"/>
        <v>0</v>
      </c>
      <c r="L37">
        <f t="shared" si="7"/>
        <v>109479.1226878223</v>
      </c>
      <c r="M37">
        <f t="shared" si="7"/>
        <v>0</v>
      </c>
      <c r="N37">
        <f t="shared" si="7"/>
        <v>0</v>
      </c>
      <c r="O37">
        <f t="shared" si="7"/>
        <v>0</v>
      </c>
    </row>
    <row r="38" spans="1:15" ht="12.75">
      <c r="A38">
        <v>34</v>
      </c>
      <c r="B38" s="5" t="s">
        <v>55</v>
      </c>
      <c r="C38" s="19">
        <v>3608</v>
      </c>
      <c r="D38" s="26">
        <v>11.290563894134317</v>
      </c>
      <c r="E38" s="3">
        <f aca="true" t="shared" si="11" ref="E38:E69">C38+E37</f>
        <v>813765</v>
      </c>
      <c r="F38" s="2">
        <f t="shared" si="8"/>
        <v>2</v>
      </c>
      <c r="G38" s="7">
        <f t="shared" si="9"/>
        <v>12.62841752538596</v>
      </c>
      <c r="H38" s="8">
        <f t="shared" si="10"/>
        <v>6457.787237860762</v>
      </c>
      <c r="I38" s="9">
        <f t="shared" si="4"/>
        <v>23184.998183394924</v>
      </c>
      <c r="K38">
        <f aca="true" t="shared" si="12" ref="K38:K69">IF(F38=K$4,$C38*$D38,0)</f>
        <v>0</v>
      </c>
      <c r="L38">
        <f t="shared" si="7"/>
        <v>40736.35453003662</v>
      </c>
      <c r="M38">
        <f t="shared" si="7"/>
        <v>0</v>
      </c>
      <c r="N38">
        <f t="shared" si="7"/>
        <v>0</v>
      </c>
      <c r="O38">
        <f t="shared" si="7"/>
        <v>0</v>
      </c>
    </row>
    <row r="39" spans="1:15" ht="12.75">
      <c r="A39">
        <v>35</v>
      </c>
      <c r="B39" s="5" t="s">
        <v>53</v>
      </c>
      <c r="C39" s="19">
        <v>3521</v>
      </c>
      <c r="D39" s="26">
        <v>11.487303430286765</v>
      </c>
      <c r="E39" s="3">
        <f t="shared" si="11"/>
        <v>817286</v>
      </c>
      <c r="F39" s="2">
        <f t="shared" si="8"/>
        <v>2</v>
      </c>
      <c r="G39" s="7">
        <f t="shared" si="9"/>
        <v>12.62841752538596</v>
      </c>
      <c r="H39" s="8">
        <f t="shared" si="10"/>
        <v>4584.8397920579</v>
      </c>
      <c r="I39" s="9">
        <f t="shared" si="4"/>
        <v>22625.936420103528</v>
      </c>
      <c r="K39">
        <f t="shared" si="12"/>
        <v>0</v>
      </c>
      <c r="L39">
        <f t="shared" si="7"/>
        <v>40446.7953780397</v>
      </c>
      <c r="M39">
        <f t="shared" si="7"/>
        <v>0</v>
      </c>
      <c r="N39">
        <f t="shared" si="7"/>
        <v>0</v>
      </c>
      <c r="O39">
        <f t="shared" si="7"/>
        <v>0</v>
      </c>
    </row>
    <row r="40" spans="1:15" ht="12.75">
      <c r="A40">
        <v>36</v>
      </c>
      <c r="B40" s="5" t="s">
        <v>39</v>
      </c>
      <c r="C40" s="19">
        <v>13528</v>
      </c>
      <c r="D40" s="26">
        <v>11.532796461883871</v>
      </c>
      <c r="E40" s="3">
        <f t="shared" si="11"/>
        <v>830814</v>
      </c>
      <c r="F40" s="2">
        <f t="shared" si="8"/>
        <v>2</v>
      </c>
      <c r="G40" s="7">
        <f t="shared" si="9"/>
        <v>12.62841752538596</v>
      </c>
      <c r="H40" s="8">
        <f t="shared" si="10"/>
        <v>16238.815244071644</v>
      </c>
      <c r="I40" s="9">
        <f t="shared" si="4"/>
        <v>86930.89119317255</v>
      </c>
      <c r="K40">
        <f t="shared" si="12"/>
        <v>0</v>
      </c>
      <c r="L40">
        <f t="shared" si="7"/>
        <v>156015.670536365</v>
      </c>
      <c r="M40">
        <f t="shared" si="7"/>
        <v>0</v>
      </c>
      <c r="N40">
        <f t="shared" si="7"/>
        <v>0</v>
      </c>
      <c r="O40">
        <f t="shared" si="7"/>
        <v>0</v>
      </c>
    </row>
    <row r="41" spans="1:15" ht="12.75">
      <c r="A41">
        <v>37</v>
      </c>
      <c r="B41" s="5" t="s">
        <v>42</v>
      </c>
      <c r="C41" s="19">
        <v>14952</v>
      </c>
      <c r="D41" s="26">
        <v>11.599275077420444</v>
      </c>
      <c r="E41" s="3">
        <f t="shared" si="11"/>
        <v>845766</v>
      </c>
      <c r="F41" s="2">
        <f t="shared" si="8"/>
        <v>2</v>
      </c>
      <c r="G41" s="7">
        <f t="shared" si="9"/>
        <v>12.62841752538596</v>
      </c>
      <c r="H41" s="8">
        <f t="shared" si="10"/>
        <v>15836.174232512994</v>
      </c>
      <c r="I41" s="9">
        <f t="shared" si="4"/>
        <v>96081.51131876966</v>
      </c>
      <c r="K41">
        <f t="shared" si="12"/>
        <v>0</v>
      </c>
      <c r="L41">
        <f t="shared" si="7"/>
        <v>173432.36095759048</v>
      </c>
      <c r="M41">
        <f t="shared" si="7"/>
        <v>0</v>
      </c>
      <c r="N41">
        <f t="shared" si="7"/>
        <v>0</v>
      </c>
      <c r="O41">
        <f t="shared" si="7"/>
        <v>0</v>
      </c>
    </row>
    <row r="42" spans="1:15" ht="12.75">
      <c r="A42">
        <v>38</v>
      </c>
      <c r="B42" s="5" t="s">
        <v>37</v>
      </c>
      <c r="C42" s="19">
        <v>16093</v>
      </c>
      <c r="D42" s="26">
        <v>11.780313054978135</v>
      </c>
      <c r="E42" s="3">
        <f t="shared" si="11"/>
        <v>861859</v>
      </c>
      <c r="F42" s="2">
        <f t="shared" si="8"/>
        <v>2</v>
      </c>
      <c r="G42" s="7">
        <f t="shared" si="9"/>
        <v>12.62841752538596</v>
      </c>
      <c r="H42" s="8">
        <f t="shared" si="10"/>
        <v>11575.392234535264</v>
      </c>
      <c r="I42" s="9">
        <f t="shared" si="4"/>
        <v>103413.57421434992</v>
      </c>
      <c r="K42">
        <f t="shared" si="12"/>
        <v>0</v>
      </c>
      <c r="L42">
        <f t="shared" si="7"/>
        <v>189580.57799376315</v>
      </c>
      <c r="M42">
        <f t="shared" si="7"/>
        <v>0</v>
      </c>
      <c r="N42">
        <f t="shared" si="7"/>
        <v>0</v>
      </c>
      <c r="O42">
        <f t="shared" si="7"/>
        <v>0</v>
      </c>
    </row>
    <row r="43" spans="1:15" ht="12.75">
      <c r="A43">
        <v>39</v>
      </c>
      <c r="B43" s="5" t="s">
        <v>47</v>
      </c>
      <c r="C43" s="19">
        <v>7668</v>
      </c>
      <c r="D43" s="26">
        <v>12.346692499095232</v>
      </c>
      <c r="E43" s="3">
        <f t="shared" si="11"/>
        <v>869527</v>
      </c>
      <c r="F43" s="2">
        <f t="shared" si="8"/>
        <v>2</v>
      </c>
      <c r="G43" s="7">
        <f t="shared" si="9"/>
        <v>12.62841752538596</v>
      </c>
      <c r="H43" s="8">
        <f t="shared" si="10"/>
        <v>608.6014186825035</v>
      </c>
      <c r="I43" s="9">
        <f t="shared" si="4"/>
        <v>49274.547136993424</v>
      </c>
      <c r="K43">
        <f t="shared" si="12"/>
        <v>0</v>
      </c>
      <c r="L43">
        <f t="shared" si="7"/>
        <v>94674.43808306224</v>
      </c>
      <c r="M43">
        <f t="shared" si="7"/>
        <v>0</v>
      </c>
      <c r="N43">
        <f t="shared" si="7"/>
        <v>0</v>
      </c>
      <c r="O43">
        <f t="shared" si="7"/>
        <v>0</v>
      </c>
    </row>
    <row r="44" spans="1:15" ht="12.75">
      <c r="A44">
        <v>40</v>
      </c>
      <c r="B44" s="5" t="s">
        <v>41</v>
      </c>
      <c r="C44" s="19">
        <v>8943</v>
      </c>
      <c r="D44" s="26">
        <v>12.69957363073543</v>
      </c>
      <c r="E44" s="3">
        <f t="shared" si="11"/>
        <v>878470</v>
      </c>
      <c r="F44" s="2">
        <f t="shared" si="8"/>
        <v>2</v>
      </c>
      <c r="G44" s="7">
        <f t="shared" si="9"/>
        <v>12.62841752538596</v>
      </c>
      <c r="H44" s="8">
        <f t="shared" si="10"/>
        <v>45.280120050818844</v>
      </c>
      <c r="I44" s="9">
        <f t="shared" si="4"/>
        <v>57467.69366798803</v>
      </c>
      <c r="K44">
        <f t="shared" si="12"/>
        <v>0</v>
      </c>
      <c r="L44">
        <f t="shared" si="7"/>
        <v>113572.28697966694</v>
      </c>
      <c r="M44">
        <f t="shared" si="7"/>
        <v>0</v>
      </c>
      <c r="N44">
        <f t="shared" si="7"/>
        <v>0</v>
      </c>
      <c r="O44">
        <f t="shared" si="7"/>
        <v>0</v>
      </c>
    </row>
    <row r="45" spans="1:15" ht="12.75">
      <c r="A45">
        <v>41</v>
      </c>
      <c r="B45" s="5" t="s">
        <v>56</v>
      </c>
      <c r="C45" s="19">
        <v>6571</v>
      </c>
      <c r="D45" s="26">
        <v>12.967424613688012</v>
      </c>
      <c r="E45" s="3">
        <f t="shared" si="11"/>
        <v>885041</v>
      </c>
      <c r="F45" s="2">
        <f t="shared" si="8"/>
        <v>2</v>
      </c>
      <c r="G45" s="7">
        <f t="shared" si="9"/>
        <v>12.62841752538596</v>
      </c>
      <c r="H45" s="8">
        <f t="shared" si="10"/>
        <v>755.1774706939826</v>
      </c>
      <c r="I45" s="9">
        <f t="shared" si="4"/>
        <v>42225.22812169846</v>
      </c>
      <c r="K45">
        <f t="shared" si="12"/>
        <v>0</v>
      </c>
      <c r="L45">
        <f t="shared" si="7"/>
        <v>85208.94713654392</v>
      </c>
      <c r="M45">
        <f t="shared" si="7"/>
        <v>0</v>
      </c>
      <c r="N45">
        <f t="shared" si="7"/>
        <v>0</v>
      </c>
      <c r="O45">
        <f t="shared" si="7"/>
        <v>0</v>
      </c>
    </row>
    <row r="46" spans="1:15" ht="12.75">
      <c r="A46">
        <v>42</v>
      </c>
      <c r="B46" s="5" t="s">
        <v>46</v>
      </c>
      <c r="C46" s="19">
        <v>8979</v>
      </c>
      <c r="D46" s="26">
        <v>13.105479886100696</v>
      </c>
      <c r="E46" s="3">
        <f t="shared" si="11"/>
        <v>894020</v>
      </c>
      <c r="F46" s="2">
        <f t="shared" si="8"/>
        <v>2</v>
      </c>
      <c r="G46" s="7">
        <f t="shared" si="9"/>
        <v>12.62841752538596</v>
      </c>
      <c r="H46" s="8">
        <f t="shared" si="10"/>
        <v>2043.5171056802303</v>
      </c>
      <c r="I46" s="9">
        <f t="shared" si="4"/>
        <v>57699.029570039645</v>
      </c>
      <c r="K46">
        <f t="shared" si="12"/>
        <v>0</v>
      </c>
      <c r="L46">
        <f aca="true" t="shared" si="13" ref="L46:O65">IF($F46=L$4,$C46*$D46,0)</f>
        <v>117674.10389729815</v>
      </c>
      <c r="M46">
        <f t="shared" si="13"/>
        <v>0</v>
      </c>
      <c r="N46">
        <f t="shared" si="13"/>
        <v>0</v>
      </c>
      <c r="O46">
        <f t="shared" si="13"/>
        <v>0</v>
      </c>
    </row>
    <row r="47" spans="1:15" ht="12.75">
      <c r="A47">
        <v>43</v>
      </c>
      <c r="B47" s="5" t="s">
        <v>52</v>
      </c>
      <c r="C47" s="19">
        <v>6769</v>
      </c>
      <c r="D47" s="26">
        <v>13.189487626018723</v>
      </c>
      <c r="E47" s="3">
        <f t="shared" si="11"/>
        <v>900789</v>
      </c>
      <c r="F47" s="2">
        <f t="shared" si="8"/>
        <v>2</v>
      </c>
      <c r="G47" s="7">
        <f t="shared" si="9"/>
        <v>12.62841752538596</v>
      </c>
      <c r="H47" s="8">
        <f t="shared" si="10"/>
        <v>2130.878883811057</v>
      </c>
      <c r="I47" s="9">
        <f t="shared" si="4"/>
        <v>43497.57558298233</v>
      </c>
      <c r="K47">
        <f t="shared" si="12"/>
        <v>0</v>
      </c>
      <c r="L47">
        <f t="shared" si="13"/>
        <v>89279.64174052073</v>
      </c>
      <c r="M47">
        <f t="shared" si="13"/>
        <v>0</v>
      </c>
      <c r="N47">
        <f t="shared" si="13"/>
        <v>0</v>
      </c>
      <c r="O47">
        <f t="shared" si="13"/>
        <v>0</v>
      </c>
    </row>
    <row r="48" spans="1:15" ht="12.75">
      <c r="A48">
        <v>44</v>
      </c>
      <c r="B48" s="5" t="s">
        <v>38</v>
      </c>
      <c r="C48" s="19">
        <v>10823</v>
      </c>
      <c r="D48" s="26">
        <v>13.190556988333915</v>
      </c>
      <c r="E48" s="3">
        <f t="shared" si="11"/>
        <v>911612</v>
      </c>
      <c r="F48" s="2">
        <f t="shared" si="8"/>
        <v>2</v>
      </c>
      <c r="G48" s="7">
        <f t="shared" si="9"/>
        <v>12.62841752538596</v>
      </c>
      <c r="H48" s="8">
        <f t="shared" si="10"/>
        <v>3420.076396520372</v>
      </c>
      <c r="I48" s="9">
        <f t="shared" si="4"/>
        <v>69548.56855290556</v>
      </c>
      <c r="K48">
        <f t="shared" si="12"/>
        <v>0</v>
      </c>
      <c r="L48">
        <f t="shared" si="13"/>
        <v>142761.39828473795</v>
      </c>
      <c r="M48">
        <f t="shared" si="13"/>
        <v>0</v>
      </c>
      <c r="N48">
        <f t="shared" si="13"/>
        <v>0</v>
      </c>
      <c r="O48">
        <f t="shared" si="13"/>
        <v>0</v>
      </c>
    </row>
    <row r="49" spans="1:15" ht="12.75">
      <c r="A49">
        <v>45</v>
      </c>
      <c r="B49" s="15" t="s">
        <v>59</v>
      </c>
      <c r="C49" s="19">
        <v>3186</v>
      </c>
      <c r="D49" s="26">
        <v>13.970073492644746</v>
      </c>
      <c r="E49" s="3">
        <f t="shared" si="11"/>
        <v>914798</v>
      </c>
      <c r="F49" s="2">
        <f t="shared" si="8"/>
        <v>2</v>
      </c>
      <c r="G49" s="7">
        <f t="shared" si="9"/>
        <v>12.62841752538596</v>
      </c>
      <c r="H49" s="8">
        <f t="shared" si="10"/>
        <v>5734.929780056815</v>
      </c>
      <c r="I49" s="9">
        <f t="shared" si="4"/>
        <v>20473.22733156769</v>
      </c>
      <c r="K49">
        <f t="shared" si="12"/>
        <v>0</v>
      </c>
      <c r="L49">
        <f t="shared" si="13"/>
        <v>44508.65414756616</v>
      </c>
      <c r="M49">
        <f t="shared" si="13"/>
        <v>0</v>
      </c>
      <c r="N49">
        <f t="shared" si="13"/>
        <v>0</v>
      </c>
      <c r="O49">
        <f t="shared" si="13"/>
        <v>0</v>
      </c>
    </row>
    <row r="50" spans="1:15" ht="12.75">
      <c r="A50">
        <v>46</v>
      </c>
      <c r="B50" s="5" t="s">
        <v>44</v>
      </c>
      <c r="C50" s="19">
        <v>17073</v>
      </c>
      <c r="D50" s="26">
        <v>14.423043771693806</v>
      </c>
      <c r="E50" s="3">
        <f t="shared" si="11"/>
        <v>931871</v>
      </c>
      <c r="F50" s="2">
        <f t="shared" si="8"/>
        <v>2</v>
      </c>
      <c r="G50" s="7">
        <f t="shared" si="9"/>
        <v>12.62841752538596</v>
      </c>
      <c r="H50" s="8">
        <f t="shared" si="10"/>
        <v>54986.72707249623</v>
      </c>
      <c r="I50" s="9">
        <f t="shared" si="4"/>
        <v>109711.05154797714</v>
      </c>
      <c r="K50">
        <f t="shared" si="12"/>
        <v>0</v>
      </c>
      <c r="L50">
        <f t="shared" si="13"/>
        <v>246244.62631412834</v>
      </c>
      <c r="M50">
        <f t="shared" si="13"/>
        <v>0</v>
      </c>
      <c r="N50">
        <f t="shared" si="13"/>
        <v>0</v>
      </c>
      <c r="O50">
        <f t="shared" si="13"/>
        <v>0</v>
      </c>
    </row>
    <row r="51" spans="1:15" ht="12.75">
      <c r="A51">
        <v>47</v>
      </c>
      <c r="B51" s="5" t="s">
        <v>73</v>
      </c>
      <c r="C51" s="19">
        <v>1652</v>
      </c>
      <c r="D51" s="26">
        <v>15.957772274602542</v>
      </c>
      <c r="E51" s="3">
        <f t="shared" si="11"/>
        <v>933523</v>
      </c>
      <c r="F51" s="2">
        <f t="shared" si="8"/>
        <v>2</v>
      </c>
      <c r="G51" s="7">
        <f t="shared" si="9"/>
        <v>12.62841752538596</v>
      </c>
      <c r="H51" s="8">
        <f t="shared" si="10"/>
        <v>18311.764232208432</v>
      </c>
      <c r="I51" s="9">
        <f t="shared" si="4"/>
        <v>10615.74750525732</v>
      </c>
      <c r="K51">
        <f t="shared" si="12"/>
        <v>0</v>
      </c>
      <c r="L51">
        <f t="shared" si="13"/>
        <v>26362.2397976434</v>
      </c>
      <c r="M51">
        <f t="shared" si="13"/>
        <v>0</v>
      </c>
      <c r="N51">
        <f t="shared" si="13"/>
        <v>0</v>
      </c>
      <c r="O51">
        <f t="shared" si="13"/>
        <v>0</v>
      </c>
    </row>
    <row r="52" spans="1:15" ht="12.75">
      <c r="A52">
        <v>48</v>
      </c>
      <c r="B52" s="5" t="s">
        <v>60</v>
      </c>
      <c r="C52" s="19">
        <v>4562</v>
      </c>
      <c r="D52" s="26">
        <v>16.513509134198117</v>
      </c>
      <c r="E52" s="3">
        <f t="shared" si="11"/>
        <v>938085</v>
      </c>
      <c r="F52" s="2">
        <f t="shared" si="8"/>
        <v>2</v>
      </c>
      <c r="G52" s="7">
        <f t="shared" si="9"/>
        <v>12.62841752538596</v>
      </c>
      <c r="H52" s="8">
        <f t="shared" si="10"/>
        <v>68858.53972203135</v>
      </c>
      <c r="I52" s="9">
        <f t="shared" si="4"/>
        <v>29315.39958776265</v>
      </c>
      <c r="K52">
        <f t="shared" si="12"/>
        <v>0</v>
      </c>
      <c r="L52">
        <f t="shared" si="13"/>
        <v>75334.62867021181</v>
      </c>
      <c r="M52">
        <f t="shared" si="13"/>
        <v>0</v>
      </c>
      <c r="N52">
        <f t="shared" si="13"/>
        <v>0</v>
      </c>
      <c r="O52">
        <f t="shared" si="13"/>
        <v>0</v>
      </c>
    </row>
    <row r="53" spans="1:15" ht="12.75">
      <c r="A53">
        <v>49</v>
      </c>
      <c r="B53" s="5" t="s">
        <v>65</v>
      </c>
      <c r="C53" s="19">
        <v>2384</v>
      </c>
      <c r="D53" s="26">
        <v>16.694675718885662</v>
      </c>
      <c r="E53" s="3">
        <f t="shared" si="11"/>
        <v>940469</v>
      </c>
      <c r="F53" s="2">
        <f t="shared" si="8"/>
        <v>2</v>
      </c>
      <c r="G53" s="7">
        <f t="shared" si="9"/>
        <v>12.62841752538596</v>
      </c>
      <c r="H53" s="8">
        <f t="shared" si="10"/>
        <v>39418.142379749064</v>
      </c>
      <c r="I53" s="9">
        <f t="shared" si="4"/>
        <v>15319.577513640106</v>
      </c>
      <c r="K53">
        <f t="shared" si="12"/>
        <v>0</v>
      </c>
      <c r="L53">
        <f t="shared" si="13"/>
        <v>39800.106913823416</v>
      </c>
      <c r="M53">
        <f t="shared" si="13"/>
        <v>0</v>
      </c>
      <c r="N53">
        <f t="shared" si="13"/>
        <v>0</v>
      </c>
      <c r="O53">
        <f t="shared" si="13"/>
        <v>0</v>
      </c>
    </row>
    <row r="54" spans="1:15" ht="12.75">
      <c r="A54">
        <v>50</v>
      </c>
      <c r="B54" s="5" t="s">
        <v>67</v>
      </c>
      <c r="C54" s="19">
        <v>3485</v>
      </c>
      <c r="D54" s="26">
        <v>16.96899603871024</v>
      </c>
      <c r="E54" s="3">
        <f t="shared" si="11"/>
        <v>943954</v>
      </c>
      <c r="F54" s="2">
        <f t="shared" si="8"/>
        <v>2</v>
      </c>
      <c r="G54" s="7">
        <f t="shared" si="9"/>
        <v>12.62841752538596</v>
      </c>
      <c r="H54" s="8">
        <f t="shared" si="10"/>
        <v>65659.56707870853</v>
      </c>
      <c r="I54" s="9">
        <f t="shared" si="4"/>
        <v>22394.600518051917</v>
      </c>
      <c r="K54">
        <f t="shared" si="12"/>
        <v>0</v>
      </c>
      <c r="L54">
        <f t="shared" si="13"/>
        <v>59136.95119490519</v>
      </c>
      <c r="M54">
        <f t="shared" si="13"/>
        <v>0</v>
      </c>
      <c r="N54">
        <f t="shared" si="13"/>
        <v>0</v>
      </c>
      <c r="O54">
        <f t="shared" si="13"/>
        <v>0</v>
      </c>
    </row>
    <row r="55" spans="1:15" ht="12.75">
      <c r="A55">
        <v>51</v>
      </c>
      <c r="B55" s="15" t="s">
        <v>61</v>
      </c>
      <c r="C55" s="19">
        <v>6389</v>
      </c>
      <c r="D55" s="26">
        <v>17.28037110867532</v>
      </c>
      <c r="E55" s="3">
        <f t="shared" si="11"/>
        <v>950343</v>
      </c>
      <c r="F55" s="2">
        <f t="shared" si="8"/>
        <v>2</v>
      </c>
      <c r="G55" s="7">
        <f t="shared" si="9"/>
        <v>12.62841752538596</v>
      </c>
      <c r="H55" s="8">
        <f t="shared" si="10"/>
        <v>138262.25430935185</v>
      </c>
      <c r="I55" s="9">
        <f t="shared" si="4"/>
        <v>41055.69661688198</v>
      </c>
      <c r="K55">
        <f t="shared" si="12"/>
        <v>0</v>
      </c>
      <c r="L55">
        <f t="shared" si="13"/>
        <v>110404.29101332661</v>
      </c>
      <c r="M55">
        <f t="shared" si="13"/>
        <v>0</v>
      </c>
      <c r="N55">
        <f t="shared" si="13"/>
        <v>0</v>
      </c>
      <c r="O55">
        <f t="shared" si="13"/>
        <v>0</v>
      </c>
    </row>
    <row r="56" spans="1:15" ht="12.75">
      <c r="A56">
        <v>52</v>
      </c>
      <c r="B56" s="5" t="s">
        <v>54</v>
      </c>
      <c r="C56" s="19">
        <v>7157</v>
      </c>
      <c r="D56" s="26">
        <v>18.18732430105993</v>
      </c>
      <c r="E56" s="3">
        <f t="shared" si="11"/>
        <v>957500</v>
      </c>
      <c r="F56" s="2">
        <f t="shared" si="8"/>
        <v>2</v>
      </c>
      <c r="G56" s="7">
        <f t="shared" si="9"/>
        <v>12.62841752538596</v>
      </c>
      <c r="H56" s="8">
        <f t="shared" si="10"/>
        <v>221161.63857731747</v>
      </c>
      <c r="I56" s="9">
        <f t="shared" si="4"/>
        <v>45990.86252731637</v>
      </c>
      <c r="K56">
        <f t="shared" si="12"/>
        <v>0</v>
      </c>
      <c r="L56">
        <f t="shared" si="13"/>
        <v>130166.68002268592</v>
      </c>
      <c r="M56">
        <f t="shared" si="13"/>
        <v>0</v>
      </c>
      <c r="N56">
        <f t="shared" si="13"/>
        <v>0</v>
      </c>
      <c r="O56">
        <f t="shared" si="13"/>
        <v>0</v>
      </c>
    </row>
    <row r="57" spans="1:15" ht="12.75">
      <c r="A57">
        <v>53</v>
      </c>
      <c r="B57" s="5" t="s">
        <v>74</v>
      </c>
      <c r="C57" s="19">
        <v>2816</v>
      </c>
      <c r="D57" s="26">
        <v>19.572658842204017</v>
      </c>
      <c r="E57" s="3">
        <f t="shared" si="11"/>
        <v>960316</v>
      </c>
      <c r="F57" s="2">
        <f t="shared" si="8"/>
        <v>2</v>
      </c>
      <c r="G57" s="7">
        <f t="shared" si="9"/>
        <v>12.62841752538596</v>
      </c>
      <c r="H57" s="8">
        <f t="shared" si="10"/>
        <v>135794.52470482764</v>
      </c>
      <c r="I57" s="9">
        <f t="shared" si="4"/>
        <v>18095.608338259455</v>
      </c>
      <c r="K57">
        <f t="shared" si="12"/>
        <v>0</v>
      </c>
      <c r="L57">
        <f t="shared" si="13"/>
        <v>55116.607299646515</v>
      </c>
      <c r="M57">
        <f t="shared" si="13"/>
        <v>0</v>
      </c>
      <c r="N57">
        <f t="shared" si="13"/>
        <v>0</v>
      </c>
      <c r="O57">
        <f t="shared" si="13"/>
        <v>0</v>
      </c>
    </row>
    <row r="58" spans="1:15" ht="12.75">
      <c r="A58">
        <v>54</v>
      </c>
      <c r="B58" s="5" t="s">
        <v>68</v>
      </c>
      <c r="C58" s="19">
        <v>1686</v>
      </c>
      <c r="D58" s="26">
        <v>20.028032554028602</v>
      </c>
      <c r="E58" s="3">
        <f t="shared" si="11"/>
        <v>962002</v>
      </c>
      <c r="F58" s="2">
        <f t="shared" si="8"/>
        <v>3</v>
      </c>
      <c r="G58" s="7">
        <f t="shared" si="9"/>
        <v>26.86139779287443</v>
      </c>
      <c r="H58" s="8">
        <f t="shared" si="10"/>
        <v>78727.56850186855</v>
      </c>
      <c r="I58" s="9">
        <f t="shared" si="4"/>
        <v>474041.9239492151</v>
      </c>
      <c r="K58">
        <f t="shared" si="12"/>
        <v>0</v>
      </c>
      <c r="L58">
        <f t="shared" si="13"/>
        <v>0</v>
      </c>
      <c r="M58">
        <f t="shared" si="13"/>
        <v>33767.26288609223</v>
      </c>
      <c r="N58">
        <f t="shared" si="13"/>
        <v>0</v>
      </c>
      <c r="O58">
        <f t="shared" si="13"/>
        <v>0</v>
      </c>
    </row>
    <row r="59" spans="1:15" ht="12.75">
      <c r="A59">
        <v>55</v>
      </c>
      <c r="B59" s="5" t="s">
        <v>64</v>
      </c>
      <c r="C59" s="19">
        <v>1545</v>
      </c>
      <c r="D59" s="26">
        <v>20.938502298089528</v>
      </c>
      <c r="E59" s="3">
        <f t="shared" si="11"/>
        <v>963547</v>
      </c>
      <c r="F59" s="2">
        <f t="shared" si="8"/>
        <v>3</v>
      </c>
      <c r="G59" s="7">
        <f t="shared" si="9"/>
        <v>26.86139779287443</v>
      </c>
      <c r="H59" s="8">
        <f t="shared" si="10"/>
        <v>54199.66766011141</v>
      </c>
      <c r="I59" s="9">
        <f t="shared" si="4"/>
        <v>434397.8484588003</v>
      </c>
      <c r="K59">
        <f t="shared" si="12"/>
        <v>0</v>
      </c>
      <c r="L59">
        <f t="shared" si="13"/>
        <v>0</v>
      </c>
      <c r="M59">
        <f t="shared" si="13"/>
        <v>32349.98605054832</v>
      </c>
      <c r="N59">
        <f t="shared" si="13"/>
        <v>0</v>
      </c>
      <c r="O59">
        <f t="shared" si="13"/>
        <v>0</v>
      </c>
    </row>
    <row r="60" spans="1:15" ht="12.75">
      <c r="A60">
        <v>56</v>
      </c>
      <c r="B60" s="5" t="s">
        <v>69</v>
      </c>
      <c r="C60" s="19">
        <v>1356</v>
      </c>
      <c r="D60" s="26">
        <v>22.16815918667663</v>
      </c>
      <c r="E60" s="3">
        <f t="shared" si="11"/>
        <v>964903</v>
      </c>
      <c r="F60" s="2">
        <f t="shared" si="8"/>
        <v>3</v>
      </c>
      <c r="G60" s="7">
        <f t="shared" si="9"/>
        <v>26.86139779287443</v>
      </c>
      <c r="H60" s="8">
        <f t="shared" si="10"/>
        <v>29867.918561540642</v>
      </c>
      <c r="I60" s="9">
        <f t="shared" si="4"/>
        <v>381257.91748228687</v>
      </c>
      <c r="K60">
        <f t="shared" si="12"/>
        <v>0</v>
      </c>
      <c r="L60">
        <f t="shared" si="13"/>
        <v>0</v>
      </c>
      <c r="M60">
        <f t="shared" si="13"/>
        <v>30060.02385713351</v>
      </c>
      <c r="N60">
        <f t="shared" si="13"/>
        <v>0</v>
      </c>
      <c r="O60">
        <f t="shared" si="13"/>
        <v>0</v>
      </c>
    </row>
    <row r="61" spans="1:15" ht="12.75">
      <c r="A61">
        <v>57</v>
      </c>
      <c r="B61" s="5" t="s">
        <v>58</v>
      </c>
      <c r="C61" s="19">
        <v>5000</v>
      </c>
      <c r="D61" s="26">
        <v>22.60906692860516</v>
      </c>
      <c r="E61" s="3">
        <f t="shared" si="11"/>
        <v>969903</v>
      </c>
      <c r="F61" s="2">
        <f t="shared" si="8"/>
        <v>3</v>
      </c>
      <c r="G61" s="7">
        <f t="shared" si="9"/>
        <v>26.86139779287443</v>
      </c>
      <c r="H61" s="8">
        <f t="shared" si="10"/>
        <v>90411.58889608526</v>
      </c>
      <c r="I61" s="9">
        <f t="shared" si="4"/>
        <v>1405818.2798019429</v>
      </c>
      <c r="K61">
        <f t="shared" si="12"/>
        <v>0</v>
      </c>
      <c r="L61">
        <f t="shared" si="13"/>
        <v>0</v>
      </c>
      <c r="M61">
        <f t="shared" si="13"/>
        <v>113045.3346430258</v>
      </c>
      <c r="N61">
        <f t="shared" si="13"/>
        <v>0</v>
      </c>
      <c r="O61">
        <f t="shared" si="13"/>
        <v>0</v>
      </c>
    </row>
    <row r="62" spans="1:15" ht="12.75">
      <c r="A62">
        <v>58</v>
      </c>
      <c r="B62" s="5" t="s">
        <v>63</v>
      </c>
      <c r="C62" s="19">
        <v>3507</v>
      </c>
      <c r="D62" s="26">
        <v>23.34462923684401</v>
      </c>
      <c r="E62" s="3">
        <f t="shared" si="11"/>
        <v>973410</v>
      </c>
      <c r="F62" s="2">
        <f t="shared" si="8"/>
        <v>3</v>
      </c>
      <c r="G62" s="7">
        <f t="shared" si="9"/>
        <v>26.86139779287443</v>
      </c>
      <c r="H62" s="8">
        <f t="shared" si="10"/>
        <v>43373.38739593181</v>
      </c>
      <c r="I62" s="9">
        <f t="shared" si="4"/>
        <v>986040.9414530826</v>
      </c>
      <c r="K62">
        <f t="shared" si="12"/>
        <v>0</v>
      </c>
      <c r="L62">
        <f t="shared" si="13"/>
        <v>0</v>
      </c>
      <c r="M62">
        <f t="shared" si="13"/>
        <v>81869.61473361195</v>
      </c>
      <c r="N62">
        <f t="shared" si="13"/>
        <v>0</v>
      </c>
      <c r="O62">
        <f t="shared" si="13"/>
        <v>0</v>
      </c>
    </row>
    <row r="63" spans="1:15" ht="12.75">
      <c r="A63">
        <v>59</v>
      </c>
      <c r="B63" s="5" t="s">
        <v>70</v>
      </c>
      <c r="C63" s="19">
        <v>1241</v>
      </c>
      <c r="D63" s="26">
        <v>23.78771624544368</v>
      </c>
      <c r="E63" s="3">
        <f t="shared" si="11"/>
        <v>974651</v>
      </c>
      <c r="F63" s="2">
        <f t="shared" si="8"/>
        <v>3</v>
      </c>
      <c r="G63" s="7">
        <f t="shared" si="9"/>
        <v>26.86139779287443</v>
      </c>
      <c r="H63" s="8">
        <f t="shared" si="10"/>
        <v>11724.370154475231</v>
      </c>
      <c r="I63" s="9">
        <f t="shared" si="4"/>
        <v>348924.0970468422</v>
      </c>
      <c r="K63">
        <f t="shared" si="12"/>
        <v>0</v>
      </c>
      <c r="L63">
        <f t="shared" si="13"/>
        <v>0</v>
      </c>
      <c r="M63">
        <f t="shared" si="13"/>
        <v>29520.555860595607</v>
      </c>
      <c r="N63">
        <f t="shared" si="13"/>
        <v>0</v>
      </c>
      <c r="O63">
        <f t="shared" si="13"/>
        <v>0</v>
      </c>
    </row>
    <row r="64" spans="1:15" ht="12.75">
      <c r="A64">
        <v>60</v>
      </c>
      <c r="B64" s="5" t="s">
        <v>78</v>
      </c>
      <c r="C64" s="19">
        <v>1567</v>
      </c>
      <c r="D64" s="26">
        <v>25.249831487024878</v>
      </c>
      <c r="E64" s="3">
        <f t="shared" si="11"/>
        <v>976218</v>
      </c>
      <c r="F64" s="2">
        <f t="shared" si="8"/>
        <v>3</v>
      </c>
      <c r="G64" s="7">
        <f t="shared" si="9"/>
        <v>26.86139779287443</v>
      </c>
      <c r="H64" s="8">
        <f t="shared" si="10"/>
        <v>4069.727716420387</v>
      </c>
      <c r="I64" s="9">
        <f t="shared" si="4"/>
        <v>440583.44888992887</v>
      </c>
      <c r="K64">
        <f t="shared" si="12"/>
        <v>0</v>
      </c>
      <c r="L64">
        <f t="shared" si="13"/>
        <v>0</v>
      </c>
      <c r="M64">
        <f t="shared" si="13"/>
        <v>39566.485940167986</v>
      </c>
      <c r="N64">
        <f t="shared" si="13"/>
        <v>0</v>
      </c>
      <c r="O64">
        <f t="shared" si="13"/>
        <v>0</v>
      </c>
    </row>
    <row r="65" spans="1:15" ht="12.75">
      <c r="A65">
        <v>61</v>
      </c>
      <c r="B65" s="15" t="s">
        <v>71</v>
      </c>
      <c r="C65" s="19">
        <v>2125</v>
      </c>
      <c r="D65" s="26">
        <v>25.417303792432424</v>
      </c>
      <c r="E65" s="3">
        <f t="shared" si="11"/>
        <v>978343</v>
      </c>
      <c r="F65" s="2">
        <f t="shared" si="8"/>
        <v>3</v>
      </c>
      <c r="G65" s="7">
        <f t="shared" si="9"/>
        <v>26.86139779287443</v>
      </c>
      <c r="H65" s="8">
        <f t="shared" si="10"/>
        <v>4431.490899489274</v>
      </c>
      <c r="I65" s="9">
        <f t="shared" si="4"/>
        <v>597472.7689158256</v>
      </c>
      <c r="K65">
        <f t="shared" si="12"/>
        <v>0</v>
      </c>
      <c r="L65">
        <f t="shared" si="13"/>
        <v>0</v>
      </c>
      <c r="M65">
        <f t="shared" si="13"/>
        <v>54011.7705589189</v>
      </c>
      <c r="N65">
        <f t="shared" si="13"/>
        <v>0</v>
      </c>
      <c r="O65">
        <f t="shared" si="13"/>
        <v>0</v>
      </c>
    </row>
    <row r="66" spans="1:15" ht="12.75">
      <c r="A66">
        <v>62</v>
      </c>
      <c r="B66" s="5" t="s">
        <v>84</v>
      </c>
      <c r="C66" s="19">
        <v>1527</v>
      </c>
      <c r="D66" s="26">
        <v>26.430362612284053</v>
      </c>
      <c r="E66" s="3">
        <f t="shared" si="11"/>
        <v>979870</v>
      </c>
      <c r="F66" s="2">
        <f t="shared" si="8"/>
        <v>3</v>
      </c>
      <c r="G66" s="7">
        <f t="shared" si="9"/>
        <v>26.86139779287443</v>
      </c>
      <c r="H66" s="8">
        <f t="shared" si="10"/>
        <v>283.7033561863471</v>
      </c>
      <c r="I66" s="9">
        <f t="shared" si="4"/>
        <v>429336.90265151334</v>
      </c>
      <c r="K66">
        <f t="shared" si="12"/>
        <v>0</v>
      </c>
      <c r="L66">
        <f aca="true" t="shared" si="14" ref="L66:O85">IF($F66=L$4,$C66*$D66,0)</f>
        <v>0</v>
      </c>
      <c r="M66">
        <f t="shared" si="14"/>
        <v>40359.16370895775</v>
      </c>
      <c r="N66">
        <f t="shared" si="14"/>
        <v>0</v>
      </c>
      <c r="O66">
        <f t="shared" si="14"/>
        <v>0</v>
      </c>
    </row>
    <row r="67" spans="1:15" ht="12.75">
      <c r="A67">
        <v>63</v>
      </c>
      <c r="B67" s="16" t="s">
        <v>81</v>
      </c>
      <c r="C67" s="17">
        <v>1581</v>
      </c>
      <c r="D67" s="26">
        <v>26.58632636646857</v>
      </c>
      <c r="E67" s="3">
        <f t="shared" si="11"/>
        <v>981451</v>
      </c>
      <c r="F67" s="2">
        <f t="shared" si="8"/>
        <v>3</v>
      </c>
      <c r="G67" s="7">
        <f t="shared" si="9"/>
        <v>26.86139779287443</v>
      </c>
      <c r="H67" s="8">
        <f t="shared" si="10"/>
        <v>119.62524189705493</v>
      </c>
      <c r="I67" s="9">
        <f t="shared" si="4"/>
        <v>444519.7400733743</v>
      </c>
      <c r="K67">
        <f t="shared" si="12"/>
        <v>0</v>
      </c>
      <c r="L67">
        <f t="shared" si="14"/>
        <v>0</v>
      </c>
      <c r="M67">
        <f t="shared" si="14"/>
        <v>42032.98198538681</v>
      </c>
      <c r="N67">
        <f t="shared" si="14"/>
        <v>0</v>
      </c>
      <c r="O67">
        <f t="shared" si="14"/>
        <v>0</v>
      </c>
    </row>
    <row r="68" spans="1:15" ht="12.75">
      <c r="A68">
        <v>64</v>
      </c>
      <c r="B68" s="5" t="s">
        <v>82</v>
      </c>
      <c r="C68" s="19">
        <v>2232</v>
      </c>
      <c r="D68" s="26">
        <v>27.803706885855846</v>
      </c>
      <c r="E68" s="3">
        <f t="shared" si="11"/>
        <v>983683</v>
      </c>
      <c r="F68" s="2">
        <f t="shared" si="8"/>
        <v>3</v>
      </c>
      <c r="G68" s="7">
        <f t="shared" si="9"/>
        <v>26.86139779287443</v>
      </c>
      <c r="H68" s="8">
        <f t="shared" si="10"/>
        <v>1981.8964244288975</v>
      </c>
      <c r="I68" s="9">
        <f t="shared" si="4"/>
        <v>627557.2801035872</v>
      </c>
      <c r="K68">
        <f t="shared" si="12"/>
        <v>0</v>
      </c>
      <c r="L68">
        <f t="shared" si="14"/>
        <v>0</v>
      </c>
      <c r="M68">
        <f t="shared" si="14"/>
        <v>62057.873769230246</v>
      </c>
      <c r="N68">
        <f t="shared" si="14"/>
        <v>0</v>
      </c>
      <c r="O68">
        <f t="shared" si="14"/>
        <v>0</v>
      </c>
    </row>
    <row r="69" spans="1:15" ht="12.75">
      <c r="A69">
        <v>65</v>
      </c>
      <c r="B69" s="5" t="s">
        <v>75</v>
      </c>
      <c r="C69" s="19">
        <v>2209</v>
      </c>
      <c r="D69" s="26">
        <v>27.966021693008035</v>
      </c>
      <c r="E69" s="3">
        <f t="shared" si="11"/>
        <v>985892</v>
      </c>
      <c r="F69" s="2">
        <f aca="true" t="shared" si="15" ref="F69:F103">VLOOKUP(A69,$V$8:$W$12,2)</f>
        <v>3</v>
      </c>
      <c r="G69" s="7">
        <f aca="true" t="shared" si="16" ref="G69:G100">VLOOKUP(F69,$P$7:$Q$11,2)</f>
        <v>26.86139779287443</v>
      </c>
      <c r="H69" s="8">
        <f aca="true" t="shared" si="17" ref="H69:H100">(G69-D69)^2*C69</f>
        <v>2695.408459288738</v>
      </c>
      <c r="I69" s="9">
        <f t="shared" si="4"/>
        <v>621090.5160164983</v>
      </c>
      <c r="K69">
        <f t="shared" si="12"/>
        <v>0</v>
      </c>
      <c r="L69">
        <f t="shared" si="14"/>
        <v>0</v>
      </c>
      <c r="M69">
        <f t="shared" si="14"/>
        <v>61776.94191985475</v>
      </c>
      <c r="N69">
        <f t="shared" si="14"/>
        <v>0</v>
      </c>
      <c r="O69">
        <f t="shared" si="14"/>
        <v>0</v>
      </c>
    </row>
    <row r="70" spans="1:15" ht="12.75">
      <c r="A70">
        <v>66</v>
      </c>
      <c r="B70" s="5" t="s">
        <v>57</v>
      </c>
      <c r="C70" s="19">
        <v>5178</v>
      </c>
      <c r="D70" s="26">
        <v>28.15825580422859</v>
      </c>
      <c r="E70" s="3">
        <f aca="true" t="shared" si="18" ref="E70:E103">C70+E69</f>
        <v>991070</v>
      </c>
      <c r="F70" s="2">
        <f t="shared" si="15"/>
        <v>3</v>
      </c>
      <c r="G70" s="7">
        <f t="shared" si="16"/>
        <v>26.86139779287443</v>
      </c>
      <c r="H70" s="8">
        <f t="shared" si="17"/>
        <v>8708.571152954537</v>
      </c>
      <c r="I70" s="9">
        <f aca="true" t="shared" si="19" ref="I70:I103">($Q$12-G70)^2*C70</f>
        <v>1455865.410562892</v>
      </c>
      <c r="K70">
        <f aca="true" t="shared" si="20" ref="K70:K101">IF(F70=K$4,$C70*$D70,0)</f>
        <v>0</v>
      </c>
      <c r="L70">
        <f t="shared" si="14"/>
        <v>0</v>
      </c>
      <c r="M70">
        <f t="shared" si="14"/>
        <v>145803.44855429564</v>
      </c>
      <c r="N70">
        <f t="shared" si="14"/>
        <v>0</v>
      </c>
      <c r="O70">
        <f t="shared" si="14"/>
        <v>0</v>
      </c>
    </row>
    <row r="71" spans="1:15" ht="12.75">
      <c r="A71">
        <v>67</v>
      </c>
      <c r="B71" s="5" t="s">
        <v>77</v>
      </c>
      <c r="C71" s="19">
        <v>1680</v>
      </c>
      <c r="D71" s="26">
        <v>28.66373490487946</v>
      </c>
      <c r="E71" s="3">
        <f t="shared" si="18"/>
        <v>992750</v>
      </c>
      <c r="F71" s="2">
        <f t="shared" si="15"/>
        <v>3</v>
      </c>
      <c r="G71" s="7">
        <f t="shared" si="16"/>
        <v>26.86139779287443</v>
      </c>
      <c r="H71" s="8">
        <f t="shared" si="17"/>
        <v>5457.344029721844</v>
      </c>
      <c r="I71" s="9">
        <f t="shared" si="19"/>
        <v>472354.94201345276</v>
      </c>
      <c r="K71">
        <f t="shared" si="20"/>
        <v>0</v>
      </c>
      <c r="L71">
        <f t="shared" si="14"/>
        <v>0</v>
      </c>
      <c r="M71">
        <f t="shared" si="14"/>
        <v>48155.07464019749</v>
      </c>
      <c r="N71">
        <f t="shared" si="14"/>
        <v>0</v>
      </c>
      <c r="O71">
        <f t="shared" si="14"/>
        <v>0</v>
      </c>
    </row>
    <row r="72" spans="1:15" ht="12.75">
      <c r="A72">
        <v>68</v>
      </c>
      <c r="B72" s="5" t="s">
        <v>83</v>
      </c>
      <c r="C72" s="19">
        <v>1972</v>
      </c>
      <c r="D72" s="26">
        <v>28.734752477526893</v>
      </c>
      <c r="E72" s="3">
        <f t="shared" si="18"/>
        <v>994722</v>
      </c>
      <c r="F72" s="2">
        <f t="shared" si="15"/>
        <v>3</v>
      </c>
      <c r="G72" s="7">
        <f t="shared" si="16"/>
        <v>26.86139779287443</v>
      </c>
      <c r="H72" s="8">
        <f t="shared" si="17"/>
        <v>6920.650731332388</v>
      </c>
      <c r="I72" s="9">
        <f t="shared" si="19"/>
        <v>554454.7295538862</v>
      </c>
      <c r="K72">
        <f t="shared" si="20"/>
        <v>0</v>
      </c>
      <c r="L72">
        <f t="shared" si="14"/>
        <v>0</v>
      </c>
      <c r="M72">
        <f t="shared" si="14"/>
        <v>56664.931885683036</v>
      </c>
      <c r="N72">
        <f t="shared" si="14"/>
        <v>0</v>
      </c>
      <c r="O72">
        <f t="shared" si="14"/>
        <v>0</v>
      </c>
    </row>
    <row r="73" spans="1:15" ht="12.75">
      <c r="A73">
        <v>69</v>
      </c>
      <c r="B73" s="5" t="s">
        <v>80</v>
      </c>
      <c r="C73" s="19">
        <v>6140</v>
      </c>
      <c r="D73" s="26">
        <v>30.300894141245802</v>
      </c>
      <c r="E73" s="3">
        <f t="shared" si="18"/>
        <v>1000862</v>
      </c>
      <c r="F73" s="2">
        <f t="shared" si="15"/>
        <v>3</v>
      </c>
      <c r="G73" s="7">
        <f t="shared" si="16"/>
        <v>26.86139779287443</v>
      </c>
      <c r="H73" s="8">
        <f t="shared" si="17"/>
        <v>72637.02970102437</v>
      </c>
      <c r="I73" s="9">
        <f t="shared" si="19"/>
        <v>1726344.8475967858</v>
      </c>
      <c r="K73">
        <f t="shared" si="20"/>
        <v>0</v>
      </c>
      <c r="L73">
        <f t="shared" si="14"/>
        <v>0</v>
      </c>
      <c r="M73">
        <f t="shared" si="14"/>
        <v>186047.49002724924</v>
      </c>
      <c r="N73">
        <f t="shared" si="14"/>
        <v>0</v>
      </c>
      <c r="O73">
        <f t="shared" si="14"/>
        <v>0</v>
      </c>
    </row>
    <row r="74" spans="1:15" ht="12.75">
      <c r="A74">
        <v>70</v>
      </c>
      <c r="B74" s="5" t="s">
        <v>72</v>
      </c>
      <c r="C74" s="19">
        <v>5432</v>
      </c>
      <c r="D74" s="26">
        <v>30.322286606016366</v>
      </c>
      <c r="E74" s="3">
        <f t="shared" si="18"/>
        <v>1006294</v>
      </c>
      <c r="F74" s="2">
        <f t="shared" si="15"/>
        <v>3</v>
      </c>
      <c r="G74" s="7">
        <f t="shared" si="16"/>
        <v>26.86139779287443</v>
      </c>
      <c r="H74" s="8">
        <f t="shared" si="17"/>
        <v>65063.14547948914</v>
      </c>
      <c r="I74" s="9">
        <f t="shared" si="19"/>
        <v>1527280.9791768307</v>
      </c>
      <c r="K74">
        <f t="shared" si="20"/>
        <v>0</v>
      </c>
      <c r="L74">
        <f t="shared" si="14"/>
        <v>0</v>
      </c>
      <c r="M74">
        <f t="shared" si="14"/>
        <v>164710.6608438809</v>
      </c>
      <c r="N74">
        <f t="shared" si="14"/>
        <v>0</v>
      </c>
      <c r="O74">
        <f t="shared" si="14"/>
        <v>0</v>
      </c>
    </row>
    <row r="75" spans="1:15" ht="12.75">
      <c r="A75">
        <v>71</v>
      </c>
      <c r="B75" s="5" t="s">
        <v>79</v>
      </c>
      <c r="C75" s="19">
        <v>2264</v>
      </c>
      <c r="D75" s="26">
        <v>30.364199833601536</v>
      </c>
      <c r="E75" s="3">
        <f t="shared" si="18"/>
        <v>1008558</v>
      </c>
      <c r="F75" s="2">
        <f t="shared" si="15"/>
        <v>3</v>
      </c>
      <c r="G75" s="7">
        <f t="shared" si="16"/>
        <v>26.86139779287443</v>
      </c>
      <c r="H75" s="8">
        <f t="shared" si="17"/>
        <v>27778.424517085732</v>
      </c>
      <c r="I75" s="9">
        <f t="shared" si="19"/>
        <v>636554.5170943197</v>
      </c>
      <c r="K75">
        <f t="shared" si="20"/>
        <v>0</v>
      </c>
      <c r="L75">
        <f t="shared" si="14"/>
        <v>0</v>
      </c>
      <c r="M75">
        <f t="shared" si="14"/>
        <v>68744.54842327388</v>
      </c>
      <c r="N75">
        <f t="shared" si="14"/>
        <v>0</v>
      </c>
      <c r="O75">
        <f t="shared" si="14"/>
        <v>0</v>
      </c>
    </row>
    <row r="76" spans="1:15" ht="12.75">
      <c r="A76">
        <v>72</v>
      </c>
      <c r="B76" s="5" t="s">
        <v>100</v>
      </c>
      <c r="C76" s="19">
        <v>556</v>
      </c>
      <c r="D76" s="26">
        <v>36.399890662918615</v>
      </c>
      <c r="E76" s="3">
        <f t="shared" si="18"/>
        <v>1009114</v>
      </c>
      <c r="F76" s="2">
        <f t="shared" si="15"/>
        <v>3</v>
      </c>
      <c r="G76" s="7">
        <f t="shared" si="16"/>
        <v>26.86139779287443</v>
      </c>
      <c r="H76" s="8">
        <f t="shared" si="17"/>
        <v>50586.46250492736</v>
      </c>
      <c r="I76" s="9">
        <f t="shared" si="19"/>
        <v>156326.99271397604</v>
      </c>
      <c r="K76">
        <f t="shared" si="20"/>
        <v>0</v>
      </c>
      <c r="L76">
        <f t="shared" si="14"/>
        <v>0</v>
      </c>
      <c r="M76">
        <f t="shared" si="14"/>
        <v>20238.33920858275</v>
      </c>
      <c r="N76">
        <f t="shared" si="14"/>
        <v>0</v>
      </c>
      <c r="O76">
        <f t="shared" si="14"/>
        <v>0</v>
      </c>
    </row>
    <row r="77" spans="1:15" ht="12.75">
      <c r="A77">
        <v>73</v>
      </c>
      <c r="B77" s="5" t="s">
        <v>66</v>
      </c>
      <c r="C77" s="19">
        <v>2021</v>
      </c>
      <c r="D77" s="26">
        <v>38.21126526446822</v>
      </c>
      <c r="E77" s="3">
        <f t="shared" si="18"/>
        <v>1011135</v>
      </c>
      <c r="F77" s="2">
        <f t="shared" si="15"/>
        <v>4</v>
      </c>
      <c r="G77" s="7">
        <f t="shared" si="16"/>
        <v>47.3759716340774</v>
      </c>
      <c r="H77" s="8">
        <f t="shared" si="17"/>
        <v>169747.5143819746</v>
      </c>
      <c r="I77" s="9">
        <f t="shared" si="19"/>
        <v>2809160.6787710665</v>
      </c>
      <c r="K77">
        <f t="shared" si="20"/>
        <v>0</v>
      </c>
      <c r="L77">
        <f t="shared" si="14"/>
        <v>0</v>
      </c>
      <c r="M77">
        <f t="shared" si="14"/>
        <v>0</v>
      </c>
      <c r="N77">
        <f t="shared" si="14"/>
        <v>77224.96709949027</v>
      </c>
      <c r="O77">
        <f t="shared" si="14"/>
        <v>0</v>
      </c>
    </row>
    <row r="78" spans="1:15" ht="12.75">
      <c r="A78">
        <v>74</v>
      </c>
      <c r="B78" s="5" t="s">
        <v>87</v>
      </c>
      <c r="C78" s="19">
        <v>858</v>
      </c>
      <c r="D78" s="26">
        <v>39.06722130447564</v>
      </c>
      <c r="E78" s="3">
        <f t="shared" si="18"/>
        <v>1011993</v>
      </c>
      <c r="F78" s="2">
        <f t="shared" si="15"/>
        <v>4</v>
      </c>
      <c r="G78" s="7">
        <f t="shared" si="16"/>
        <v>47.3759716340774</v>
      </c>
      <c r="H78" s="8">
        <f t="shared" si="17"/>
        <v>59232.31489002608</v>
      </c>
      <c r="I78" s="9">
        <f t="shared" si="19"/>
        <v>1192607.55189786</v>
      </c>
      <c r="K78">
        <f t="shared" si="20"/>
        <v>0</v>
      </c>
      <c r="L78">
        <f t="shared" si="14"/>
        <v>0</v>
      </c>
      <c r="M78">
        <f t="shared" si="14"/>
        <v>0</v>
      </c>
      <c r="N78">
        <f t="shared" si="14"/>
        <v>33519.675879240094</v>
      </c>
      <c r="O78">
        <f t="shared" si="14"/>
        <v>0</v>
      </c>
    </row>
    <row r="79" spans="1:15" ht="12.75">
      <c r="A79">
        <v>75</v>
      </c>
      <c r="B79" s="5" t="s">
        <v>85</v>
      </c>
      <c r="C79" s="19">
        <v>738</v>
      </c>
      <c r="D79" s="26">
        <v>40.355352547767744</v>
      </c>
      <c r="E79" s="3">
        <f t="shared" si="18"/>
        <v>1012731</v>
      </c>
      <c r="F79" s="2">
        <f t="shared" si="15"/>
        <v>4</v>
      </c>
      <c r="G79" s="7">
        <f t="shared" si="16"/>
        <v>47.3759716340774</v>
      </c>
      <c r="H79" s="8">
        <f t="shared" si="17"/>
        <v>36375.35015803093</v>
      </c>
      <c r="I79" s="9">
        <f t="shared" si="19"/>
        <v>1025809.2928911663</v>
      </c>
      <c r="K79">
        <f t="shared" si="20"/>
        <v>0</v>
      </c>
      <c r="L79">
        <f t="shared" si="14"/>
        <v>0</v>
      </c>
      <c r="M79">
        <f t="shared" si="14"/>
        <v>0</v>
      </c>
      <c r="N79">
        <f t="shared" si="14"/>
        <v>29782.250180252595</v>
      </c>
      <c r="O79">
        <f t="shared" si="14"/>
        <v>0</v>
      </c>
    </row>
    <row r="80" spans="1:15" ht="12.75">
      <c r="A80">
        <v>76</v>
      </c>
      <c r="B80" s="5" t="s">
        <v>62</v>
      </c>
      <c r="C80" s="19">
        <v>2030</v>
      </c>
      <c r="D80" s="26">
        <v>41.61015408909075</v>
      </c>
      <c r="E80" s="3">
        <f t="shared" si="18"/>
        <v>1014761</v>
      </c>
      <c r="F80" s="2">
        <f t="shared" si="15"/>
        <v>4</v>
      </c>
      <c r="G80" s="7">
        <f t="shared" si="16"/>
        <v>47.3759716340774</v>
      </c>
      <c r="H80" s="8">
        <f t="shared" si="17"/>
        <v>67486.64348301412</v>
      </c>
      <c r="I80" s="9">
        <f t="shared" si="19"/>
        <v>2821670.548196568</v>
      </c>
      <c r="K80">
        <f t="shared" si="20"/>
        <v>0</v>
      </c>
      <c r="L80">
        <f t="shared" si="14"/>
        <v>0</v>
      </c>
      <c r="M80">
        <f t="shared" si="14"/>
        <v>0</v>
      </c>
      <c r="N80">
        <f t="shared" si="14"/>
        <v>84468.61280085421</v>
      </c>
      <c r="O80">
        <f t="shared" si="14"/>
        <v>0</v>
      </c>
    </row>
    <row r="81" spans="1:15" ht="12.75">
      <c r="A81">
        <v>77</v>
      </c>
      <c r="B81" s="5" t="s">
        <v>76</v>
      </c>
      <c r="C81" s="19">
        <v>1605</v>
      </c>
      <c r="D81" s="26">
        <v>42.84804235055281</v>
      </c>
      <c r="E81" s="3">
        <f t="shared" si="18"/>
        <v>1016366</v>
      </c>
      <c r="F81" s="2">
        <f t="shared" si="15"/>
        <v>4</v>
      </c>
      <c r="G81" s="7">
        <f t="shared" si="16"/>
        <v>47.3759716340774</v>
      </c>
      <c r="H81" s="8">
        <f t="shared" si="17"/>
        <v>32905.94047254225</v>
      </c>
      <c r="I81" s="9">
        <f t="shared" si="19"/>
        <v>2230926.714214528</v>
      </c>
      <c r="K81">
        <f t="shared" si="20"/>
        <v>0</v>
      </c>
      <c r="L81">
        <f t="shared" si="14"/>
        <v>0</v>
      </c>
      <c r="M81">
        <f t="shared" si="14"/>
        <v>0</v>
      </c>
      <c r="N81">
        <f t="shared" si="14"/>
        <v>68771.10797263726</v>
      </c>
      <c r="O81">
        <f t="shared" si="14"/>
        <v>0</v>
      </c>
    </row>
    <row r="82" spans="1:15" ht="12.75">
      <c r="A82">
        <v>78</v>
      </c>
      <c r="B82" s="5" t="s">
        <v>92</v>
      </c>
      <c r="C82" s="19">
        <v>2022</v>
      </c>
      <c r="D82" s="26">
        <v>45.96045261053552</v>
      </c>
      <c r="E82" s="3">
        <f t="shared" si="18"/>
        <v>1018388</v>
      </c>
      <c r="F82" s="2">
        <f t="shared" si="15"/>
        <v>4</v>
      </c>
      <c r="G82" s="7">
        <f t="shared" si="16"/>
        <v>47.3759716340774</v>
      </c>
      <c r="H82" s="8">
        <f t="shared" si="17"/>
        <v>4051.469482350128</v>
      </c>
      <c r="I82" s="9">
        <f t="shared" si="19"/>
        <v>2810550.664262789</v>
      </c>
      <c r="K82">
        <f t="shared" si="20"/>
        <v>0</v>
      </c>
      <c r="L82">
        <f t="shared" si="14"/>
        <v>0</v>
      </c>
      <c r="M82">
        <f t="shared" si="14"/>
        <v>0</v>
      </c>
      <c r="N82">
        <f t="shared" si="14"/>
        <v>92932.03517850282</v>
      </c>
      <c r="O82">
        <f t="shared" si="14"/>
        <v>0</v>
      </c>
    </row>
    <row r="83" spans="1:15" ht="12.75">
      <c r="A83">
        <v>79</v>
      </c>
      <c r="B83" s="5" t="s">
        <v>88</v>
      </c>
      <c r="C83" s="19">
        <v>1069</v>
      </c>
      <c r="D83" s="26">
        <v>47.639891597097865</v>
      </c>
      <c r="E83" s="3">
        <f t="shared" si="18"/>
        <v>1019457</v>
      </c>
      <c r="F83" s="2">
        <f t="shared" si="15"/>
        <v>4</v>
      </c>
      <c r="G83" s="7">
        <f t="shared" si="16"/>
        <v>47.3759716340774</v>
      </c>
      <c r="H83" s="8">
        <f t="shared" si="17"/>
        <v>74.45985541549238</v>
      </c>
      <c r="I83" s="9">
        <f t="shared" si="19"/>
        <v>1485894.4906512965</v>
      </c>
      <c r="K83">
        <f t="shared" si="20"/>
        <v>0</v>
      </c>
      <c r="L83">
        <f t="shared" si="14"/>
        <v>0</v>
      </c>
      <c r="M83">
        <f t="shared" si="14"/>
        <v>0</v>
      </c>
      <c r="N83">
        <f t="shared" si="14"/>
        <v>50927.04411729762</v>
      </c>
      <c r="O83">
        <f t="shared" si="14"/>
        <v>0</v>
      </c>
    </row>
    <row r="84" spans="1:15" ht="12.75">
      <c r="A84">
        <v>80</v>
      </c>
      <c r="B84" s="5" t="s">
        <v>109</v>
      </c>
      <c r="C84" s="19">
        <v>152</v>
      </c>
      <c r="D84" s="26">
        <v>48.45940901305298</v>
      </c>
      <c r="E84" s="3">
        <f t="shared" si="18"/>
        <v>1019609</v>
      </c>
      <c r="F84" s="2">
        <f t="shared" si="15"/>
        <v>4</v>
      </c>
      <c r="G84" s="7">
        <f t="shared" si="16"/>
        <v>47.3759716340774</v>
      </c>
      <c r="H84" s="8">
        <f t="shared" si="17"/>
        <v>178.42315623254464</v>
      </c>
      <c r="I84" s="9">
        <f t="shared" si="19"/>
        <v>211277.79474181202</v>
      </c>
      <c r="K84">
        <f t="shared" si="20"/>
        <v>0</v>
      </c>
      <c r="L84">
        <f t="shared" si="14"/>
        <v>0</v>
      </c>
      <c r="M84">
        <f t="shared" si="14"/>
        <v>0</v>
      </c>
      <c r="N84">
        <f t="shared" si="14"/>
        <v>7365.830169984053</v>
      </c>
      <c r="O84">
        <f t="shared" si="14"/>
        <v>0</v>
      </c>
    </row>
    <row r="85" spans="1:15" ht="12.75">
      <c r="A85">
        <v>81</v>
      </c>
      <c r="B85" s="5" t="s">
        <v>98</v>
      </c>
      <c r="C85" s="19">
        <v>183</v>
      </c>
      <c r="D85" s="26">
        <v>49.12226617362282</v>
      </c>
      <c r="E85" s="3">
        <f t="shared" si="18"/>
        <v>1019792</v>
      </c>
      <c r="F85" s="2">
        <f t="shared" si="15"/>
        <v>4</v>
      </c>
      <c r="G85" s="7">
        <f t="shared" si="16"/>
        <v>47.3759716340774</v>
      </c>
      <c r="H85" s="8">
        <f t="shared" si="17"/>
        <v>558.0666652488436</v>
      </c>
      <c r="I85" s="9">
        <f t="shared" si="19"/>
        <v>254367.3449852079</v>
      </c>
      <c r="K85">
        <f t="shared" si="20"/>
        <v>0</v>
      </c>
      <c r="L85">
        <f t="shared" si="14"/>
        <v>0</v>
      </c>
      <c r="M85">
        <f t="shared" si="14"/>
        <v>0</v>
      </c>
      <c r="N85">
        <f t="shared" si="14"/>
        <v>8989.374709772976</v>
      </c>
      <c r="O85">
        <f t="shared" si="14"/>
        <v>0</v>
      </c>
    </row>
    <row r="86" spans="1:15" ht="12.75">
      <c r="A86">
        <v>82</v>
      </c>
      <c r="B86" s="5" t="s">
        <v>86</v>
      </c>
      <c r="C86" s="19">
        <v>1431</v>
      </c>
      <c r="D86" s="26">
        <v>50.34761591313812</v>
      </c>
      <c r="E86" s="3">
        <f t="shared" si="18"/>
        <v>1021223</v>
      </c>
      <c r="F86" s="2">
        <f t="shared" si="15"/>
        <v>4</v>
      </c>
      <c r="G86" s="7">
        <f t="shared" si="16"/>
        <v>47.3759716340774</v>
      </c>
      <c r="H86" s="8">
        <f t="shared" si="17"/>
        <v>12636.688371143522</v>
      </c>
      <c r="I86" s="9">
        <f t="shared" si="19"/>
        <v>1989069.2386548223</v>
      </c>
      <c r="K86">
        <f t="shared" si="20"/>
        <v>0</v>
      </c>
      <c r="L86">
        <f aca="true" t="shared" si="21" ref="L86:O105">IF($F86=L$4,$C86*$D86,0)</f>
        <v>0</v>
      </c>
      <c r="M86">
        <f t="shared" si="21"/>
        <v>0</v>
      </c>
      <c r="N86">
        <f t="shared" si="21"/>
        <v>72047.43837170066</v>
      </c>
      <c r="O86">
        <f t="shared" si="21"/>
        <v>0</v>
      </c>
    </row>
    <row r="87" spans="1:15" ht="12.75">
      <c r="A87">
        <v>83</v>
      </c>
      <c r="B87" s="5" t="s">
        <v>89</v>
      </c>
      <c r="C87" s="19">
        <v>2209</v>
      </c>
      <c r="D87" s="26">
        <v>51.085047869178275</v>
      </c>
      <c r="E87" s="3">
        <f t="shared" si="18"/>
        <v>1023432</v>
      </c>
      <c r="F87" s="2">
        <f t="shared" si="15"/>
        <v>4</v>
      </c>
      <c r="G87" s="7">
        <f t="shared" si="16"/>
        <v>47.3759716340774</v>
      </c>
      <c r="H87" s="8">
        <f t="shared" si="17"/>
        <v>30389.757557798268</v>
      </c>
      <c r="I87" s="9">
        <f t="shared" si="19"/>
        <v>3070477.9512148863</v>
      </c>
      <c r="K87">
        <f t="shared" si="20"/>
        <v>0</v>
      </c>
      <c r="L87">
        <f t="shared" si="21"/>
        <v>0</v>
      </c>
      <c r="M87">
        <f t="shared" si="21"/>
        <v>0</v>
      </c>
      <c r="N87">
        <f t="shared" si="21"/>
        <v>112846.8707430148</v>
      </c>
      <c r="O87">
        <f t="shared" si="21"/>
        <v>0</v>
      </c>
    </row>
    <row r="88" spans="1:15" ht="12.75">
      <c r="A88">
        <v>84</v>
      </c>
      <c r="B88" s="5" t="s">
        <v>91</v>
      </c>
      <c r="C88" s="19">
        <v>1326</v>
      </c>
      <c r="D88" s="26">
        <v>54.07504964830401</v>
      </c>
      <c r="E88" s="3">
        <f t="shared" si="18"/>
        <v>1024758</v>
      </c>
      <c r="F88" s="2">
        <f t="shared" si="15"/>
        <v>4</v>
      </c>
      <c r="G88" s="7">
        <f t="shared" si="16"/>
        <v>47.3759716340774</v>
      </c>
      <c r="H88" s="8">
        <f t="shared" si="17"/>
        <v>59507.758915160644</v>
      </c>
      <c r="I88" s="9">
        <f t="shared" si="19"/>
        <v>1843120.7620239654</v>
      </c>
      <c r="K88">
        <f t="shared" si="20"/>
        <v>0</v>
      </c>
      <c r="L88">
        <f t="shared" si="21"/>
        <v>0</v>
      </c>
      <c r="M88">
        <f t="shared" si="21"/>
        <v>0</v>
      </c>
      <c r="N88">
        <f t="shared" si="21"/>
        <v>71703.51583365112</v>
      </c>
      <c r="O88">
        <f t="shared" si="21"/>
        <v>0</v>
      </c>
    </row>
    <row r="89" spans="1:15" ht="12.75">
      <c r="A89">
        <v>85</v>
      </c>
      <c r="B89" s="5" t="s">
        <v>90</v>
      </c>
      <c r="C89" s="19">
        <v>847</v>
      </c>
      <c r="D89" s="26">
        <v>56.4598629981902</v>
      </c>
      <c r="E89" s="3">
        <f t="shared" si="18"/>
        <v>1025605</v>
      </c>
      <c r="F89" s="2">
        <f t="shared" si="15"/>
        <v>4</v>
      </c>
      <c r="G89" s="7">
        <f t="shared" si="16"/>
        <v>47.3759716340774</v>
      </c>
      <c r="H89" s="8">
        <f t="shared" si="17"/>
        <v>69891.96872080755</v>
      </c>
      <c r="I89" s="9">
        <f t="shared" si="19"/>
        <v>1177317.711488913</v>
      </c>
      <c r="K89">
        <f t="shared" si="20"/>
        <v>0</v>
      </c>
      <c r="L89">
        <f t="shared" si="21"/>
        <v>0</v>
      </c>
      <c r="M89">
        <f t="shared" si="21"/>
        <v>0</v>
      </c>
      <c r="N89">
        <f t="shared" si="21"/>
        <v>47821.503959467096</v>
      </c>
      <c r="O89">
        <f t="shared" si="21"/>
        <v>0</v>
      </c>
    </row>
    <row r="90" spans="1:15" ht="12.75">
      <c r="A90">
        <v>86</v>
      </c>
      <c r="B90" s="5" t="s">
        <v>101</v>
      </c>
      <c r="C90" s="19">
        <v>162</v>
      </c>
      <c r="D90" s="26">
        <v>56.96541690814951</v>
      </c>
      <c r="E90" s="3">
        <f t="shared" si="18"/>
        <v>1025767</v>
      </c>
      <c r="F90" s="2">
        <f t="shared" si="15"/>
        <v>4</v>
      </c>
      <c r="G90" s="7">
        <f t="shared" si="16"/>
        <v>47.3759716340774</v>
      </c>
      <c r="H90" s="8">
        <f t="shared" si="17"/>
        <v>14897.10862763666</v>
      </c>
      <c r="I90" s="9">
        <f t="shared" si="19"/>
        <v>225177.64965903648</v>
      </c>
      <c r="K90">
        <f t="shared" si="20"/>
        <v>0</v>
      </c>
      <c r="L90">
        <f t="shared" si="21"/>
        <v>0</v>
      </c>
      <c r="M90">
        <f t="shared" si="21"/>
        <v>0</v>
      </c>
      <c r="N90">
        <f t="shared" si="21"/>
        <v>9228.39753912022</v>
      </c>
      <c r="O90">
        <f t="shared" si="21"/>
        <v>0</v>
      </c>
    </row>
    <row r="91" spans="1:15" ht="12.75">
      <c r="A91">
        <v>87</v>
      </c>
      <c r="B91" s="5" t="s">
        <v>93</v>
      </c>
      <c r="C91" s="19">
        <v>677</v>
      </c>
      <c r="D91" s="26">
        <v>57.54892125127495</v>
      </c>
      <c r="E91" s="3">
        <f t="shared" si="18"/>
        <v>1026444</v>
      </c>
      <c r="F91" s="2">
        <f t="shared" si="15"/>
        <v>4</v>
      </c>
      <c r="G91" s="7">
        <f t="shared" si="16"/>
        <v>47.3759716340774</v>
      </c>
      <c r="H91" s="8">
        <f t="shared" si="17"/>
        <v>70061.98794980487</v>
      </c>
      <c r="I91" s="9">
        <f t="shared" si="19"/>
        <v>941020.177896097</v>
      </c>
      <c r="K91">
        <f t="shared" si="20"/>
        <v>0</v>
      </c>
      <c r="L91">
        <f t="shared" si="21"/>
        <v>0</v>
      </c>
      <c r="M91">
        <f t="shared" si="21"/>
        <v>0</v>
      </c>
      <c r="N91">
        <f t="shared" si="21"/>
        <v>38960.61968711314</v>
      </c>
      <c r="O91">
        <f t="shared" si="21"/>
        <v>0</v>
      </c>
    </row>
    <row r="92" spans="1:15" ht="12.75">
      <c r="A92">
        <v>88</v>
      </c>
      <c r="B92" s="5" t="s">
        <v>95</v>
      </c>
      <c r="C92" s="19">
        <v>514</v>
      </c>
      <c r="D92" s="26">
        <v>58.48795206009615</v>
      </c>
      <c r="E92" s="3">
        <f t="shared" si="18"/>
        <v>1026958</v>
      </c>
      <c r="F92" s="2">
        <f t="shared" si="15"/>
        <v>4</v>
      </c>
      <c r="G92" s="7">
        <f t="shared" si="16"/>
        <v>47.3759716340774</v>
      </c>
      <c r="H92" s="8">
        <f t="shared" si="17"/>
        <v>63466.72001994701</v>
      </c>
      <c r="I92" s="9">
        <f t="shared" si="19"/>
        <v>714452.542745338</v>
      </c>
      <c r="K92">
        <f t="shared" si="20"/>
        <v>0</v>
      </c>
      <c r="L92">
        <f t="shared" si="21"/>
        <v>0</v>
      </c>
      <c r="M92">
        <f t="shared" si="21"/>
        <v>0</v>
      </c>
      <c r="N92">
        <f t="shared" si="21"/>
        <v>30062.80735888942</v>
      </c>
      <c r="O92">
        <f t="shared" si="21"/>
        <v>0</v>
      </c>
    </row>
    <row r="93" spans="1:15" ht="12.75">
      <c r="A93">
        <v>89</v>
      </c>
      <c r="B93" s="5" t="s">
        <v>106</v>
      </c>
      <c r="C93" s="19">
        <v>432</v>
      </c>
      <c r="D93" s="26">
        <v>60.276290993313665</v>
      </c>
      <c r="E93" s="3">
        <f t="shared" si="18"/>
        <v>1027390</v>
      </c>
      <c r="F93" s="2">
        <f t="shared" si="15"/>
        <v>4</v>
      </c>
      <c r="G93" s="7">
        <f t="shared" si="16"/>
        <v>47.3759716340774</v>
      </c>
      <c r="H93" s="8">
        <f t="shared" si="17"/>
        <v>71892.67949436352</v>
      </c>
      <c r="I93" s="9">
        <f t="shared" si="19"/>
        <v>600473.7324240974</v>
      </c>
      <c r="K93">
        <f t="shared" si="20"/>
        <v>0</v>
      </c>
      <c r="L93">
        <f t="shared" si="21"/>
        <v>0</v>
      </c>
      <c r="M93">
        <f t="shared" si="21"/>
        <v>0</v>
      </c>
      <c r="N93">
        <f t="shared" si="21"/>
        <v>26039.357709111504</v>
      </c>
      <c r="O93">
        <f t="shared" si="21"/>
        <v>0</v>
      </c>
    </row>
    <row r="94" spans="1:15" ht="12.75">
      <c r="A94">
        <v>90</v>
      </c>
      <c r="B94" s="5" t="s">
        <v>102</v>
      </c>
      <c r="C94" s="19">
        <v>207</v>
      </c>
      <c r="D94" s="26">
        <v>62.60229179977228</v>
      </c>
      <c r="E94" s="3">
        <f t="shared" si="18"/>
        <v>1027597</v>
      </c>
      <c r="F94" s="2">
        <f t="shared" si="15"/>
        <v>4</v>
      </c>
      <c r="G94" s="7">
        <f t="shared" si="16"/>
        <v>47.3759716340774</v>
      </c>
      <c r="H94" s="8">
        <f t="shared" si="17"/>
        <v>47991.050938167034</v>
      </c>
      <c r="I94" s="9">
        <f t="shared" si="19"/>
        <v>287726.9967865466</v>
      </c>
      <c r="K94">
        <f t="shared" si="20"/>
        <v>0</v>
      </c>
      <c r="L94">
        <f t="shared" si="21"/>
        <v>0</v>
      </c>
      <c r="M94">
        <f t="shared" si="21"/>
        <v>0</v>
      </c>
      <c r="N94">
        <f t="shared" si="21"/>
        <v>12958.674402552862</v>
      </c>
      <c r="O94">
        <f t="shared" si="21"/>
        <v>0</v>
      </c>
    </row>
    <row r="95" spans="1:15" ht="12.75">
      <c r="A95">
        <v>91</v>
      </c>
      <c r="B95" s="5" t="s">
        <v>96</v>
      </c>
      <c r="C95" s="19">
        <v>427</v>
      </c>
      <c r="D95" s="26">
        <v>69.8233873482838</v>
      </c>
      <c r="E95" s="3">
        <f t="shared" si="18"/>
        <v>1028024</v>
      </c>
      <c r="F95" s="2">
        <f t="shared" si="15"/>
        <v>5</v>
      </c>
      <c r="G95" s="7">
        <f t="shared" si="16"/>
        <v>85.43775076868515</v>
      </c>
      <c r="H95" s="8">
        <f t="shared" si="17"/>
        <v>104106.16332540498</v>
      </c>
      <c r="I95" s="9">
        <f t="shared" si="19"/>
        <v>2423977.2815913274</v>
      </c>
      <c r="K95">
        <f t="shared" si="20"/>
        <v>0</v>
      </c>
      <c r="L95">
        <f t="shared" si="21"/>
        <v>0</v>
      </c>
      <c r="M95">
        <f t="shared" si="21"/>
        <v>0</v>
      </c>
      <c r="N95">
        <f t="shared" si="21"/>
        <v>0</v>
      </c>
      <c r="O95">
        <f t="shared" si="21"/>
        <v>29814.586397717183</v>
      </c>
    </row>
    <row r="96" spans="1:15" ht="12.75">
      <c r="A96">
        <v>92</v>
      </c>
      <c r="B96" t="s">
        <v>94</v>
      </c>
      <c r="C96">
        <v>2854</v>
      </c>
      <c r="D96" s="26">
        <v>72.86969772365023</v>
      </c>
      <c r="E96" s="3">
        <f t="shared" si="18"/>
        <v>1030878</v>
      </c>
      <c r="F96" s="2">
        <f t="shared" si="15"/>
        <v>5</v>
      </c>
      <c r="G96" s="7">
        <f t="shared" si="16"/>
        <v>85.43775076868515</v>
      </c>
      <c r="H96" s="8">
        <f t="shared" si="17"/>
        <v>450806.30225638376</v>
      </c>
      <c r="I96" s="9">
        <f t="shared" si="19"/>
        <v>16201478.130355148</v>
      </c>
      <c r="K96">
        <f t="shared" si="20"/>
        <v>0</v>
      </c>
      <c r="L96">
        <f t="shared" si="21"/>
        <v>0</v>
      </c>
      <c r="M96">
        <f t="shared" si="21"/>
        <v>0</v>
      </c>
      <c r="N96">
        <f t="shared" si="21"/>
        <v>0</v>
      </c>
      <c r="O96">
        <f t="shared" si="21"/>
        <v>207970.11730329777</v>
      </c>
    </row>
    <row r="97" spans="1:15" ht="12.75">
      <c r="A97">
        <v>93</v>
      </c>
      <c r="B97" t="s">
        <v>97</v>
      </c>
      <c r="C97">
        <v>1032</v>
      </c>
      <c r="D97" s="26">
        <v>78.10501301994964</v>
      </c>
      <c r="E97" s="3">
        <f t="shared" si="18"/>
        <v>1031910</v>
      </c>
      <c r="F97" s="2">
        <f t="shared" si="15"/>
        <v>5</v>
      </c>
      <c r="G97" s="7">
        <f t="shared" si="16"/>
        <v>85.43775076868515</v>
      </c>
      <c r="H97" s="8">
        <f t="shared" si="17"/>
        <v>55489.65226426611</v>
      </c>
      <c r="I97" s="9">
        <f t="shared" si="19"/>
        <v>5858418.160661006</v>
      </c>
      <c r="K97">
        <f t="shared" si="20"/>
        <v>0</v>
      </c>
      <c r="L97">
        <f t="shared" si="21"/>
        <v>0</v>
      </c>
      <c r="M97">
        <f t="shared" si="21"/>
        <v>0</v>
      </c>
      <c r="N97">
        <f t="shared" si="21"/>
        <v>0</v>
      </c>
      <c r="O97">
        <f t="shared" si="21"/>
        <v>80604.37343658802</v>
      </c>
    </row>
    <row r="98" spans="1:15" ht="12.75">
      <c r="A98">
        <v>94</v>
      </c>
      <c r="B98" t="s">
        <v>99</v>
      </c>
      <c r="C98">
        <v>716</v>
      </c>
      <c r="D98" s="26">
        <v>81.54782727711259</v>
      </c>
      <c r="E98" s="3">
        <f t="shared" si="18"/>
        <v>1032626</v>
      </c>
      <c r="F98" s="2">
        <f t="shared" si="15"/>
        <v>5</v>
      </c>
      <c r="G98" s="7">
        <f t="shared" si="16"/>
        <v>85.43775076868515</v>
      </c>
      <c r="H98" s="8">
        <f t="shared" si="17"/>
        <v>10834.15741552625</v>
      </c>
      <c r="I98" s="9">
        <f t="shared" si="19"/>
        <v>4064561.4370477526</v>
      </c>
      <c r="K98">
        <f t="shared" si="20"/>
        <v>0</v>
      </c>
      <c r="L98">
        <f t="shared" si="21"/>
        <v>0</v>
      </c>
      <c r="M98">
        <f t="shared" si="21"/>
        <v>0</v>
      </c>
      <c r="N98">
        <f t="shared" si="21"/>
        <v>0</v>
      </c>
      <c r="O98">
        <f t="shared" si="21"/>
        <v>58388.24433041261</v>
      </c>
    </row>
    <row r="99" spans="1:15" ht="12.75">
      <c r="A99">
        <v>95</v>
      </c>
      <c r="B99" t="s">
        <v>107</v>
      </c>
      <c r="C99">
        <v>311</v>
      </c>
      <c r="D99" s="26">
        <v>87.16587929964753</v>
      </c>
      <c r="E99" s="3">
        <f t="shared" si="18"/>
        <v>1032937</v>
      </c>
      <c r="F99" s="2">
        <f t="shared" si="15"/>
        <v>5</v>
      </c>
      <c r="G99" s="7">
        <f t="shared" si="16"/>
        <v>85.43775076868515</v>
      </c>
      <c r="H99" s="8">
        <f t="shared" si="17"/>
        <v>928.7791762726458</v>
      </c>
      <c r="I99" s="9">
        <f t="shared" si="19"/>
        <v>1765472.9146953227</v>
      </c>
      <c r="K99">
        <f t="shared" si="20"/>
        <v>0</v>
      </c>
      <c r="L99">
        <f t="shared" si="21"/>
        <v>0</v>
      </c>
      <c r="M99">
        <f t="shared" si="21"/>
        <v>0</v>
      </c>
      <c r="N99">
        <f t="shared" si="21"/>
        <v>0</v>
      </c>
      <c r="O99">
        <f t="shared" si="21"/>
        <v>27108.588462190382</v>
      </c>
    </row>
    <row r="100" spans="1:15" ht="12.75">
      <c r="A100">
        <v>96</v>
      </c>
      <c r="B100" t="s">
        <v>105</v>
      </c>
      <c r="C100" s="3">
        <v>363</v>
      </c>
      <c r="D100" s="26">
        <v>92.58668018105512</v>
      </c>
      <c r="E100" s="3">
        <f t="shared" si="18"/>
        <v>1033300</v>
      </c>
      <c r="F100" s="2">
        <f t="shared" si="15"/>
        <v>5</v>
      </c>
      <c r="G100" s="7">
        <f t="shared" si="16"/>
        <v>85.43775076868515</v>
      </c>
      <c r="H100" s="8">
        <f t="shared" si="17"/>
        <v>18551.910602726566</v>
      </c>
      <c r="I100" s="9">
        <f t="shared" si="19"/>
        <v>2060664.5274418076</v>
      </c>
      <c r="K100">
        <f t="shared" si="20"/>
        <v>0</v>
      </c>
      <c r="L100">
        <f t="shared" si="21"/>
        <v>0</v>
      </c>
      <c r="M100">
        <f t="shared" si="21"/>
        <v>0</v>
      </c>
      <c r="N100">
        <f t="shared" si="21"/>
        <v>0</v>
      </c>
      <c r="O100">
        <f t="shared" si="21"/>
        <v>33608.964905723005</v>
      </c>
    </row>
    <row r="101" spans="1:15" ht="12.75">
      <c r="A101">
        <v>97</v>
      </c>
      <c r="B101" t="s">
        <v>103</v>
      </c>
      <c r="C101">
        <v>842</v>
      </c>
      <c r="D101" s="26">
        <v>96.64668295998713</v>
      </c>
      <c r="E101" s="3">
        <f t="shared" si="18"/>
        <v>1034142</v>
      </c>
      <c r="F101" s="2">
        <f t="shared" si="15"/>
        <v>5</v>
      </c>
      <c r="G101" s="7">
        <f>VLOOKUP(F101,$P$7:$Q$11,2)</f>
        <v>85.43775076868515</v>
      </c>
      <c r="H101" s="8">
        <f>(G101-D101)^2*C101</f>
        <v>105789.01545187134</v>
      </c>
      <c r="I101" s="9">
        <f t="shared" si="19"/>
        <v>4779833.4217796195</v>
      </c>
      <c r="K101">
        <f t="shared" si="20"/>
        <v>0</v>
      </c>
      <c r="L101">
        <f t="shared" si="21"/>
        <v>0</v>
      </c>
      <c r="M101">
        <f t="shared" si="21"/>
        <v>0</v>
      </c>
      <c r="N101">
        <f t="shared" si="21"/>
        <v>0</v>
      </c>
      <c r="O101">
        <f t="shared" si="21"/>
        <v>81376.50705230917</v>
      </c>
    </row>
    <row r="102" spans="1:15" ht="12.75">
      <c r="A102">
        <v>98</v>
      </c>
      <c r="B102" t="s">
        <v>108</v>
      </c>
      <c r="C102">
        <v>120</v>
      </c>
      <c r="D102" s="26">
        <v>137.30783199672172</v>
      </c>
      <c r="E102" s="3">
        <f t="shared" si="18"/>
        <v>1034262</v>
      </c>
      <c r="F102" s="2">
        <f t="shared" si="15"/>
        <v>5</v>
      </c>
      <c r="G102" s="7">
        <f>VLOOKUP(F102,$P$7:$Q$11,2)</f>
        <v>85.43775076868515</v>
      </c>
      <c r="H102" s="8">
        <f>(G102-D102)^2*C102</f>
        <v>322860.6391923734</v>
      </c>
      <c r="I102" s="9">
        <f t="shared" si="19"/>
        <v>681211.4140303496</v>
      </c>
      <c r="K102">
        <f aca="true" t="shared" si="22" ref="K102:K130">IF(F102=K$4,$C102*$D102,0)</f>
        <v>0</v>
      </c>
      <c r="L102">
        <f t="shared" si="21"/>
        <v>0</v>
      </c>
      <c r="M102">
        <f t="shared" si="21"/>
        <v>0</v>
      </c>
      <c r="N102">
        <f t="shared" si="21"/>
        <v>0</v>
      </c>
      <c r="O102">
        <f t="shared" si="21"/>
        <v>16476.939839606606</v>
      </c>
    </row>
    <row r="103" spans="1:15" ht="12.75">
      <c r="A103">
        <v>99</v>
      </c>
      <c r="B103" t="s">
        <v>104</v>
      </c>
      <c r="C103">
        <v>416</v>
      </c>
      <c r="D103" s="26">
        <v>167.39517179138207</v>
      </c>
      <c r="E103" s="3">
        <f t="shared" si="18"/>
        <v>1034678</v>
      </c>
      <c r="F103" s="2">
        <f t="shared" si="15"/>
        <v>5</v>
      </c>
      <c r="G103" s="7">
        <f>VLOOKUP(F103,$P$7:$Q$11,2)</f>
        <v>85.43775076868515</v>
      </c>
      <c r="H103" s="8">
        <f>(G103-D103)^2*C103</f>
        <v>2794279.846047707</v>
      </c>
      <c r="I103" s="9">
        <f t="shared" si="19"/>
        <v>2361532.9019718785</v>
      </c>
      <c r="K103">
        <f t="shared" si="22"/>
        <v>0</v>
      </c>
      <c r="L103">
        <f t="shared" si="21"/>
        <v>0</v>
      </c>
      <c r="M103">
        <f t="shared" si="21"/>
        <v>0</v>
      </c>
      <c r="N103">
        <f t="shared" si="21"/>
        <v>0</v>
      </c>
      <c r="O103">
        <f t="shared" si="21"/>
        <v>69636.39146521494</v>
      </c>
    </row>
    <row r="104" spans="1:15" ht="12.75">
      <c r="A104">
        <v>100</v>
      </c>
      <c r="D104" s="6"/>
      <c r="E104" s="3"/>
      <c r="F104" s="2"/>
      <c r="G104" s="7"/>
      <c r="H104" s="8"/>
      <c r="I104" s="9"/>
      <c r="K104">
        <f t="shared" si="22"/>
        <v>0</v>
      </c>
      <c r="L104">
        <f t="shared" si="21"/>
        <v>0</v>
      </c>
      <c r="M104">
        <f t="shared" si="21"/>
        <v>0</v>
      </c>
      <c r="N104">
        <f t="shared" si="21"/>
        <v>0</v>
      </c>
      <c r="O104">
        <f t="shared" si="21"/>
        <v>0</v>
      </c>
    </row>
    <row r="105" spans="1:15" ht="12.75">
      <c r="A105">
        <v>101</v>
      </c>
      <c r="D105" s="6"/>
      <c r="E105" s="3"/>
      <c r="F105" s="2"/>
      <c r="G105" s="7"/>
      <c r="H105" s="8"/>
      <c r="I105" s="9"/>
      <c r="K105">
        <f t="shared" si="22"/>
        <v>0</v>
      </c>
      <c r="L105">
        <f t="shared" si="21"/>
        <v>0</v>
      </c>
      <c r="M105">
        <f t="shared" si="21"/>
        <v>0</v>
      </c>
      <c r="N105">
        <f t="shared" si="21"/>
        <v>0</v>
      </c>
      <c r="O105">
        <f t="shared" si="21"/>
        <v>0</v>
      </c>
    </row>
    <row r="106" spans="1:15" ht="12.75">
      <c r="A106">
        <v>102</v>
      </c>
      <c r="D106" s="6"/>
      <c r="E106" s="3"/>
      <c r="F106" s="2"/>
      <c r="G106" s="7"/>
      <c r="H106" s="8"/>
      <c r="I106" s="9"/>
      <c r="K106">
        <f t="shared" si="22"/>
        <v>0</v>
      </c>
      <c r="L106">
        <f aca="true" t="shared" si="23" ref="L106:O130">IF($F106=L$4,$C106*$D106,0)</f>
        <v>0</v>
      </c>
      <c r="M106">
        <f t="shared" si="23"/>
        <v>0</v>
      </c>
      <c r="N106">
        <f t="shared" si="23"/>
        <v>0</v>
      </c>
      <c r="O106">
        <f t="shared" si="23"/>
        <v>0</v>
      </c>
    </row>
    <row r="107" spans="1:15" ht="12.75">
      <c r="A107">
        <v>103</v>
      </c>
      <c r="D107" s="6"/>
      <c r="E107" s="3"/>
      <c r="F107" s="2"/>
      <c r="G107" s="7"/>
      <c r="H107" s="8"/>
      <c r="I107" s="9"/>
      <c r="K107">
        <f t="shared" si="22"/>
        <v>0</v>
      </c>
      <c r="L107">
        <f t="shared" si="23"/>
        <v>0</v>
      </c>
      <c r="M107">
        <f t="shared" si="23"/>
        <v>0</v>
      </c>
      <c r="N107">
        <f t="shared" si="23"/>
        <v>0</v>
      </c>
      <c r="O107">
        <f t="shared" si="23"/>
        <v>0</v>
      </c>
    </row>
    <row r="108" spans="1:15" ht="12.75">
      <c r="A108">
        <v>104</v>
      </c>
      <c r="D108" s="6"/>
      <c r="E108" s="3"/>
      <c r="F108" s="2"/>
      <c r="G108" s="7"/>
      <c r="H108" s="8"/>
      <c r="I108" s="9"/>
      <c r="K108">
        <f t="shared" si="22"/>
        <v>0</v>
      </c>
      <c r="L108">
        <f t="shared" si="23"/>
        <v>0</v>
      </c>
      <c r="M108">
        <f t="shared" si="23"/>
        <v>0</v>
      </c>
      <c r="N108">
        <f t="shared" si="23"/>
        <v>0</v>
      </c>
      <c r="O108">
        <f t="shared" si="23"/>
        <v>0</v>
      </c>
    </row>
    <row r="109" spans="1:15" ht="12.75">
      <c r="A109">
        <v>105</v>
      </c>
      <c r="D109" s="6"/>
      <c r="E109" s="3"/>
      <c r="F109" s="2"/>
      <c r="G109" s="7"/>
      <c r="H109" s="8"/>
      <c r="I109" s="9"/>
      <c r="K109">
        <f t="shared" si="22"/>
        <v>0</v>
      </c>
      <c r="L109">
        <f t="shared" si="23"/>
        <v>0</v>
      </c>
      <c r="M109">
        <f t="shared" si="23"/>
        <v>0</v>
      </c>
      <c r="N109">
        <f t="shared" si="23"/>
        <v>0</v>
      </c>
      <c r="O109">
        <f t="shared" si="23"/>
        <v>0</v>
      </c>
    </row>
    <row r="110" spans="1:15" ht="12.75">
      <c r="A110">
        <v>106</v>
      </c>
      <c r="D110" s="6"/>
      <c r="E110" s="3"/>
      <c r="F110" s="2"/>
      <c r="G110" s="7"/>
      <c r="H110" s="8"/>
      <c r="I110" s="9"/>
      <c r="K110">
        <f t="shared" si="22"/>
        <v>0</v>
      </c>
      <c r="L110">
        <f t="shared" si="23"/>
        <v>0</v>
      </c>
      <c r="M110">
        <f t="shared" si="23"/>
        <v>0</v>
      </c>
      <c r="N110">
        <f t="shared" si="23"/>
        <v>0</v>
      </c>
      <c r="O110">
        <f t="shared" si="23"/>
        <v>0</v>
      </c>
    </row>
    <row r="111" spans="1:15" ht="12.75">
      <c r="A111">
        <v>107</v>
      </c>
      <c r="D111" s="6"/>
      <c r="E111" s="3"/>
      <c r="F111" s="2"/>
      <c r="G111" s="7"/>
      <c r="H111" s="8"/>
      <c r="I111" s="9"/>
      <c r="K111">
        <f t="shared" si="22"/>
        <v>0</v>
      </c>
      <c r="L111">
        <f t="shared" si="23"/>
        <v>0</v>
      </c>
      <c r="M111">
        <f t="shared" si="23"/>
        <v>0</v>
      </c>
      <c r="N111">
        <f t="shared" si="23"/>
        <v>0</v>
      </c>
      <c r="O111">
        <f t="shared" si="23"/>
        <v>0</v>
      </c>
    </row>
    <row r="112" spans="1:15" ht="12.75">
      <c r="A112">
        <v>108</v>
      </c>
      <c r="D112" s="6"/>
      <c r="E112" s="3"/>
      <c r="F112" s="2"/>
      <c r="G112" s="7"/>
      <c r="H112" s="8"/>
      <c r="I112" s="9"/>
      <c r="K112">
        <f t="shared" si="22"/>
        <v>0</v>
      </c>
      <c r="L112">
        <f t="shared" si="23"/>
        <v>0</v>
      </c>
      <c r="M112">
        <f t="shared" si="23"/>
        <v>0</v>
      </c>
      <c r="N112">
        <f t="shared" si="23"/>
        <v>0</v>
      </c>
      <c r="O112">
        <f t="shared" si="23"/>
        <v>0</v>
      </c>
    </row>
    <row r="113" spans="1:15" ht="12.75">
      <c r="A113">
        <v>109</v>
      </c>
      <c r="D113" s="6"/>
      <c r="E113" s="3"/>
      <c r="F113" s="2"/>
      <c r="G113" s="7"/>
      <c r="H113" s="8"/>
      <c r="I113" s="9"/>
      <c r="K113">
        <f t="shared" si="22"/>
        <v>0</v>
      </c>
      <c r="L113">
        <f t="shared" si="23"/>
        <v>0</v>
      </c>
      <c r="M113">
        <f t="shared" si="23"/>
        <v>0</v>
      </c>
      <c r="N113">
        <f t="shared" si="23"/>
        <v>0</v>
      </c>
      <c r="O113">
        <f t="shared" si="23"/>
        <v>0</v>
      </c>
    </row>
    <row r="114" spans="1:15" ht="12.75">
      <c r="A114">
        <v>110</v>
      </c>
      <c r="D114" s="6"/>
      <c r="E114" s="3"/>
      <c r="F114" s="2"/>
      <c r="G114" s="7"/>
      <c r="H114" s="8"/>
      <c r="I114" s="9"/>
      <c r="K114">
        <f t="shared" si="22"/>
        <v>0</v>
      </c>
      <c r="L114">
        <f t="shared" si="23"/>
        <v>0</v>
      </c>
      <c r="M114">
        <f t="shared" si="23"/>
        <v>0</v>
      </c>
      <c r="N114">
        <f t="shared" si="23"/>
        <v>0</v>
      </c>
      <c r="O114">
        <f t="shared" si="23"/>
        <v>0</v>
      </c>
    </row>
    <row r="115" spans="1:15" ht="12.75">
      <c r="A115">
        <v>111</v>
      </c>
      <c r="D115" s="6"/>
      <c r="E115" s="3"/>
      <c r="F115" s="2"/>
      <c r="G115" s="7"/>
      <c r="H115" s="8"/>
      <c r="I115" s="9"/>
      <c r="K115">
        <f t="shared" si="22"/>
        <v>0</v>
      </c>
      <c r="L115">
        <f t="shared" si="23"/>
        <v>0</v>
      </c>
      <c r="M115">
        <f t="shared" si="23"/>
        <v>0</v>
      </c>
      <c r="N115">
        <f t="shared" si="23"/>
        <v>0</v>
      </c>
      <c r="O115">
        <f t="shared" si="23"/>
        <v>0</v>
      </c>
    </row>
    <row r="116" spans="1:15" ht="12.75">
      <c r="A116">
        <v>112</v>
      </c>
      <c r="D116" s="6"/>
      <c r="E116" s="3"/>
      <c r="F116" s="2"/>
      <c r="G116" s="7"/>
      <c r="H116" s="8"/>
      <c r="I116" s="9"/>
      <c r="K116">
        <f t="shared" si="22"/>
        <v>0</v>
      </c>
      <c r="L116">
        <f t="shared" si="23"/>
        <v>0</v>
      </c>
      <c r="M116">
        <f t="shared" si="23"/>
        <v>0</v>
      </c>
      <c r="N116">
        <f t="shared" si="23"/>
        <v>0</v>
      </c>
      <c r="O116">
        <f t="shared" si="23"/>
        <v>0</v>
      </c>
    </row>
    <row r="117" spans="1:15" ht="12.75">
      <c r="A117">
        <v>113</v>
      </c>
      <c r="D117" s="6"/>
      <c r="E117" s="3"/>
      <c r="F117" s="2"/>
      <c r="G117" s="7"/>
      <c r="H117" s="8"/>
      <c r="I117" s="9"/>
      <c r="K117">
        <f t="shared" si="22"/>
        <v>0</v>
      </c>
      <c r="L117">
        <f t="shared" si="23"/>
        <v>0</v>
      </c>
      <c r="M117">
        <f t="shared" si="23"/>
        <v>0</v>
      </c>
      <c r="N117">
        <f t="shared" si="23"/>
        <v>0</v>
      </c>
      <c r="O117">
        <f t="shared" si="23"/>
        <v>0</v>
      </c>
    </row>
    <row r="118" spans="1:15" ht="12.75">
      <c r="A118">
        <v>114</v>
      </c>
      <c r="D118" s="6"/>
      <c r="E118" s="3"/>
      <c r="F118" s="2"/>
      <c r="G118" s="7"/>
      <c r="H118" s="8"/>
      <c r="I118" s="9"/>
      <c r="K118">
        <f t="shared" si="22"/>
        <v>0</v>
      </c>
      <c r="L118">
        <f t="shared" si="23"/>
        <v>0</v>
      </c>
      <c r="M118">
        <f t="shared" si="23"/>
        <v>0</v>
      </c>
      <c r="N118">
        <f t="shared" si="23"/>
        <v>0</v>
      </c>
      <c r="O118">
        <f t="shared" si="23"/>
        <v>0</v>
      </c>
    </row>
    <row r="119" spans="1:15" ht="12.75">
      <c r="A119">
        <v>115</v>
      </c>
      <c r="D119" s="6"/>
      <c r="E119" s="3"/>
      <c r="F119" s="2"/>
      <c r="G119" s="7"/>
      <c r="H119" s="8"/>
      <c r="I119" s="9"/>
      <c r="K119">
        <f t="shared" si="22"/>
        <v>0</v>
      </c>
      <c r="L119">
        <f t="shared" si="23"/>
        <v>0</v>
      </c>
      <c r="M119">
        <f t="shared" si="23"/>
        <v>0</v>
      </c>
      <c r="N119">
        <f t="shared" si="23"/>
        <v>0</v>
      </c>
      <c r="O119">
        <f t="shared" si="23"/>
        <v>0</v>
      </c>
    </row>
    <row r="120" spans="1:15" ht="12.75">
      <c r="A120">
        <v>116</v>
      </c>
      <c r="D120" s="6"/>
      <c r="E120" s="3"/>
      <c r="F120" s="2"/>
      <c r="G120" s="7"/>
      <c r="H120" s="8"/>
      <c r="I120" s="9"/>
      <c r="K120">
        <f t="shared" si="22"/>
        <v>0</v>
      </c>
      <c r="L120">
        <f t="shared" si="23"/>
        <v>0</v>
      </c>
      <c r="M120">
        <f t="shared" si="23"/>
        <v>0</v>
      </c>
      <c r="N120">
        <f t="shared" si="23"/>
        <v>0</v>
      </c>
      <c r="O120">
        <f t="shared" si="23"/>
        <v>0</v>
      </c>
    </row>
    <row r="121" spans="1:15" ht="12.75">
      <c r="A121">
        <v>117</v>
      </c>
      <c r="D121" s="6"/>
      <c r="E121" s="3"/>
      <c r="F121" s="2"/>
      <c r="G121" s="7"/>
      <c r="H121" s="8"/>
      <c r="I121" s="9"/>
      <c r="K121">
        <f t="shared" si="22"/>
        <v>0</v>
      </c>
      <c r="L121">
        <f t="shared" si="23"/>
        <v>0</v>
      </c>
      <c r="M121">
        <f t="shared" si="23"/>
        <v>0</v>
      </c>
      <c r="N121">
        <f t="shared" si="23"/>
        <v>0</v>
      </c>
      <c r="O121">
        <f t="shared" si="23"/>
        <v>0</v>
      </c>
    </row>
    <row r="122" spans="1:15" ht="12.75">
      <c r="A122">
        <v>118</v>
      </c>
      <c r="D122" s="6"/>
      <c r="E122" s="3"/>
      <c r="F122" s="2"/>
      <c r="G122" s="7"/>
      <c r="H122" s="8"/>
      <c r="I122" s="9"/>
      <c r="K122">
        <f t="shared" si="22"/>
        <v>0</v>
      </c>
      <c r="L122">
        <f t="shared" si="23"/>
        <v>0</v>
      </c>
      <c r="M122">
        <f t="shared" si="23"/>
        <v>0</v>
      </c>
      <c r="N122">
        <f t="shared" si="23"/>
        <v>0</v>
      </c>
      <c r="O122">
        <f t="shared" si="23"/>
        <v>0</v>
      </c>
    </row>
    <row r="123" spans="1:15" ht="12.75">
      <c r="A123">
        <v>119</v>
      </c>
      <c r="D123" s="6"/>
      <c r="E123" s="3"/>
      <c r="F123" s="2"/>
      <c r="G123" s="7"/>
      <c r="H123" s="8"/>
      <c r="I123" s="9"/>
      <c r="K123">
        <f t="shared" si="22"/>
        <v>0</v>
      </c>
      <c r="L123">
        <f t="shared" si="23"/>
        <v>0</v>
      </c>
      <c r="M123">
        <f t="shared" si="23"/>
        <v>0</v>
      </c>
      <c r="N123">
        <f t="shared" si="23"/>
        <v>0</v>
      </c>
      <c r="O123">
        <f t="shared" si="23"/>
        <v>0</v>
      </c>
    </row>
    <row r="124" spans="1:15" ht="12.75">
      <c r="A124">
        <v>120</v>
      </c>
      <c r="D124" s="6"/>
      <c r="E124" s="3"/>
      <c r="F124" s="2"/>
      <c r="G124" s="7"/>
      <c r="H124" s="8"/>
      <c r="I124" s="9"/>
      <c r="K124">
        <f t="shared" si="22"/>
        <v>0</v>
      </c>
      <c r="L124">
        <f t="shared" si="23"/>
        <v>0</v>
      </c>
      <c r="M124">
        <f t="shared" si="23"/>
        <v>0</v>
      </c>
      <c r="N124">
        <f t="shared" si="23"/>
        <v>0</v>
      </c>
      <c r="O124">
        <f t="shared" si="23"/>
        <v>0</v>
      </c>
    </row>
    <row r="125" spans="1:15" ht="12.75">
      <c r="A125">
        <v>121</v>
      </c>
      <c r="D125" s="6"/>
      <c r="E125" s="3"/>
      <c r="F125" s="2"/>
      <c r="G125" s="7"/>
      <c r="H125" s="8"/>
      <c r="I125" s="9"/>
      <c r="K125">
        <f t="shared" si="22"/>
        <v>0</v>
      </c>
      <c r="L125">
        <f t="shared" si="23"/>
        <v>0</v>
      </c>
      <c r="M125">
        <f t="shared" si="23"/>
        <v>0</v>
      </c>
      <c r="N125">
        <f t="shared" si="23"/>
        <v>0</v>
      </c>
      <c r="O125">
        <f t="shared" si="23"/>
        <v>0</v>
      </c>
    </row>
    <row r="126" spans="1:15" ht="12.75">
      <c r="A126">
        <v>122</v>
      </c>
      <c r="D126" s="6"/>
      <c r="E126" s="3"/>
      <c r="F126" s="2"/>
      <c r="G126" s="7"/>
      <c r="H126" s="8"/>
      <c r="I126" s="9"/>
      <c r="K126">
        <f t="shared" si="22"/>
        <v>0</v>
      </c>
      <c r="L126">
        <f t="shared" si="23"/>
        <v>0</v>
      </c>
      <c r="M126">
        <f t="shared" si="23"/>
        <v>0</v>
      </c>
      <c r="N126">
        <f t="shared" si="23"/>
        <v>0</v>
      </c>
      <c r="O126">
        <f t="shared" si="23"/>
        <v>0</v>
      </c>
    </row>
    <row r="127" spans="1:15" ht="12.75">
      <c r="A127">
        <v>123</v>
      </c>
      <c r="D127" s="6"/>
      <c r="E127" s="3"/>
      <c r="F127" s="2"/>
      <c r="G127" s="7"/>
      <c r="H127" s="8"/>
      <c r="I127" s="9"/>
      <c r="K127">
        <f t="shared" si="22"/>
        <v>0</v>
      </c>
      <c r="L127">
        <f t="shared" si="23"/>
        <v>0</v>
      </c>
      <c r="M127">
        <f t="shared" si="23"/>
        <v>0</v>
      </c>
      <c r="N127">
        <f t="shared" si="23"/>
        <v>0</v>
      </c>
      <c r="O127">
        <f t="shared" si="23"/>
        <v>0</v>
      </c>
    </row>
    <row r="128" spans="1:15" ht="12.75">
      <c r="A128">
        <v>124</v>
      </c>
      <c r="D128" s="6"/>
      <c r="E128" s="3"/>
      <c r="F128" s="2"/>
      <c r="G128" s="7"/>
      <c r="H128" s="8"/>
      <c r="I128" s="9"/>
      <c r="K128">
        <f t="shared" si="22"/>
        <v>0</v>
      </c>
      <c r="L128">
        <f t="shared" si="23"/>
        <v>0</v>
      </c>
      <c r="M128">
        <f t="shared" si="23"/>
        <v>0</v>
      </c>
      <c r="N128">
        <f t="shared" si="23"/>
        <v>0</v>
      </c>
      <c r="O128">
        <f t="shared" si="23"/>
        <v>0</v>
      </c>
    </row>
    <row r="129" spans="1:15" ht="12.75">
      <c r="A129">
        <v>125</v>
      </c>
      <c r="D129" s="6"/>
      <c r="E129" s="3"/>
      <c r="F129" s="2"/>
      <c r="G129" s="7"/>
      <c r="H129" s="8"/>
      <c r="I129" s="9"/>
      <c r="K129">
        <f t="shared" si="22"/>
        <v>0</v>
      </c>
      <c r="L129">
        <f t="shared" si="23"/>
        <v>0</v>
      </c>
      <c r="M129">
        <f t="shared" si="23"/>
        <v>0</v>
      </c>
      <c r="N129">
        <f t="shared" si="23"/>
        <v>0</v>
      </c>
      <c r="O129">
        <f t="shared" si="23"/>
        <v>0</v>
      </c>
    </row>
    <row r="130" spans="1:15" ht="12.75">
      <c r="A130">
        <v>126</v>
      </c>
      <c r="D130" s="6"/>
      <c r="E130" s="3"/>
      <c r="F130" s="2"/>
      <c r="G130" s="7"/>
      <c r="H130" s="8"/>
      <c r="I130" s="9"/>
      <c r="K130">
        <f t="shared" si="22"/>
        <v>0</v>
      </c>
      <c r="L130">
        <f t="shared" si="23"/>
        <v>0</v>
      </c>
      <c r="M130">
        <f t="shared" si="23"/>
        <v>0</v>
      </c>
      <c r="N130">
        <f t="shared" si="23"/>
        <v>0</v>
      </c>
      <c r="O130">
        <f t="shared" si="23"/>
        <v>0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KLinley</cp:lastModifiedBy>
  <cp:lastPrinted>2004-05-27T19:54:34Z</cp:lastPrinted>
  <dcterms:created xsi:type="dcterms:W3CDTF">2004-01-22T18:29:25Z</dcterms:created>
  <dcterms:modified xsi:type="dcterms:W3CDTF">2004-05-27T19:55:13Z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2004-05-27T00:00:00Z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