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Exh. JAP-17 Pg.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">[5]Quant!$D$71:$O$71</definedName>
    <definedName name="__123Graph_ABUDG6_DSCRPR">[5]Quant!$D$71:$O$71</definedName>
    <definedName name="__123Graph_ABUDG6_ESCRPR1">[5]Quant!$D$100:$O$100</definedName>
    <definedName name="__123Graph_B">[5]Quant!$D$72:$O$72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Feb04">[1]BS!$S$7:$S$3582</definedName>
    <definedName name="__Jan04">[1]BS!$R$7:$R$3582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r04">[1]BS!$T$7:$T$3582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0</definedName>
    <definedName name="_Order2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JAP-17 Pg. 1'!$A$1:$F$56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E">[54]INPUTS!$F$31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'[55]Sch94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'[58]Input Tab'!$B$11</definedName>
    <definedName name="WinterPeak">'[59]Load Data'!$D$9:$H$12,'[59]Load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'[60]Revison Inputs'!$B$6</definedName>
    <definedName name="YEFactors">[8]Factors!$S$3:$AG$99</definedName>
    <definedName name="YTD_Format">[50]YTD!$B$13:$D$13,[50]YTD!$B$36:$D$36</definedName>
  </definedNames>
  <calcPr calcId="145621"/>
</workbook>
</file>

<file path=xl/calcChain.xml><?xml version="1.0" encoding="utf-8"?>
<calcChain xmlns="http://schemas.openxmlformats.org/spreadsheetml/2006/main">
  <c r="F51" i="1" l="1"/>
  <c r="F45" i="1"/>
  <c r="F44" i="1"/>
  <c r="F43" i="1"/>
  <c r="F40" i="1"/>
  <c r="F39" i="1"/>
  <c r="F38" i="1"/>
  <c r="F35" i="1"/>
  <c r="F34" i="1"/>
  <c r="F33" i="1"/>
  <c r="F30" i="1"/>
  <c r="F29" i="1"/>
  <c r="F28" i="1"/>
  <c r="F24" i="1"/>
  <c r="F23" i="1"/>
  <c r="F22" i="1"/>
  <c r="F21" i="1"/>
  <c r="F20" i="1"/>
  <c r="F19" i="1"/>
  <c r="F18" i="1"/>
  <c r="F17" i="1"/>
  <c r="F16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11" i="1"/>
  <c r="F53" i="1" s="1"/>
</calcChain>
</file>

<file path=xl/sharedStrings.xml><?xml version="1.0" encoding="utf-8"?>
<sst xmlns="http://schemas.openxmlformats.org/spreadsheetml/2006/main" count="83" uniqueCount="49">
  <si>
    <t>Puget Sound Energy</t>
  </si>
  <si>
    <t>2019 Gas General Rate Case Filing</t>
  </si>
  <si>
    <t>Projected Rate Year Gas Margin Revenue @ Current Rates</t>
  </si>
  <si>
    <t>Twelve Months ended April 2021</t>
  </si>
  <si>
    <t>Projected</t>
  </si>
  <si>
    <t>Rate</t>
  </si>
  <si>
    <t>Rate Year</t>
  </si>
  <si>
    <t>Line No.</t>
  </si>
  <si>
    <t>Rate Sch</t>
  </si>
  <si>
    <t>Per Unit</t>
  </si>
  <si>
    <t>Units</t>
  </si>
  <si>
    <t>Revenue</t>
  </si>
  <si>
    <t>(a)</t>
  </si>
  <si>
    <t>(b)</t>
  </si>
  <si>
    <t>(c)</t>
  </si>
  <si>
    <t>(d)</t>
  </si>
  <si>
    <t>(e) = (b) x (d)</t>
  </si>
  <si>
    <t>Decoupled Customers</t>
  </si>
  <si>
    <t>Schedule 23 &amp; 53</t>
  </si>
  <si>
    <t>per customer</t>
  </si>
  <si>
    <t>Schedule 31 &amp; 31T</t>
  </si>
  <si>
    <t>Schedule 41 &amp; 41T &amp; 86 &amp; 86T</t>
  </si>
  <si>
    <t>Decoupled Customer Basic &amp; Minimum Charge Revenue</t>
  </si>
  <si>
    <t>per bill</t>
  </si>
  <si>
    <t>Schedule 31</t>
  </si>
  <si>
    <t>Schedule 31T</t>
  </si>
  <si>
    <t>Schedule 41 - Basic</t>
  </si>
  <si>
    <t>Schedule 41 - Minimum</t>
  </si>
  <si>
    <t>Schedule 41T - Basic</t>
  </si>
  <si>
    <t>Schedule 41T - Minimum</t>
  </si>
  <si>
    <t>Schedule 86</t>
  </si>
  <si>
    <t>Schedule 86T</t>
  </si>
  <si>
    <t>Non-Decoupled Schedules</t>
  </si>
  <si>
    <t>Schedule 85</t>
  </si>
  <si>
    <t xml:space="preserve">  - Basic Charge</t>
  </si>
  <si>
    <t xml:space="preserve">  - Demand Charge</t>
  </si>
  <si>
    <t>per therm</t>
  </si>
  <si>
    <t xml:space="preserve">  - Energy Charge*</t>
  </si>
  <si>
    <t>Schedule 85T</t>
  </si>
  <si>
    <t>Schedule 87</t>
  </si>
  <si>
    <t>Schedule 87T</t>
  </si>
  <si>
    <t>Special Contract</t>
  </si>
  <si>
    <t xml:space="preserve">  - Total Revenue</t>
  </si>
  <si>
    <t>Rental Schedules**</t>
  </si>
  <si>
    <t xml:space="preserve">  - Per Tank Charge</t>
  </si>
  <si>
    <t>per tank</t>
  </si>
  <si>
    <t>TOTAL REVENUE</t>
  </si>
  <si>
    <t>* Includes all energy block rates, procurement and minimum charges</t>
  </si>
  <si>
    <t>** Rate is an average across all water heater rental schedules and tank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</si>
</sst>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&quot;$&quot;#,##0\ ;\(&quot;$&quot;#,##0\)"/>
    <numFmt numFmtId="168" formatCode="00000"/>
    <numFmt numFmtId="169" formatCode="#,##0.00000000000;[Red]\-#,##0.00000000000"/>
    <numFmt numFmtId="170" formatCode="_(&quot;$&quot;* #,##0.0000_);_(&quot;$&quot;* \(#,##0.0000\);_(&quot;$&quot;* &quot;-&quot;????_);_(@_)"/>
    <numFmt numFmtId="171" formatCode="0.000000"/>
    <numFmt numFmtId="172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1" fontId="7" fillId="2" borderId="0"/>
    <xf numFmtId="41" fontId="7" fillId="2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7" fillId="0" borderId="0"/>
    <xf numFmtId="168" fontId="7" fillId="0" borderId="0"/>
    <xf numFmtId="2" fontId="8" fillId="0" borderId="0" applyFont="0" applyFill="0" applyBorder="0" applyAlignment="0" applyProtection="0"/>
    <xf numFmtId="38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14" fillId="0" borderId="0"/>
    <xf numFmtId="40" fontId="14" fillId="0" borderId="0"/>
    <xf numFmtId="10" fontId="11" fillId="2" borderId="2" applyNumberFormat="0" applyBorder="0" applyAlignment="0" applyProtection="0"/>
    <xf numFmtId="44" fontId="15" fillId="0" borderId="3" applyNumberFormat="0" applyFont="0" applyAlignment="0">
      <alignment horizontal="center"/>
    </xf>
    <xf numFmtId="44" fontId="15" fillId="0" borderId="4" applyNumberFormat="0" applyFont="0" applyAlignment="0">
      <alignment horizontal="center"/>
    </xf>
    <xf numFmtId="169" fontId="7" fillId="0" borderId="0"/>
    <xf numFmtId="169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6" fillId="0" borderId="0"/>
    <xf numFmtId="0" fontId="7" fillId="0" borderId="0"/>
    <xf numFmtId="0" fontId="9" fillId="0" borderId="0"/>
    <xf numFmtId="0" fontId="9" fillId="0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2" borderId="0"/>
    <xf numFmtId="0" fontId="9" fillId="4" borderId="0"/>
    <xf numFmtId="0" fontId="17" fillId="4" borderId="5"/>
    <xf numFmtId="0" fontId="18" fillId="5" borderId="6"/>
    <xf numFmtId="0" fontId="19" fillId="4" borderId="7"/>
    <xf numFmtId="42" fontId="7" fillId="2" borderId="8">
      <alignment vertical="center"/>
    </xf>
    <xf numFmtId="0" fontId="15" fillId="2" borderId="1" applyNumberFormat="0">
      <alignment horizontal="center" vertical="center" wrapText="1"/>
    </xf>
    <xf numFmtId="170" fontId="7" fillId="2" borderId="0"/>
    <xf numFmtId="170" fontId="7" fillId="2" borderId="0"/>
    <xf numFmtId="42" fontId="7" fillId="2" borderId="9">
      <alignment horizontal="left"/>
    </xf>
    <xf numFmtId="38" fontId="11" fillId="0" borderId="10"/>
    <xf numFmtId="38" fontId="14" fillId="0" borderId="9"/>
    <xf numFmtId="171" fontId="7" fillId="0" borderId="0">
      <alignment horizontal="left" wrapText="1"/>
    </xf>
    <xf numFmtId="171" fontId="7" fillId="0" borderId="0">
      <alignment horizontal="left" wrapText="1"/>
    </xf>
    <xf numFmtId="0" fontId="7" fillId="0" borderId="0" applyNumberFormat="0" applyBorder="0" applyAlignment="0"/>
    <xf numFmtId="0" fontId="9" fillId="0" borderId="0"/>
    <xf numFmtId="0" fontId="17" fillId="4" borderId="0"/>
    <xf numFmtId="172" fontId="20" fillId="0" borderId="0">
      <alignment horizontal="left" vertical="center"/>
    </xf>
    <xf numFmtId="0" fontId="15" fillId="2" borderId="0">
      <alignment horizontal="left" wrapText="1"/>
    </xf>
    <xf numFmtId="0" fontId="21" fillId="0" borderId="0">
      <alignment horizontal="left" vertical="center"/>
    </xf>
    <xf numFmtId="0" fontId="7" fillId="0" borderId="11" applyNumberFormat="0" applyFont="0" applyFill="0" applyAlignment="0" applyProtection="0"/>
    <xf numFmtId="0" fontId="7" fillId="0" borderId="11" applyNumberFormat="0" applyFont="0" applyFill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4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4" fillId="0" borderId="0" xfId="0" applyFont="1" applyFill="1" applyAlignment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2" fillId="0" borderId="0" xfId="0" applyFont="1"/>
    <xf numFmtId="165" fontId="2" fillId="0" borderId="0" xfId="0" applyNumberFormat="1" applyFont="1"/>
  </cellXfs>
  <cellStyles count="66">
    <cellStyle name="Calculation 2" xfId="2"/>
    <cellStyle name="Calculation 3" xfId="3"/>
    <cellStyle name="Comma" xfId="1" builtinId="3"/>
    <cellStyle name="Comma 10" xfId="4"/>
    <cellStyle name="Comma 2" xfId="5"/>
    <cellStyle name="Comma0" xfId="6"/>
    <cellStyle name="Comma0 - Style4" xfId="7"/>
    <cellStyle name="Comma1 - Style1" xfId="8"/>
    <cellStyle name="Curren - Style2" xfId="9"/>
    <cellStyle name="Currency 10 2" xfId="10"/>
    <cellStyle name="Currency 2" xfId="11"/>
    <cellStyle name="Currency 3" xfId="12"/>
    <cellStyle name="Currency0" xfId="13"/>
    <cellStyle name="Date" xfId="14"/>
    <cellStyle name="Date 2" xfId="15"/>
    <cellStyle name="Entered" xfId="16"/>
    <cellStyle name="Entered 2" xfId="17"/>
    <cellStyle name="Fixed" xfId="18"/>
    <cellStyle name="Grey" xfId="19"/>
    <cellStyle name="Heading 1 2" xfId="20"/>
    <cellStyle name="Heading 1 3" xfId="21"/>
    <cellStyle name="Heading 2 2" xfId="22"/>
    <cellStyle name="Heading 2 3" xfId="23"/>
    <cellStyle name="Heading1" xfId="24"/>
    <cellStyle name="Heading2" xfId="25"/>
    <cellStyle name="Input [yellow]" xfId="26"/>
    <cellStyle name="modified border" xfId="27"/>
    <cellStyle name="modified border1" xfId="28"/>
    <cellStyle name="Normal" xfId="0" builtinId="0"/>
    <cellStyle name="Normal - Style1" xfId="29"/>
    <cellStyle name="Normal - Style1 2" xfId="30"/>
    <cellStyle name="Normal - Style1 2 2 3 4" xfId="31"/>
    <cellStyle name="Normal 10" xfId="32"/>
    <cellStyle name="Normal 2" xfId="33"/>
    <cellStyle name="Normal 2 16 2" xfId="34"/>
    <cellStyle name="Normal 3" xfId="35"/>
    <cellStyle name="Normal 5" xfId="36"/>
    <cellStyle name="Percen - Style2" xfId="37"/>
    <cellStyle name="Percen - Style3" xfId="38"/>
    <cellStyle name="Percent [2]" xfId="39"/>
    <cellStyle name="Percent [2] 2" xfId="40"/>
    <cellStyle name="Percent 10" xfId="41"/>
    <cellStyle name="Percent 2" xfId="42"/>
    <cellStyle name="Percent 3" xfId="43"/>
    <cellStyle name="Report" xfId="44"/>
    <cellStyle name="Report - Style5" xfId="45"/>
    <cellStyle name="Report - Style6" xfId="46"/>
    <cellStyle name="Report - Style7" xfId="47"/>
    <cellStyle name="Report - Style8" xfId="48"/>
    <cellStyle name="Report Bar" xfId="49"/>
    <cellStyle name="Report Heading" xfId="50"/>
    <cellStyle name="Report Unit Cost" xfId="51"/>
    <cellStyle name="Report Unit Cost 2" xfId="52"/>
    <cellStyle name="Reports Total" xfId="53"/>
    <cellStyle name="StmtTtl1" xfId="54"/>
    <cellStyle name="StmtTtl2" xfId="55"/>
    <cellStyle name="Style 1" xfId="56"/>
    <cellStyle name="Style 1 2" xfId="57"/>
    <cellStyle name="Test" xfId="58"/>
    <cellStyle name="Title: - Style3" xfId="59"/>
    <cellStyle name="Title: - Style4" xfId="60"/>
    <cellStyle name="Title: Major" xfId="61"/>
    <cellStyle name="Title: Minor" xfId="62"/>
    <cellStyle name="Title: Worksheet" xfId="63"/>
    <cellStyle name="Total 2" xfId="64"/>
    <cellStyle name="Total 3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haredStrings" Target="sharedStrings.xml"/><Relationship Id="rId69" Type="http://schemas.openxmlformats.org/officeDocument/2006/relationships/customXml" Target="../customXml/item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7/Compliance%20Filing/FINAL/COS%20WP%20(C)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mpliance%20Filing/Mei%20Cass%20Files/2011%20Gas%20COSS%20December%20TY%20Compliance_Mei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 refreshError="1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  <sheetName val="SUMMARY (Sum Sales and Trans)"/>
      <sheetName val="SUMMARY (Compliance Filing)"/>
      <sheetName val="SUMMARY (check)"/>
    </sheetNames>
    <sheetDataSet>
      <sheetData sheetId="0" refreshError="1"/>
      <sheetData sheetId="1">
        <row r="11">
          <cell r="C11">
            <v>4</v>
          </cell>
        </row>
        <row r="31">
          <cell r="F31">
            <v>4.7E-2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workbookViewId="0">
      <selection activeCell="H15" sqref="H15"/>
    </sheetView>
  </sheetViews>
  <sheetFormatPr defaultRowHeight="15" x14ac:dyDescent="0.25"/>
  <cols>
    <col min="2" max="2" width="45.85546875" customWidth="1"/>
    <col min="3" max="3" width="16.28515625" bestFit="1" customWidth="1"/>
    <col min="4" max="4" width="14" bestFit="1" customWidth="1"/>
    <col min="5" max="5" width="12.5703125" bestFit="1" customWidth="1"/>
    <col min="6" max="6" width="16.2851562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2"/>
    </row>
    <row r="2" spans="1:7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 t="s">
        <v>2</v>
      </c>
      <c r="B3" s="1"/>
      <c r="C3" s="1"/>
      <c r="D3" s="1"/>
      <c r="E3" s="1"/>
      <c r="F3" s="1"/>
      <c r="G3" s="2"/>
    </row>
    <row r="4" spans="1:7" x14ac:dyDescent="0.25">
      <c r="A4" s="3" t="s">
        <v>3</v>
      </c>
      <c r="B4" s="3"/>
      <c r="C4" s="3"/>
      <c r="D4" s="3"/>
      <c r="E4" s="3"/>
      <c r="F4" s="3"/>
      <c r="G4" s="2"/>
    </row>
    <row r="5" spans="1:7" x14ac:dyDescent="0.25">
      <c r="A5" s="4"/>
      <c r="B5" s="5"/>
      <c r="C5" s="5"/>
      <c r="D5" s="5"/>
      <c r="E5" s="5"/>
      <c r="F5" s="5"/>
      <c r="G5" s="5"/>
    </row>
    <row r="6" spans="1:7" x14ac:dyDescent="0.25">
      <c r="E6" s="6" t="s">
        <v>4</v>
      </c>
      <c r="F6" s="6" t="s">
        <v>4</v>
      </c>
    </row>
    <row r="7" spans="1:7" x14ac:dyDescent="0.25">
      <c r="C7" s="6" t="s">
        <v>5</v>
      </c>
      <c r="D7" s="6"/>
      <c r="E7" s="6" t="s">
        <v>6</v>
      </c>
      <c r="F7" s="6" t="s">
        <v>6</v>
      </c>
    </row>
    <row r="8" spans="1:7" x14ac:dyDescent="0.25">
      <c r="A8" s="7" t="s">
        <v>7</v>
      </c>
      <c r="B8" s="7" t="s">
        <v>8</v>
      </c>
      <c r="C8" s="7" t="s">
        <v>9</v>
      </c>
      <c r="D8" s="7" t="s">
        <v>10</v>
      </c>
      <c r="E8" s="7" t="s">
        <v>10</v>
      </c>
      <c r="F8" s="7" t="s">
        <v>11</v>
      </c>
      <c r="G8" s="8"/>
    </row>
    <row r="9" spans="1:7" ht="24.75" customHeight="1" x14ac:dyDescent="0.25">
      <c r="A9" s="9"/>
      <c r="B9" s="9" t="s">
        <v>12</v>
      </c>
      <c r="C9" s="10" t="s">
        <v>13</v>
      </c>
      <c r="D9" s="10" t="s">
        <v>14</v>
      </c>
      <c r="E9" s="10" t="s">
        <v>15</v>
      </c>
      <c r="F9" s="10" t="s">
        <v>16</v>
      </c>
    </row>
    <row r="10" spans="1:7" x14ac:dyDescent="0.25">
      <c r="A10" s="9"/>
      <c r="B10" s="11" t="s">
        <v>17</v>
      </c>
      <c r="C10" s="12"/>
      <c r="D10" s="12"/>
    </row>
    <row r="11" spans="1:7" x14ac:dyDescent="0.25">
      <c r="A11" s="6">
        <v>1</v>
      </c>
      <c r="B11" s="13" t="s">
        <v>18</v>
      </c>
      <c r="C11" s="14">
        <v>267.89000000000004</v>
      </c>
      <c r="D11" t="s">
        <v>19</v>
      </c>
      <c r="E11" s="15">
        <v>794962.58071644977</v>
      </c>
      <c r="F11" s="16">
        <f>C11*E11</f>
        <v>212962525.74812976</v>
      </c>
    </row>
    <row r="12" spans="1:7" x14ac:dyDescent="0.25">
      <c r="A12" s="6">
        <f t="shared" ref="A12:A53" si="0">+A11+1</f>
        <v>2</v>
      </c>
      <c r="B12" s="13" t="s">
        <v>20</v>
      </c>
      <c r="C12" s="14">
        <v>1165.3500000000001</v>
      </c>
      <c r="D12" t="s">
        <v>19</v>
      </c>
      <c r="E12" s="15">
        <v>57336.532127416503</v>
      </c>
      <c r="F12" s="16">
        <f t="shared" ref="F12:F13" si="1">C12*E12</f>
        <v>66817127.714684829</v>
      </c>
    </row>
    <row r="13" spans="1:7" x14ac:dyDescent="0.25">
      <c r="A13" s="6">
        <f t="shared" si="0"/>
        <v>3</v>
      </c>
      <c r="B13" s="13" t="s">
        <v>21</v>
      </c>
      <c r="C13" s="14">
        <v>9185.0499999999993</v>
      </c>
      <c r="D13" t="s">
        <v>19</v>
      </c>
      <c r="E13" s="15">
        <v>1658.6113983349542</v>
      </c>
      <c r="F13" s="16">
        <f t="shared" si="1"/>
        <v>15234428.62427647</v>
      </c>
    </row>
    <row r="14" spans="1:7" x14ac:dyDescent="0.25">
      <c r="A14" s="6">
        <f t="shared" si="0"/>
        <v>4</v>
      </c>
      <c r="B14" s="17"/>
    </row>
    <row r="15" spans="1:7" x14ac:dyDescent="0.25">
      <c r="A15" s="6">
        <f t="shared" si="0"/>
        <v>5</v>
      </c>
      <c r="B15" s="11" t="s">
        <v>22</v>
      </c>
    </row>
    <row r="16" spans="1:7" x14ac:dyDescent="0.25">
      <c r="A16" s="6">
        <f t="shared" si="0"/>
        <v>6</v>
      </c>
      <c r="B16" s="18" t="s">
        <v>18</v>
      </c>
      <c r="C16" s="14">
        <v>11</v>
      </c>
      <c r="D16" t="s">
        <v>23</v>
      </c>
      <c r="E16" s="15">
        <v>9667790</v>
      </c>
      <c r="F16" s="16">
        <f t="shared" ref="F16:F24" si="2">C16*E16</f>
        <v>106345690</v>
      </c>
    </row>
    <row r="17" spans="1:6" x14ac:dyDescent="0.25">
      <c r="A17" s="6">
        <f t="shared" si="0"/>
        <v>7</v>
      </c>
      <c r="B17" s="19" t="s">
        <v>24</v>
      </c>
      <c r="C17" s="14">
        <v>32.159999999999997</v>
      </c>
      <c r="D17" t="s">
        <v>23</v>
      </c>
      <c r="E17" s="15">
        <v>700180</v>
      </c>
      <c r="F17" s="16">
        <f t="shared" si="2"/>
        <v>22517788.799999997</v>
      </c>
    </row>
    <row r="18" spans="1:6" x14ac:dyDescent="0.25">
      <c r="A18" s="6">
        <f t="shared" si="0"/>
        <v>8</v>
      </c>
      <c r="B18" s="19" t="s">
        <v>25</v>
      </c>
      <c r="C18" s="14">
        <v>353.77</v>
      </c>
      <c r="D18" t="s">
        <v>23</v>
      </c>
      <c r="E18" s="15">
        <v>31</v>
      </c>
      <c r="F18" s="16">
        <f t="shared" si="2"/>
        <v>10966.869999999999</v>
      </c>
    </row>
    <row r="19" spans="1:6" x14ac:dyDescent="0.25">
      <c r="A19" s="6">
        <f t="shared" si="0"/>
        <v>9</v>
      </c>
      <c r="B19" s="18" t="s">
        <v>26</v>
      </c>
      <c r="C19" s="14">
        <v>106.43</v>
      </c>
      <c r="D19" t="s">
        <v>23</v>
      </c>
      <c r="E19" s="15">
        <v>15774</v>
      </c>
      <c r="F19" s="16">
        <f t="shared" si="2"/>
        <v>1678826.82</v>
      </c>
    </row>
    <row r="20" spans="1:6" x14ac:dyDescent="0.25">
      <c r="A20" s="6">
        <f t="shared" si="0"/>
        <v>10</v>
      </c>
      <c r="B20" s="18" t="s">
        <v>27</v>
      </c>
      <c r="C20" s="14">
        <v>115.88</v>
      </c>
      <c r="D20" t="s">
        <v>23</v>
      </c>
      <c r="E20" s="15">
        <v>15774</v>
      </c>
      <c r="F20" s="16">
        <f t="shared" si="2"/>
        <v>1827891.1199999999</v>
      </c>
    </row>
    <row r="21" spans="1:6" x14ac:dyDescent="0.25">
      <c r="A21" s="6">
        <f t="shared" si="0"/>
        <v>11</v>
      </c>
      <c r="B21" s="18" t="s">
        <v>28</v>
      </c>
      <c r="C21" s="14">
        <v>410.51</v>
      </c>
      <c r="D21" t="s">
        <v>23</v>
      </c>
      <c r="E21" s="15">
        <v>1387</v>
      </c>
      <c r="F21" s="16">
        <f t="shared" si="2"/>
        <v>569377.37</v>
      </c>
    </row>
    <row r="22" spans="1:6" x14ac:dyDescent="0.25">
      <c r="A22" s="6">
        <f t="shared" si="0"/>
        <v>12</v>
      </c>
      <c r="B22" s="18" t="s">
        <v>29</v>
      </c>
      <c r="C22" s="14">
        <v>115.88</v>
      </c>
      <c r="D22" t="s">
        <v>23</v>
      </c>
      <c r="E22" s="15">
        <v>1387</v>
      </c>
      <c r="F22" s="16">
        <f t="shared" si="2"/>
        <v>160725.56</v>
      </c>
    </row>
    <row r="23" spans="1:6" x14ac:dyDescent="0.25">
      <c r="A23" s="6">
        <f t="shared" si="0"/>
        <v>13</v>
      </c>
      <c r="B23" s="18" t="s">
        <v>30</v>
      </c>
      <c r="C23" s="14">
        <v>139.36000000000001</v>
      </c>
      <c r="D23" t="s">
        <v>23</v>
      </c>
      <c r="E23" s="15">
        <v>2405</v>
      </c>
      <c r="F23" s="16">
        <f t="shared" si="2"/>
        <v>335160.80000000005</v>
      </c>
    </row>
    <row r="24" spans="1:6" x14ac:dyDescent="0.25">
      <c r="A24" s="6">
        <f t="shared" si="0"/>
        <v>14</v>
      </c>
      <c r="B24" s="18" t="s">
        <v>31</v>
      </c>
      <c r="C24" s="14">
        <v>443.44</v>
      </c>
      <c r="D24" t="s">
        <v>23</v>
      </c>
      <c r="E24" s="15">
        <v>22</v>
      </c>
      <c r="F24" s="16">
        <f t="shared" si="2"/>
        <v>9755.68</v>
      </c>
    </row>
    <row r="25" spans="1:6" x14ac:dyDescent="0.25">
      <c r="A25" s="6">
        <f t="shared" si="0"/>
        <v>15</v>
      </c>
      <c r="B25" s="19"/>
      <c r="C25" s="14"/>
      <c r="E25" s="15"/>
      <c r="F25" s="16"/>
    </row>
    <row r="26" spans="1:6" x14ac:dyDescent="0.25">
      <c r="A26" s="6">
        <f t="shared" si="0"/>
        <v>16</v>
      </c>
      <c r="B26" s="20" t="s">
        <v>32</v>
      </c>
    </row>
    <row r="27" spans="1:6" x14ac:dyDescent="0.25">
      <c r="A27" s="6">
        <f t="shared" si="0"/>
        <v>17</v>
      </c>
      <c r="B27" s="21" t="s">
        <v>33</v>
      </c>
    </row>
    <row r="28" spans="1:6" x14ac:dyDescent="0.25">
      <c r="A28" s="6">
        <f t="shared" si="0"/>
        <v>18</v>
      </c>
      <c r="B28" t="s">
        <v>34</v>
      </c>
      <c r="C28" s="14">
        <v>548.57000000000005</v>
      </c>
      <c r="D28" t="s">
        <v>23</v>
      </c>
      <c r="E28" s="15">
        <v>341</v>
      </c>
      <c r="F28" s="16">
        <f t="shared" ref="F28:F30" si="3">C28*E28</f>
        <v>187062.37000000002</v>
      </c>
    </row>
    <row r="29" spans="1:6" x14ac:dyDescent="0.25">
      <c r="A29" s="6">
        <f t="shared" si="0"/>
        <v>19</v>
      </c>
      <c r="B29" t="s">
        <v>35</v>
      </c>
      <c r="C29" s="14">
        <v>1.21</v>
      </c>
      <c r="D29" t="s">
        <v>36</v>
      </c>
      <c r="E29" s="15">
        <v>83845</v>
      </c>
      <c r="F29" s="16">
        <f t="shared" si="3"/>
        <v>101452.45</v>
      </c>
    </row>
    <row r="30" spans="1:6" x14ac:dyDescent="0.25">
      <c r="A30" s="6">
        <f t="shared" si="0"/>
        <v>20</v>
      </c>
      <c r="B30" t="s">
        <v>37</v>
      </c>
      <c r="C30" s="22">
        <v>8.0296631321719589E-2</v>
      </c>
      <c r="D30" t="s">
        <v>36</v>
      </c>
      <c r="E30" s="15">
        <v>15318790</v>
      </c>
      <c r="F30" s="16">
        <f t="shared" si="3"/>
        <v>1230047.2329248448</v>
      </c>
    </row>
    <row r="31" spans="1:6" x14ac:dyDescent="0.25">
      <c r="A31" s="6">
        <f t="shared" si="0"/>
        <v>21</v>
      </c>
      <c r="C31" s="14"/>
      <c r="E31" s="15"/>
      <c r="F31" s="16"/>
    </row>
    <row r="32" spans="1:6" x14ac:dyDescent="0.25">
      <c r="A32" s="6">
        <f t="shared" si="0"/>
        <v>22</v>
      </c>
      <c r="B32" s="21" t="s">
        <v>38</v>
      </c>
      <c r="C32" s="14"/>
      <c r="E32" s="15"/>
      <c r="F32" s="16"/>
    </row>
    <row r="33" spans="1:6" x14ac:dyDescent="0.25">
      <c r="A33" s="6">
        <f t="shared" si="0"/>
        <v>23</v>
      </c>
      <c r="B33" t="s">
        <v>34</v>
      </c>
      <c r="C33" s="14">
        <v>877.69</v>
      </c>
      <c r="D33" t="s">
        <v>23</v>
      </c>
      <c r="E33" s="15">
        <v>1197</v>
      </c>
      <c r="F33" s="16">
        <f t="shared" ref="F33:F35" si="4">C33*E33</f>
        <v>1050594.9300000002</v>
      </c>
    </row>
    <row r="34" spans="1:6" x14ac:dyDescent="0.25">
      <c r="A34" s="6">
        <f t="shared" si="0"/>
        <v>24</v>
      </c>
      <c r="B34" t="s">
        <v>35</v>
      </c>
      <c r="C34" s="14">
        <v>1.21</v>
      </c>
      <c r="D34" t="s">
        <v>36</v>
      </c>
      <c r="E34" s="15">
        <v>675426</v>
      </c>
      <c r="F34" s="16">
        <f t="shared" si="4"/>
        <v>817265.46</v>
      </c>
    </row>
    <row r="35" spans="1:6" x14ac:dyDescent="0.25">
      <c r="A35" s="6">
        <f t="shared" si="0"/>
        <v>25</v>
      </c>
      <c r="B35" t="s">
        <v>37</v>
      </c>
      <c r="C35" s="22">
        <v>6.7400004097783711E-2</v>
      </c>
      <c r="D35" t="s">
        <v>36</v>
      </c>
      <c r="E35" s="15">
        <v>72510097</v>
      </c>
      <c r="F35" s="16">
        <f t="shared" si="4"/>
        <v>4887180.8349306947</v>
      </c>
    </row>
    <row r="36" spans="1:6" x14ac:dyDescent="0.25">
      <c r="A36" s="6">
        <f t="shared" si="0"/>
        <v>26</v>
      </c>
      <c r="C36" s="14"/>
      <c r="E36" s="15"/>
      <c r="F36" s="16"/>
    </row>
    <row r="37" spans="1:6" x14ac:dyDescent="0.25">
      <c r="A37" s="6">
        <f t="shared" si="0"/>
        <v>27</v>
      </c>
      <c r="B37" s="21" t="s">
        <v>39</v>
      </c>
      <c r="C37" s="14"/>
      <c r="E37" s="15"/>
      <c r="F37" s="16"/>
    </row>
    <row r="38" spans="1:6" x14ac:dyDescent="0.25">
      <c r="A38" s="6">
        <f t="shared" si="0"/>
        <v>28</v>
      </c>
      <c r="B38" t="s">
        <v>34</v>
      </c>
      <c r="C38" s="14">
        <v>557.39</v>
      </c>
      <c r="D38" t="s">
        <v>23</v>
      </c>
      <c r="E38" s="15">
        <v>60</v>
      </c>
      <c r="F38" s="16">
        <f t="shared" ref="F38:F40" si="5">C38*E38</f>
        <v>33443.4</v>
      </c>
    </row>
    <row r="39" spans="1:6" x14ac:dyDescent="0.25">
      <c r="A39" s="6">
        <f t="shared" si="0"/>
        <v>29</v>
      </c>
      <c r="B39" t="s">
        <v>35</v>
      </c>
      <c r="C39" s="14">
        <v>1.38</v>
      </c>
      <c r="D39" t="s">
        <v>36</v>
      </c>
      <c r="E39" s="15">
        <v>0</v>
      </c>
      <c r="F39" s="16">
        <f t="shared" si="5"/>
        <v>0</v>
      </c>
    </row>
    <row r="40" spans="1:6" x14ac:dyDescent="0.25">
      <c r="A40" s="6">
        <f t="shared" si="0"/>
        <v>30</v>
      </c>
      <c r="B40" t="s">
        <v>37</v>
      </c>
      <c r="C40" s="22">
        <v>4.5524305140809664E-2</v>
      </c>
      <c r="D40" t="s">
        <v>36</v>
      </c>
      <c r="E40" s="15">
        <v>22325638</v>
      </c>
      <c r="F40" s="16">
        <f t="shared" si="5"/>
        <v>1016359.1567752556</v>
      </c>
    </row>
    <row r="41" spans="1:6" x14ac:dyDescent="0.25">
      <c r="A41" s="6">
        <f t="shared" si="0"/>
        <v>31</v>
      </c>
      <c r="C41" s="14"/>
      <c r="E41" s="15"/>
      <c r="F41" s="16"/>
    </row>
    <row r="42" spans="1:6" x14ac:dyDescent="0.25">
      <c r="A42" s="6">
        <f t="shared" si="0"/>
        <v>32</v>
      </c>
      <c r="B42" s="21" t="s">
        <v>40</v>
      </c>
      <c r="C42" s="14"/>
      <c r="E42" s="15"/>
      <c r="F42" s="16"/>
    </row>
    <row r="43" spans="1:6" x14ac:dyDescent="0.25">
      <c r="A43" s="6">
        <f t="shared" si="0"/>
        <v>33</v>
      </c>
      <c r="B43" t="s">
        <v>34</v>
      </c>
      <c r="C43" s="14">
        <v>891.83</v>
      </c>
      <c r="D43" t="s">
        <v>23</v>
      </c>
      <c r="E43" s="15">
        <v>119</v>
      </c>
      <c r="F43" s="16">
        <f t="shared" ref="F43:F45" si="6">C43*E43</f>
        <v>106127.77</v>
      </c>
    </row>
    <row r="44" spans="1:6" x14ac:dyDescent="0.25">
      <c r="A44" s="6">
        <f t="shared" si="0"/>
        <v>34</v>
      </c>
      <c r="B44" t="s">
        <v>35</v>
      </c>
      <c r="C44" s="14">
        <v>1.38</v>
      </c>
      <c r="D44" t="s">
        <v>36</v>
      </c>
      <c r="E44" s="15">
        <v>294691</v>
      </c>
      <c r="F44" s="16">
        <f t="shared" si="6"/>
        <v>406673.57999999996</v>
      </c>
    </row>
    <row r="45" spans="1:6" x14ac:dyDescent="0.25">
      <c r="A45" s="6">
        <f t="shared" si="0"/>
        <v>35</v>
      </c>
      <c r="B45" t="s">
        <v>37</v>
      </c>
      <c r="C45" s="22">
        <v>2.9895949994705101E-2</v>
      </c>
      <c r="D45" t="s">
        <v>36</v>
      </c>
      <c r="E45" s="15">
        <v>95722802</v>
      </c>
      <c r="F45" s="16">
        <f t="shared" si="6"/>
        <v>2861724.1019450575</v>
      </c>
    </row>
    <row r="46" spans="1:6" x14ac:dyDescent="0.25">
      <c r="A46" s="6">
        <f t="shared" si="0"/>
        <v>36</v>
      </c>
    </row>
    <row r="47" spans="1:6" x14ac:dyDescent="0.25">
      <c r="A47" s="6">
        <f>+A46+1</f>
        <v>37</v>
      </c>
      <c r="B47" s="21" t="s">
        <v>41</v>
      </c>
      <c r="C47" s="14"/>
      <c r="E47" s="15"/>
      <c r="F47" s="16"/>
    </row>
    <row r="48" spans="1:6" x14ac:dyDescent="0.25">
      <c r="A48" s="6">
        <f t="shared" si="0"/>
        <v>38</v>
      </c>
      <c r="B48" t="s">
        <v>42</v>
      </c>
      <c r="C48" s="14"/>
      <c r="E48" s="15"/>
      <c r="F48" s="16">
        <v>1756709.0686158789</v>
      </c>
    </row>
    <row r="49" spans="1:6" x14ac:dyDescent="0.25">
      <c r="A49" s="6">
        <f t="shared" si="0"/>
        <v>39</v>
      </c>
    </row>
    <row r="50" spans="1:6" x14ac:dyDescent="0.25">
      <c r="A50" s="6">
        <f t="shared" si="0"/>
        <v>40</v>
      </c>
      <c r="B50" s="21" t="s">
        <v>43</v>
      </c>
      <c r="C50" s="14"/>
      <c r="E50" s="15"/>
      <c r="F50" s="16"/>
    </row>
    <row r="51" spans="1:6" x14ac:dyDescent="0.25">
      <c r="A51" s="6">
        <f t="shared" si="0"/>
        <v>41</v>
      </c>
      <c r="B51" t="s">
        <v>44</v>
      </c>
      <c r="C51" s="14">
        <v>15.10996101852616</v>
      </c>
      <c r="D51" t="s">
        <v>45</v>
      </c>
      <c r="E51" s="15">
        <v>351449</v>
      </c>
      <c r="F51" s="16">
        <f t="shared" ref="F51" si="7">C51*E51</f>
        <v>5310380.6900000004</v>
      </c>
    </row>
    <row r="52" spans="1:6" x14ac:dyDescent="0.25">
      <c r="A52" s="6">
        <f t="shared" si="0"/>
        <v>42</v>
      </c>
      <c r="C52" s="14"/>
      <c r="E52" s="15"/>
      <c r="F52" s="16"/>
    </row>
    <row r="53" spans="1:6" x14ac:dyDescent="0.25">
      <c r="A53" s="6">
        <f t="shared" si="0"/>
        <v>43</v>
      </c>
      <c r="B53" s="23" t="s">
        <v>46</v>
      </c>
      <c r="F53" s="24">
        <f>SUM(F11:F52)</f>
        <v>448235286.15228266</v>
      </c>
    </row>
    <row r="54" spans="1:6" x14ac:dyDescent="0.25">
      <c r="A54" s="6"/>
    </row>
    <row r="55" spans="1:6" x14ac:dyDescent="0.25">
      <c r="A55" s="6"/>
      <c r="B55" t="s">
        <v>47</v>
      </c>
    </row>
    <row r="56" spans="1:6" x14ac:dyDescent="0.25">
      <c r="A56" s="6"/>
      <c r="B56" t="s">
        <v>48</v>
      </c>
    </row>
    <row r="57" spans="1:6" x14ac:dyDescent="0.25">
      <c r="A57" s="6"/>
    </row>
    <row r="58" spans="1:6" x14ac:dyDescent="0.25">
      <c r="A58" s="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9" orientation="portrait" r:id="rId1"/>
  <headerFooter>
    <oddFooter>&amp;RExhibit No.___JAP-17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3ADEF2-8AB2-4A58-9BFB-BFC53FBEDDED}"/>
</file>

<file path=customXml/itemProps2.xml><?xml version="1.0" encoding="utf-8"?>
<ds:datastoreItem xmlns:ds="http://schemas.openxmlformats.org/officeDocument/2006/customXml" ds:itemID="{31411F8E-2D65-47DA-B21B-02363C1ADF14}"/>
</file>

<file path=customXml/itemProps3.xml><?xml version="1.0" encoding="utf-8"?>
<ds:datastoreItem xmlns:ds="http://schemas.openxmlformats.org/officeDocument/2006/customXml" ds:itemID="{D6BA8DD2-F8A5-43B7-A0F6-0A51266830F5}"/>
</file>

<file path=customXml/itemProps4.xml><?xml version="1.0" encoding="utf-8"?>
<ds:datastoreItem xmlns:ds="http://schemas.openxmlformats.org/officeDocument/2006/customXml" ds:itemID="{215FC1FB-ECF0-448C-8973-8D5846B1F8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JAP-17 Pg. 1</vt:lpstr>
      <vt:lpstr>'Exh. JAP-17 Pg. 1'!Print_Area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2019-06-14T23:33:24Z</cp:lastPrinted>
  <dcterms:created xsi:type="dcterms:W3CDTF">2019-06-14T23:32:43Z</dcterms:created>
  <dcterms:modified xsi:type="dcterms:W3CDTF">2019-06-14T23:33:54Z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