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queryTables/queryTable1.xml" ContentType="application/vnd.openxmlformats-officedocument.spreadsheetml.query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20"/>
  </bookViews>
  <sheets>
    <sheet name="ReportPart2" sheetId="3" r:id="rId1"/>
    <sheet name="JE_DETAIL" sheetId="4" r:id="rId2"/>
    <sheet name="Amort Schedule" sheetId="1" r:id="rId3"/>
  </sheets>
  <definedNames>
    <definedName name="_xlnm.Print_Area" localSheetId="2">'Amort Schedule'!$A$1:$P$19</definedName>
    <definedName name="Query_from_GL_Summary" localSheetId="2" hidden="1">'Amort Schedule'!$A$11:$I$47</definedName>
  </definedNames>
  <calcPr calcId="145621"/>
</workbook>
</file>

<file path=xl/calcChain.xml><?xml version="1.0" encoding="utf-8"?>
<calcChain xmlns="http://schemas.openxmlformats.org/spreadsheetml/2006/main">
  <c r="E33" i="3" l="1"/>
  <c r="F33" i="3"/>
  <c r="G33" i="3"/>
  <c r="H33" i="3"/>
  <c r="I33" i="3"/>
  <c r="J33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5" i="3"/>
  <c r="D33" i="3" s="1"/>
  <c r="Q6" i="1" l="1"/>
  <c r="O1" i="1"/>
  <c r="N1" i="1"/>
  <c r="M1" i="1"/>
  <c r="L1" i="1"/>
  <c r="K1" i="1"/>
  <c r="J1" i="1"/>
  <c r="I1" i="1"/>
  <c r="H1" i="1"/>
  <c r="G1" i="1"/>
  <c r="F1" i="1"/>
  <c r="E1" i="1"/>
  <c r="D1" i="1"/>
  <c r="E49" i="1"/>
  <c r="F49" i="1"/>
  <c r="G49" i="1"/>
  <c r="H49" i="1"/>
  <c r="I49" i="1"/>
  <c r="J49" i="1"/>
  <c r="K49" i="1"/>
  <c r="L49" i="1"/>
  <c r="M49" i="1"/>
  <c r="N49" i="1"/>
  <c r="O49" i="1"/>
  <c r="D49" i="1"/>
  <c r="R6" i="1" l="1"/>
  <c r="D5" i="1" l="1"/>
  <c r="D7" i="1"/>
  <c r="P7" i="1" s="1"/>
  <c r="J6" i="1"/>
  <c r="K6" i="1" s="1"/>
  <c r="L6" i="1" s="1"/>
  <c r="M6" i="1" s="1"/>
  <c r="N6" i="1" s="1"/>
  <c r="O6" i="1" s="1"/>
  <c r="F6" i="1"/>
  <c r="G6" i="1" s="1"/>
  <c r="H5" i="1"/>
  <c r="G5" i="1"/>
  <c r="D8" i="1" l="1"/>
  <c r="E4" i="1" s="1"/>
  <c r="E8" i="1" s="1"/>
  <c r="F4" i="1" s="1"/>
  <c r="F8" i="1" s="1"/>
  <c r="G4" i="1" s="1"/>
  <c r="G8" i="1" s="1"/>
  <c r="H4" i="1" s="1"/>
  <c r="H8" i="1" s="1"/>
  <c r="I4" i="1" s="1"/>
  <c r="I8" i="1" s="1"/>
  <c r="J4" i="1" s="1"/>
  <c r="J8" i="1" s="1"/>
  <c r="K4" i="1" s="1"/>
  <c r="K8" i="1" s="1"/>
  <c r="L4" i="1" s="1"/>
  <c r="L8" i="1" s="1"/>
  <c r="M4" i="1" s="1"/>
  <c r="M8" i="1" s="1"/>
  <c r="N4" i="1" s="1"/>
  <c r="N8" i="1" s="1"/>
  <c r="O4" i="1" s="1"/>
  <c r="O8" i="1" s="1"/>
  <c r="P5" i="1"/>
  <c r="P6" i="1"/>
  <c r="P4" i="1"/>
  <c r="I10" i="1" l="1"/>
  <c r="P8" i="1"/>
</calcChain>
</file>

<file path=xl/comments1.xml><?xml version="1.0" encoding="utf-8"?>
<comments xmlns="http://schemas.openxmlformats.org/spreadsheetml/2006/main">
  <authors>
    <author>Angelina Valentino</author>
    <author>johnf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Angelina Valentino:</t>
        </r>
        <r>
          <rPr>
            <sz val="9"/>
            <color indexed="81"/>
            <rFont val="Tahoma"/>
            <family val="2"/>
          </rPr>
          <t xml:space="preserve">
This amount comes from the "Ins Info" -- "Current Month Allocation"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Angelina Valentino:</t>
        </r>
        <r>
          <rPr>
            <sz val="9"/>
            <color indexed="81"/>
            <rFont val="Tahoma"/>
            <family val="2"/>
          </rPr>
          <t xml:space="preserve">
addition $1.48 for the amortization of $18.75 that did not get posted in July</t>
        </r>
      </text>
    </comment>
    <comment ref="H7" authorId="1">
      <text>
        <r>
          <rPr>
            <b/>
            <sz val="9"/>
            <color indexed="81"/>
            <rFont val="Tahoma"/>
            <family val="2"/>
          </rPr>
          <t>johnf:</t>
        </r>
        <r>
          <rPr>
            <sz val="9"/>
            <color indexed="81"/>
            <rFont val="Tahoma"/>
            <family val="2"/>
          </rPr>
          <t xml:space="preserve">
for BDIT Trailers (3)</t>
        </r>
      </text>
    </comment>
  </commentList>
</comments>
</file>

<file path=xl/connections.xml><?xml version="1.0" encoding="utf-8"?>
<connections xmlns="http://schemas.openxmlformats.org/spreadsheetml/2006/main">
  <connection id="1" name="Query from GL Summary" type="1" refreshedVersion="5" background="1" saveData="1">
    <dbPr connection="DRIVER=SQL Server;SERVER=SQL\PBS;UID=johnf;Trusted_Connection=Yes;APP=2007 Microsoft Office system;WSID=SPARE1-PASCO-PC;DATABASE=BDIGLSum" command="SELECT report.company, report.dept, report.gl_acct, report.sub_acct, report.acct_desc, report.acct_period_month, report.acct_period_year, report.trx_total, report.end_bal_x000d__x000a_FROM BDIGLSum.dbo.report report_x000d__x000a_WHERE (report.acct_period_year='2015') AND (report.company='10') AND (report.gl_acct='1150') AND (report.sub_acct='300') OR (report.acct_period_year='2016') AND (report.company='10') AND (report.gl_acct='1150') AND (report.sub_acct='300')  OR (report.acct_period_year='2017') AND (report.company='10') AND (report.gl_acct='1150') AND (report.sub_acct='300')_x000d__x000a_ORDER BY report.gl_acct, report.sub_acct"/>
  </connection>
</connections>
</file>

<file path=xl/sharedStrings.xml><?xml version="1.0" encoding="utf-8"?>
<sst xmlns="http://schemas.openxmlformats.org/spreadsheetml/2006/main" count="979" uniqueCount="121">
  <si>
    <t>Basin Disposal</t>
  </si>
  <si>
    <t>Pre-Paid Insurance balance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</si>
  <si>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</si>
  <si>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</si>
  <si>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</si>
  <si>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</si>
  <si>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</si>
  <si>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</si>
  <si>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</si>
  <si>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</si>
  <si>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</si>
  <si>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</si>
  <si>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</si>
  <si>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</si>
  <si>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Accum </t>
  </si>
  <si>
    <t>Beg Bal</t>
  </si>
  <si>
    <t>Payments</t>
  </si>
  <si>
    <t>Amortization</t>
  </si>
  <si>
    <t>Adjustments</t>
  </si>
  <si>
    <t>Ending balance</t>
  </si>
  <si>
    <t>company</t>
  </si>
  <si>
    <t>dept</t>
  </si>
  <si>
    <t>gl_acct</t>
  </si>
  <si>
    <t>sub_acct</t>
  </si>
  <si>
    <t>acct_desc</t>
  </si>
  <si>
    <t>acct_period_month</t>
  </si>
  <si>
    <t>acct_period_year</t>
  </si>
  <si>
    <t>trx_total</t>
  </si>
  <si>
    <t>end_bal</t>
  </si>
  <si>
    <t>10</t>
  </si>
  <si>
    <t>000</t>
  </si>
  <si>
    <t>1150</t>
  </si>
  <si>
    <t>300</t>
  </si>
  <si>
    <t xml:space="preserve">Prepaid Insurance             </t>
  </si>
  <si>
    <t>2015</t>
  </si>
  <si>
    <t>11</t>
  </si>
  <si>
    <t>12</t>
  </si>
  <si>
    <t>2016</t>
  </si>
  <si>
    <t>5</t>
  </si>
  <si>
    <t>7</t>
  </si>
  <si>
    <t>2</t>
  </si>
  <si>
    <t>3</t>
  </si>
  <si>
    <t>9</t>
  </si>
  <si>
    <t>4</t>
  </si>
  <si>
    <t>6</t>
  </si>
  <si>
    <t>8</t>
  </si>
  <si>
    <t>1</t>
  </si>
  <si>
    <t>2017</t>
  </si>
  <si>
    <t>Test Total</t>
  </si>
  <si>
    <t>Difference</t>
  </si>
  <si>
    <t>2015_Oct</t>
  </si>
  <si>
    <t>2015_Nov</t>
  </si>
  <si>
    <t>2015_Dec</t>
  </si>
  <si>
    <t>2016_Jan</t>
  </si>
  <si>
    <t>2016_Feb</t>
  </si>
  <si>
    <t>2016_Mar</t>
  </si>
  <si>
    <t>2016_Apr</t>
  </si>
  <si>
    <t>2016_May</t>
  </si>
  <si>
    <t>2016_Jun</t>
  </si>
  <si>
    <t>2016_Jul</t>
  </si>
  <si>
    <t>2016_Aug</t>
  </si>
  <si>
    <t>2016_Sep</t>
  </si>
  <si>
    <t>Amortized Liab Ins</t>
  </si>
  <si>
    <t>2016_Oct</t>
  </si>
  <si>
    <t>2016_Nov</t>
  </si>
  <si>
    <t>2016_Dec</t>
  </si>
  <si>
    <t>2017_Jan</t>
  </si>
  <si>
    <t>2017_Feb</t>
  </si>
  <si>
    <t>2017_Mar</t>
  </si>
  <si>
    <t>2017_Apr</t>
  </si>
  <si>
    <t>2017_May</t>
  </si>
  <si>
    <t>2017_Jun</t>
  </si>
  <si>
    <t>Period</t>
  </si>
  <si>
    <t>Examination</t>
  </si>
  <si>
    <t>Post Exam</t>
  </si>
  <si>
    <t>Pro Forma</t>
  </si>
  <si>
    <t>TOTAL</t>
  </si>
  <si>
    <t>BDI</t>
  </si>
  <si>
    <t>EDS</t>
  </si>
  <si>
    <t>YAK</t>
  </si>
  <si>
    <t>WW</t>
  </si>
  <si>
    <t>BLU</t>
  </si>
  <si>
    <t>LLC</t>
  </si>
  <si>
    <t>GL Account</t>
  </si>
  <si>
    <t>Account Description</t>
  </si>
  <si>
    <t>Reference</t>
  </si>
  <si>
    <t>Dr</t>
  </si>
  <si>
    <t>Cr</t>
  </si>
  <si>
    <t>10-000-1150-300</t>
  </si>
  <si>
    <t>PPD Insurance</t>
  </si>
  <si>
    <t>20 Bus Ins Allocation</t>
  </si>
  <si>
    <t>10-000-4303-000</t>
  </si>
  <si>
    <t>Insurance Exp Fleet</t>
  </si>
  <si>
    <t>10-000-4700-000</t>
  </si>
  <si>
    <t>Insurance Exp-Prop &amp; Liab</t>
  </si>
  <si>
    <t xml:space="preserve"> </t>
  </si>
  <si>
    <t>10-000-2550-000</t>
  </si>
  <si>
    <t>Cross-Co Receivable LLC</t>
  </si>
  <si>
    <t>10-000-2550-020</t>
  </si>
  <si>
    <t>Cross-Co Receivable Eds</t>
  </si>
  <si>
    <t>10-000-2550-030</t>
  </si>
  <si>
    <t>Cross-Co Receivable Yak</t>
  </si>
  <si>
    <t>10-000-2550-040</t>
  </si>
  <si>
    <t>Cross-Co Receivable WW</t>
  </si>
  <si>
    <t>10-000-2550-060</t>
  </si>
  <si>
    <t>Cross-Co Receivable BLU</t>
  </si>
  <si>
    <t>PERIOD</t>
  </si>
  <si>
    <t>Insurance Exp Alloc</t>
  </si>
  <si>
    <t>Examination Pd</t>
  </si>
  <si>
    <t>2017_Jul</t>
  </si>
  <si>
    <t>2017_Aug</t>
  </si>
  <si>
    <t>2017_Sep</t>
  </si>
  <si>
    <t>2017_Oct</t>
  </si>
  <si>
    <t>2017_Nov</t>
  </si>
  <si>
    <t>2017_Dec</t>
  </si>
  <si>
    <t>BDI Insurance Fleet Equip Costs</t>
  </si>
  <si>
    <t xml:space="preserve">BDI Insurance Property &amp; Casulty </t>
  </si>
  <si>
    <t>Premium Cost from above</t>
  </si>
  <si>
    <t>adjustment</t>
  </si>
  <si>
    <t xml:space="preserve">The property damage account in pro forma is where hauler pays for self-insurnace claims or deductible costs </t>
  </si>
  <si>
    <t>See Insurance Pro Forma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</si>
</sst>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Helv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165" fontId="4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7" fillId="0" borderId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3" fontId="0" fillId="0" borderId="0" xfId="0" applyNumberFormat="1"/>
    <xf numFmtId="43" fontId="0" fillId="2" borderId="0" xfId="0" applyNumberFormat="1" applyFill="1"/>
    <xf numFmtId="43" fontId="0" fillId="0" borderId="0" xfId="1" applyFont="1"/>
    <xf numFmtId="43" fontId="0" fillId="0" borderId="0" xfId="1" applyFont="1" applyFill="1"/>
    <xf numFmtId="43" fontId="0" fillId="0" borderId="1" xfId="0" applyNumberFormat="1" applyBorder="1"/>
    <xf numFmtId="43" fontId="0" fillId="0" borderId="1" xfId="0" applyNumberFormat="1" applyFill="1" applyBorder="1"/>
    <xf numFmtId="43" fontId="0" fillId="2" borderId="1" xfId="0" applyNumberFormat="1" applyFill="1" applyBorder="1"/>
    <xf numFmtId="0" fontId="0" fillId="2" borderId="0" xfId="0" applyFill="1"/>
    <xf numFmtId="43" fontId="1" fillId="0" borderId="0" xfId="1" applyFont="1"/>
    <xf numFmtId="43" fontId="0" fillId="2" borderId="0" xfId="1" applyFont="1" applyFill="1"/>
    <xf numFmtId="0" fontId="0" fillId="0" borderId="0" xfId="0" applyAlignment="1">
      <alignment horizontal="center" vertical="center"/>
    </xf>
    <xf numFmtId="43" fontId="0" fillId="3" borderId="0" xfId="1" applyFont="1" applyFill="1"/>
    <xf numFmtId="0" fontId="0" fillId="0" borderId="0" xfId="0" applyAlignment="1">
      <alignment wrapText="1"/>
    </xf>
    <xf numFmtId="164" fontId="0" fillId="0" borderId="0" xfId="0" applyNumberFormat="1"/>
    <xf numFmtId="0" fontId="0" fillId="0" borderId="2" xfId="0" applyBorder="1"/>
    <xf numFmtId="43" fontId="0" fillId="0" borderId="2" xfId="1" applyFont="1" applyBorder="1"/>
    <xf numFmtId="164" fontId="0" fillId="0" borderId="2" xfId="1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1" applyNumberFormat="1" applyFont="1"/>
    <xf numFmtId="164" fontId="0" fillId="2" borderId="0" xfId="0" applyNumberFormat="1" applyFill="1"/>
    <xf numFmtId="164" fontId="0" fillId="3" borderId="0" xfId="0" applyNumberFormat="1" applyFill="1"/>
    <xf numFmtId="165" fontId="8" fillId="0" borderId="0" xfId="2" applyFont="1"/>
    <xf numFmtId="164" fontId="8" fillId="0" borderId="0" xfId="2" applyNumberFormat="1" applyFont="1"/>
    <xf numFmtId="164" fontId="8" fillId="0" borderId="2" xfId="2" applyNumberFormat="1" applyFont="1" applyBorder="1"/>
    <xf numFmtId="4" fontId="8" fillId="0" borderId="0" xfId="2" applyNumberFormat="1" applyFont="1"/>
    <xf numFmtId="4" fontId="8" fillId="0" borderId="2" xfId="2" applyNumberFormat="1" applyFont="1" applyBorder="1"/>
    <xf numFmtId="0" fontId="1" fillId="0" borderId="0" xfId="0" applyFont="1"/>
  </cellXfs>
  <cellStyles count="19">
    <cellStyle name="Comma" xfId="1" builtinId="3"/>
    <cellStyle name="Comma 12 2" xfId="15"/>
    <cellStyle name="Comma 2" xfId="18"/>
    <cellStyle name="Comma 3" xfId="3"/>
    <cellStyle name="Comma 4" xfId="8"/>
    <cellStyle name="Comma 5" xfId="4"/>
    <cellStyle name="Currency 2" xfId="17"/>
    <cellStyle name="Currency 3" xfId="9"/>
    <cellStyle name="Normal" xfId="0" builtinId="0"/>
    <cellStyle name="Normal 11 2 2 3 2" xfId="14"/>
    <cellStyle name="Normal 13" xfId="12"/>
    <cellStyle name="Normal 13 2" xfId="13"/>
    <cellStyle name="Normal 2" xfId="6"/>
    <cellStyle name="Normal 3" xfId="16"/>
    <cellStyle name="Normal 37" xfId="11"/>
    <cellStyle name="Normal 4" xfId="2"/>
    <cellStyle name="Normal 6" xfId="5"/>
    <cellStyle name="Percent 2" xfId="10"/>
    <cellStyle name="Percent 3" xfId="7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2</xdr:row>
      <xdr:rowOff>104775</xdr:rowOff>
    </xdr:from>
    <xdr:to>
      <xdr:col>18</xdr:col>
      <xdr:colOff>400050</xdr:colOff>
      <xdr:row>12</xdr:row>
      <xdr:rowOff>161925</xdr:rowOff>
    </xdr:to>
    <xdr:sp macro="" textlink="">
      <xdr:nvSpPr>
        <xdr:cNvPr id="2" name="TextBox 1"/>
        <xdr:cNvSpPr txBox="1"/>
      </xdr:nvSpPr>
      <xdr:spPr>
        <a:xfrm>
          <a:off x="9486900" y="485775"/>
          <a:ext cx="4752975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Totals pulled from Cross-Co GL</a:t>
          </a:r>
          <a:r>
            <a:rPr lang="en-US" sz="1100" baseline="0"/>
            <a:t> Insurance JE-20 files for the respective accounting periods</a:t>
          </a:r>
        </a:p>
        <a:p>
          <a:r>
            <a:rPr lang="en-US" sz="1100"/>
            <a:t>\\BDI-FILE\Admin\Accounting\JE\Cross-Co GL Insurance JE-20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Query from GL Summary" connectionId="1" autoFormatId="16" applyNumberFormats="0" applyBorderFormats="0" applyFontFormats="0" applyPatternFormats="0" applyAlignmentFormats="0" applyWidthHeightFormats="0">
  <queryTableRefresh nextId="11">
    <queryTableFields count="9">
      <queryTableField id="1" name="company" tableColumnId="1"/>
      <queryTableField id="2" name="dept" tableColumnId="2"/>
      <queryTableField id="3" name="gl_acct" tableColumnId="3"/>
      <queryTableField id="4" name="sub_acct" tableColumnId="4"/>
      <queryTableField id="5" name="acct_desc" tableColumnId="5"/>
      <queryTableField id="6" name="acct_period_month" tableColumnId="6"/>
      <queryTableField id="7" name="acct_period_year" tableColumnId="7"/>
      <queryTableField id="8" name="trx_total" tableColumnId="8"/>
      <queryTableField id="9" name="end_bal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GL_Summary" displayName="Table_Query_from_GL_Summary" ref="A11:I47" tableType="queryTable" totalsRowShown="0">
  <autoFilter ref="A11:I47">
    <filterColumn colId="6">
      <filters>
        <filter val="2016"/>
      </filters>
    </filterColumn>
  </autoFilter>
  <tableColumns count="9">
    <tableColumn id="1" uniqueName="1" name="company" queryTableFieldId="1"/>
    <tableColumn id="2" uniqueName="2" name="dept" queryTableFieldId="2"/>
    <tableColumn id="3" uniqueName="3" name="gl_acct" queryTableFieldId="3"/>
    <tableColumn id="4" uniqueName="4" name="sub_acct" queryTableFieldId="4"/>
    <tableColumn id="5" uniqueName="5" name="acct_desc" queryTableFieldId="5"/>
    <tableColumn id="6" uniqueName="6" name="acct_period_month" queryTableFieldId="6"/>
    <tableColumn id="7" uniqueName="7" name="acct_period_year" queryTableFieldId="7"/>
    <tableColumn id="8" uniqueName="8" name="trx_total" queryTableFieldId="8" dataDxfId="1" dataCellStyle="Comma"/>
    <tableColumn id="9" uniqueName="9" name="end_bal" queryTableFieldId="9" dataDxfId="0" dataCellStyle="Comm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6" workbookViewId="0">
      <selection activeCell="C43" sqref="C43"/>
    </sheetView>
  </sheetViews>
  <sheetFormatPr defaultRowHeight="15" x14ac:dyDescent="0.25"/>
  <cols>
    <col min="2" max="2" width="9.7109375" bestFit="1" customWidth="1"/>
    <col min="3" max="3" width="14.85546875" bestFit="1" customWidth="1"/>
    <col min="4" max="4" width="11.140625" bestFit="1" customWidth="1"/>
    <col min="5" max="10" width="15.28515625" bestFit="1" customWidth="1"/>
  </cols>
  <sheetData>
    <row r="1" spans="1:10" x14ac:dyDescent="0.25">
      <c r="A1" t="s">
        <v>62</v>
      </c>
    </row>
    <row r="2" spans="1:10" x14ac:dyDescent="0.25">
      <c r="E2" t="s">
        <v>91</v>
      </c>
      <c r="F2" s="15"/>
      <c r="G2" s="15"/>
      <c r="H2" s="15"/>
      <c r="I2" s="15"/>
      <c r="J2" s="15"/>
    </row>
    <row r="3" spans="1:10" x14ac:dyDescent="0.25">
      <c r="E3" t="s">
        <v>93</v>
      </c>
      <c r="F3" t="s">
        <v>96</v>
      </c>
      <c r="G3" t="s">
        <v>98</v>
      </c>
      <c r="H3" t="s">
        <v>100</v>
      </c>
      <c r="I3" t="s">
        <v>102</v>
      </c>
      <c r="J3" t="s">
        <v>104</v>
      </c>
    </row>
    <row r="4" spans="1:10" x14ac:dyDescent="0.25">
      <c r="C4" t="s">
        <v>72</v>
      </c>
      <c r="D4" t="s">
        <v>76</v>
      </c>
      <c r="E4" t="s">
        <v>77</v>
      </c>
      <c r="F4" t="s">
        <v>82</v>
      </c>
      <c r="G4" t="s">
        <v>78</v>
      </c>
      <c r="H4" t="s">
        <v>79</v>
      </c>
      <c r="I4" t="s">
        <v>80</v>
      </c>
      <c r="J4" t="s">
        <v>81</v>
      </c>
    </row>
    <row r="5" spans="1:10" x14ac:dyDescent="0.25">
      <c r="B5" t="s">
        <v>50</v>
      </c>
      <c r="C5" t="s">
        <v>73</v>
      </c>
      <c r="D5" s="16">
        <f>SUM(E5:J5)</f>
        <v>19281.366363636364</v>
      </c>
      <c r="E5" s="16">
        <v>6528.6706507272729</v>
      </c>
      <c r="F5" s="16">
        <v>8639.9802675454539</v>
      </c>
      <c r="G5" s="16">
        <v>545.66266809090905</v>
      </c>
      <c r="H5" s="16">
        <v>2103.5970702727273</v>
      </c>
      <c r="I5" s="16">
        <v>1463.4557069999998</v>
      </c>
      <c r="J5" s="16">
        <v>0</v>
      </c>
    </row>
    <row r="6" spans="1:10" x14ac:dyDescent="0.25">
      <c r="B6" t="s">
        <v>51</v>
      </c>
      <c r="C6" t="s">
        <v>73</v>
      </c>
      <c r="D6" s="16">
        <f t="shared" ref="D6:D21" si="0">SUM(E6:J6)</f>
        <v>20116.491363636364</v>
      </c>
      <c r="E6" s="16">
        <v>6811.4439757272739</v>
      </c>
      <c r="F6" s="16">
        <v>9014.1997800454537</v>
      </c>
      <c r="G6" s="16">
        <v>569.29670559090903</v>
      </c>
      <c r="H6" s="16">
        <v>2194.7092077727275</v>
      </c>
      <c r="I6" s="16">
        <v>1526.8416944999999</v>
      </c>
      <c r="J6" s="16">
        <v>0</v>
      </c>
    </row>
    <row r="7" spans="1:10" x14ac:dyDescent="0.25">
      <c r="B7" t="s">
        <v>52</v>
      </c>
      <c r="C7" t="s">
        <v>73</v>
      </c>
      <c r="D7" s="16">
        <f t="shared" si="0"/>
        <v>19674.348506493501</v>
      </c>
      <c r="E7" s="16">
        <v>6661.7344042987006</v>
      </c>
      <c r="F7" s="16">
        <v>8816.0755657597383</v>
      </c>
      <c r="G7" s="16">
        <v>556.78406273376606</v>
      </c>
      <c r="H7" s="16">
        <v>2146.471422058441</v>
      </c>
      <c r="I7" s="16">
        <v>1493.2830516428567</v>
      </c>
      <c r="J7" s="16">
        <v>0</v>
      </c>
    </row>
    <row r="8" spans="1:10" x14ac:dyDescent="0.25">
      <c r="B8" t="s">
        <v>53</v>
      </c>
      <c r="C8" t="s">
        <v>73</v>
      </c>
      <c r="D8" s="16">
        <f t="shared" si="0"/>
        <v>20110.681590909087</v>
      </c>
      <c r="E8" s="16">
        <v>6809.4767866818156</v>
      </c>
      <c r="F8" s="16">
        <v>9011.5964208863606</v>
      </c>
      <c r="G8" s="16">
        <v>569.13228902272704</v>
      </c>
      <c r="H8" s="16">
        <v>2194.0753615681811</v>
      </c>
      <c r="I8" s="16">
        <v>1526.4007327499994</v>
      </c>
      <c r="J8" s="16">
        <v>0</v>
      </c>
    </row>
    <row r="9" spans="1:10" x14ac:dyDescent="0.25">
      <c r="B9" t="s">
        <v>54</v>
      </c>
      <c r="C9" t="s">
        <v>73</v>
      </c>
      <c r="D9" s="16">
        <f t="shared" si="0"/>
        <v>20294.281909090903</v>
      </c>
      <c r="E9" s="16">
        <v>6871.6438544181801</v>
      </c>
      <c r="F9" s="16">
        <v>9093.8677234636343</v>
      </c>
      <c r="G9" s="16">
        <v>574.32817802727254</v>
      </c>
      <c r="H9" s="16">
        <v>2214.1061562818177</v>
      </c>
      <c r="I9" s="16">
        <v>1540.3359968999994</v>
      </c>
      <c r="J9" s="16">
        <v>0</v>
      </c>
    </row>
    <row r="10" spans="1:10" x14ac:dyDescent="0.25">
      <c r="B10" t="s">
        <v>55</v>
      </c>
      <c r="C10" t="s">
        <v>73</v>
      </c>
      <c r="D10" s="16">
        <f t="shared" si="0"/>
        <v>20618.807386363631</v>
      </c>
      <c r="E10" s="16">
        <v>6981.5281810227261</v>
      </c>
      <c r="F10" s="16">
        <v>9239.2875898295424</v>
      </c>
      <c r="G10" s="16">
        <v>583.5122490340907</v>
      </c>
      <c r="H10" s="16">
        <v>2249.5118858522724</v>
      </c>
      <c r="I10" s="16">
        <v>1564.9674806249996</v>
      </c>
      <c r="J10" s="16">
        <v>0</v>
      </c>
    </row>
    <row r="11" spans="1:10" x14ac:dyDescent="0.25">
      <c r="B11" t="s">
        <v>56</v>
      </c>
      <c r="C11" t="s">
        <v>73</v>
      </c>
      <c r="D11" s="16">
        <f t="shared" si="0"/>
        <v>20618.807386363631</v>
      </c>
      <c r="E11" s="16">
        <v>6981.5281810227261</v>
      </c>
      <c r="F11" s="16">
        <v>9239.2875898295424</v>
      </c>
      <c r="G11" s="16">
        <v>583.5122490340907</v>
      </c>
      <c r="H11" s="16">
        <v>2249.5118858522724</v>
      </c>
      <c r="I11" s="16">
        <v>1564.9674806249996</v>
      </c>
      <c r="J11" s="16">
        <v>0</v>
      </c>
    </row>
    <row r="12" spans="1:10" x14ac:dyDescent="0.25">
      <c r="B12" t="s">
        <v>57</v>
      </c>
      <c r="C12" t="s">
        <v>73</v>
      </c>
      <c r="D12" s="16">
        <f t="shared" si="0"/>
        <v>21162.804772727268</v>
      </c>
      <c r="E12" s="16">
        <v>7165.7256960454524</v>
      </c>
      <c r="F12" s="16">
        <v>9483.0528186590873</v>
      </c>
      <c r="G12" s="16">
        <v>598.90737506818152</v>
      </c>
      <c r="H12" s="16">
        <v>2308.8620007045447</v>
      </c>
      <c r="I12" s="16">
        <v>1606.2568822499993</v>
      </c>
      <c r="J12" s="16">
        <v>0</v>
      </c>
    </row>
    <row r="13" spans="1:10" x14ac:dyDescent="0.25">
      <c r="B13" t="s">
        <v>58</v>
      </c>
      <c r="C13" t="s">
        <v>73</v>
      </c>
      <c r="D13" s="16">
        <f t="shared" si="0"/>
        <v>21276.80954545454</v>
      </c>
      <c r="E13" s="16">
        <v>7204.3277120909079</v>
      </c>
      <c r="F13" s="16">
        <v>9534.1383573181793</v>
      </c>
      <c r="G13" s="16">
        <v>602.13371013636345</v>
      </c>
      <c r="H13" s="16">
        <v>2321.2999214090905</v>
      </c>
      <c r="I13" s="16">
        <v>1614.9098444999995</v>
      </c>
      <c r="J13" s="16">
        <v>0</v>
      </c>
    </row>
    <row r="14" spans="1:10" x14ac:dyDescent="0.25">
      <c r="B14" t="s">
        <v>59</v>
      </c>
      <c r="C14" t="s">
        <v>73</v>
      </c>
      <c r="D14" s="16">
        <f t="shared" si="0"/>
        <v>20949.246666666662</v>
      </c>
      <c r="E14" s="16">
        <v>8463.5154790332399</v>
      </c>
      <c r="F14" s="16">
        <v>6825.0092556452164</v>
      </c>
      <c r="G14" s="16">
        <v>1055.0774200879698</v>
      </c>
      <c r="H14" s="16">
        <v>2079.8101643765217</v>
      </c>
      <c r="I14" s="16">
        <v>2019.5300444077666</v>
      </c>
      <c r="J14" s="16">
        <v>506.30430311595086</v>
      </c>
    </row>
    <row r="15" spans="1:10" x14ac:dyDescent="0.25">
      <c r="B15" t="s">
        <v>60</v>
      </c>
      <c r="C15" t="s">
        <v>73</v>
      </c>
      <c r="D15" s="16">
        <f t="shared" si="0"/>
        <v>20952.3</v>
      </c>
      <c r="E15" s="16">
        <v>8465.6299999999974</v>
      </c>
      <c r="F15" s="16">
        <v>6825.52</v>
      </c>
      <c r="G15" s="16">
        <v>1055.1600000000001</v>
      </c>
      <c r="H15" s="16">
        <v>2079.9699999999998</v>
      </c>
      <c r="I15" s="16">
        <v>2019.68</v>
      </c>
      <c r="J15" s="16">
        <v>506.34</v>
      </c>
    </row>
    <row r="16" spans="1:10" x14ac:dyDescent="0.25">
      <c r="B16" t="s">
        <v>61</v>
      </c>
      <c r="C16" t="s">
        <v>73</v>
      </c>
      <c r="D16" s="16">
        <f t="shared" si="0"/>
        <v>20950.82</v>
      </c>
      <c r="E16" s="16">
        <v>8464.1499999999978</v>
      </c>
      <c r="F16" s="16">
        <v>5916.77</v>
      </c>
      <c r="G16" s="16">
        <v>1055.1600000000001</v>
      </c>
      <c r="H16" s="16">
        <v>2079.9699999999998</v>
      </c>
      <c r="I16" s="16">
        <v>2019.68</v>
      </c>
      <c r="J16" s="16">
        <v>1415.09</v>
      </c>
    </row>
    <row r="17" spans="2:10" x14ac:dyDescent="0.25">
      <c r="B17" t="s">
        <v>63</v>
      </c>
      <c r="C17" t="s">
        <v>73</v>
      </c>
      <c r="D17" s="16">
        <f t="shared" si="0"/>
        <v>21133.87</v>
      </c>
      <c r="E17" s="16">
        <v>8538.1</v>
      </c>
      <c r="F17" s="16">
        <v>5968.47</v>
      </c>
      <c r="G17" s="16">
        <v>1064.3800000000001</v>
      </c>
      <c r="H17" s="16">
        <v>2098.14</v>
      </c>
      <c r="I17" s="16">
        <v>2037.33</v>
      </c>
      <c r="J17" s="16">
        <v>1427.45</v>
      </c>
    </row>
    <row r="18" spans="2:10" x14ac:dyDescent="0.25">
      <c r="B18" t="s">
        <v>64</v>
      </c>
      <c r="C18" t="s">
        <v>74</v>
      </c>
      <c r="D18" s="16">
        <f t="shared" si="0"/>
        <v>22262.81</v>
      </c>
      <c r="E18" s="16">
        <v>8994.2000000000007</v>
      </c>
      <c r="F18" s="16">
        <v>6287.3</v>
      </c>
      <c r="G18" s="16">
        <v>1121.23</v>
      </c>
      <c r="H18" s="16">
        <v>2210.2199999999998</v>
      </c>
      <c r="I18" s="16">
        <v>2146.16</v>
      </c>
      <c r="J18" s="16">
        <v>1503.7</v>
      </c>
    </row>
    <row r="19" spans="2:10" x14ac:dyDescent="0.25">
      <c r="B19" t="s">
        <v>65</v>
      </c>
      <c r="C19" t="s">
        <v>74</v>
      </c>
      <c r="D19" s="16">
        <f t="shared" si="0"/>
        <v>21058.81</v>
      </c>
      <c r="E19" s="16">
        <v>8507.7800000000007</v>
      </c>
      <c r="F19" s="16">
        <v>5947.27</v>
      </c>
      <c r="G19" s="16">
        <v>1060.5999999999999</v>
      </c>
      <c r="H19" s="16">
        <v>2090.69</v>
      </c>
      <c r="I19" s="16">
        <v>2030.09</v>
      </c>
      <c r="J19" s="16">
        <v>1422.3799999999999</v>
      </c>
    </row>
    <row r="20" spans="2:10" x14ac:dyDescent="0.25">
      <c r="B20" t="s">
        <v>66</v>
      </c>
      <c r="C20" t="s">
        <v>74</v>
      </c>
      <c r="D20" s="16">
        <f t="shared" si="0"/>
        <v>21058.82</v>
      </c>
      <c r="E20" s="16">
        <v>12622.589999999998</v>
      </c>
      <c r="F20" s="16">
        <v>0</v>
      </c>
      <c r="G20" s="16">
        <v>1582.92</v>
      </c>
      <c r="H20" s="16">
        <v>3111.28</v>
      </c>
      <c r="I20" s="16">
        <v>3001.72</v>
      </c>
      <c r="J20" s="16">
        <v>740.31</v>
      </c>
    </row>
    <row r="21" spans="2:10" x14ac:dyDescent="0.25">
      <c r="B21" t="s">
        <v>67</v>
      </c>
      <c r="C21" t="s">
        <v>74</v>
      </c>
      <c r="D21" s="16">
        <f t="shared" si="0"/>
        <v>21058.82</v>
      </c>
      <c r="E21" s="16">
        <v>12622.589999999998</v>
      </c>
      <c r="F21" s="16">
        <v>0</v>
      </c>
      <c r="G21" s="16">
        <v>1582.92</v>
      </c>
      <c r="H21" s="16">
        <v>3111.28</v>
      </c>
      <c r="I21" s="16">
        <v>3001.72</v>
      </c>
      <c r="J21" s="16">
        <v>740.31</v>
      </c>
    </row>
    <row r="22" spans="2:10" x14ac:dyDescent="0.25">
      <c r="B22" t="s">
        <v>68</v>
      </c>
      <c r="C22" t="s">
        <v>75</v>
      </c>
      <c r="D22" s="22">
        <f>D21</f>
        <v>21058.82</v>
      </c>
      <c r="E22" s="16">
        <v>12622.589999999998</v>
      </c>
      <c r="F22" s="16">
        <v>0</v>
      </c>
      <c r="G22" s="16">
        <v>1582.9199999999998</v>
      </c>
      <c r="H22" s="16">
        <v>3111.28</v>
      </c>
      <c r="I22" s="16">
        <v>3001.72</v>
      </c>
      <c r="J22" s="16">
        <v>740.31</v>
      </c>
    </row>
    <row r="23" spans="2:10" x14ac:dyDescent="0.25">
      <c r="B23" t="s">
        <v>69</v>
      </c>
      <c r="C23" t="s">
        <v>75</v>
      </c>
      <c r="D23" s="22">
        <f t="shared" ref="D23:D25" si="1">D22</f>
        <v>21058.82</v>
      </c>
      <c r="E23" s="16">
        <v>12622.589999999998</v>
      </c>
      <c r="F23" s="16">
        <v>0</v>
      </c>
      <c r="G23" s="16">
        <v>1582.9199999999998</v>
      </c>
      <c r="H23" s="16">
        <v>3111.28</v>
      </c>
      <c r="I23" s="16">
        <v>3001.72</v>
      </c>
      <c r="J23" s="16">
        <v>740.31</v>
      </c>
    </row>
    <row r="24" spans="2:10" x14ac:dyDescent="0.25">
      <c r="B24" t="s">
        <v>70</v>
      </c>
      <c r="C24" t="s">
        <v>75</v>
      </c>
      <c r="D24" s="22">
        <f t="shared" si="1"/>
        <v>21058.82</v>
      </c>
      <c r="E24" s="16">
        <v>12622.589999999998</v>
      </c>
      <c r="F24" s="16">
        <v>0</v>
      </c>
      <c r="G24" s="16">
        <v>1582.9199999999998</v>
      </c>
      <c r="H24" s="16">
        <v>3111.28</v>
      </c>
      <c r="I24" s="16">
        <v>3001.72</v>
      </c>
      <c r="J24" s="16">
        <v>740.31</v>
      </c>
    </row>
    <row r="25" spans="2:10" x14ac:dyDescent="0.25">
      <c r="B25" t="s">
        <v>71</v>
      </c>
      <c r="C25" t="s">
        <v>75</v>
      </c>
      <c r="D25" s="22">
        <f t="shared" si="1"/>
        <v>21058.82</v>
      </c>
      <c r="E25" s="16">
        <v>12622.589999999998</v>
      </c>
      <c r="F25" s="16">
        <v>0</v>
      </c>
      <c r="G25" s="16">
        <v>1582.9199999999998</v>
      </c>
      <c r="H25" s="16">
        <v>3111.28</v>
      </c>
      <c r="I25" s="16">
        <v>3001.72</v>
      </c>
      <c r="J25" s="16">
        <v>740.31</v>
      </c>
    </row>
    <row r="26" spans="2:10" x14ac:dyDescent="0.25">
      <c r="B26" t="s">
        <v>109</v>
      </c>
      <c r="C26" t="s">
        <v>75</v>
      </c>
      <c r="D26" s="23">
        <f>D25</f>
        <v>21058.82</v>
      </c>
      <c r="E26" s="23">
        <v>12622.589999999998</v>
      </c>
      <c r="F26" s="23">
        <v>0</v>
      </c>
      <c r="G26" s="23">
        <v>1582.9199999999998</v>
      </c>
      <c r="H26" s="23">
        <v>3111.28</v>
      </c>
      <c r="I26" s="23">
        <v>3001.72</v>
      </c>
      <c r="J26" s="23">
        <v>740.31</v>
      </c>
    </row>
    <row r="27" spans="2:10" x14ac:dyDescent="0.25">
      <c r="B27" t="s">
        <v>110</v>
      </c>
      <c r="C27" t="s">
        <v>75</v>
      </c>
      <c r="D27" s="23">
        <f t="shared" ref="D27:D31" si="2">D26</f>
        <v>21058.82</v>
      </c>
      <c r="E27" s="23">
        <v>12622.589999999998</v>
      </c>
      <c r="F27" s="23">
        <v>0</v>
      </c>
      <c r="G27" s="23">
        <v>1582.9199999999998</v>
      </c>
      <c r="H27" s="23">
        <v>3111.28</v>
      </c>
      <c r="I27" s="23">
        <v>3001.72</v>
      </c>
      <c r="J27" s="23">
        <v>740.31</v>
      </c>
    </row>
    <row r="28" spans="2:10" x14ac:dyDescent="0.25">
      <c r="B28" t="s">
        <v>111</v>
      </c>
      <c r="C28" t="s">
        <v>75</v>
      </c>
      <c r="D28" s="23">
        <f t="shared" si="2"/>
        <v>21058.82</v>
      </c>
      <c r="E28" s="23">
        <v>12622.589999999998</v>
      </c>
      <c r="F28" s="23">
        <v>0</v>
      </c>
      <c r="G28" s="23">
        <v>1582.9199999999998</v>
      </c>
      <c r="H28" s="23">
        <v>3111.28</v>
      </c>
      <c r="I28" s="23">
        <v>3001.72</v>
      </c>
      <c r="J28" s="23">
        <v>740.31</v>
      </c>
    </row>
    <row r="29" spans="2:10" x14ac:dyDescent="0.25">
      <c r="B29" t="s">
        <v>112</v>
      </c>
      <c r="C29" t="s">
        <v>75</v>
      </c>
      <c r="D29" s="23">
        <f t="shared" si="2"/>
        <v>21058.82</v>
      </c>
      <c r="E29" s="23">
        <v>12622.589999999998</v>
      </c>
      <c r="F29" s="23">
        <v>0</v>
      </c>
      <c r="G29" s="23">
        <v>1582.9199999999998</v>
      </c>
      <c r="H29" s="23">
        <v>3111.28</v>
      </c>
      <c r="I29" s="23">
        <v>3001.72</v>
      </c>
      <c r="J29" s="23">
        <v>740.31</v>
      </c>
    </row>
    <row r="30" spans="2:10" x14ac:dyDescent="0.25">
      <c r="B30" t="s">
        <v>113</v>
      </c>
      <c r="C30" t="s">
        <v>75</v>
      </c>
      <c r="D30" s="23">
        <f t="shared" si="2"/>
        <v>21058.82</v>
      </c>
      <c r="E30" s="23">
        <v>12622.589999999998</v>
      </c>
      <c r="F30" s="23">
        <v>0</v>
      </c>
      <c r="G30" s="23">
        <v>1582.9199999999998</v>
      </c>
      <c r="H30" s="23">
        <v>3111.28</v>
      </c>
      <c r="I30" s="23">
        <v>3001.72</v>
      </c>
      <c r="J30" s="23">
        <v>740.31</v>
      </c>
    </row>
    <row r="31" spans="2:10" x14ac:dyDescent="0.25">
      <c r="B31" t="s">
        <v>114</v>
      </c>
      <c r="C31" t="s">
        <v>75</v>
      </c>
      <c r="D31" s="23">
        <f t="shared" si="2"/>
        <v>21058.82</v>
      </c>
      <c r="E31" s="23">
        <v>12622.589999999998</v>
      </c>
      <c r="F31" s="23">
        <v>0</v>
      </c>
      <c r="G31" s="23">
        <v>1582.9199999999998</v>
      </c>
      <c r="H31" s="23">
        <v>3111.28</v>
      </c>
      <c r="I31" s="23">
        <v>3001.72</v>
      </c>
      <c r="J31" s="23">
        <v>740.31</v>
      </c>
    </row>
    <row r="33" spans="1:10" x14ac:dyDescent="0.25">
      <c r="C33" t="s">
        <v>108</v>
      </c>
      <c r="D33" s="16">
        <f t="shared" ref="D33:J33" si="3">+SUM(D5:D17)</f>
        <v>267140.63549134199</v>
      </c>
      <c r="E33" s="16">
        <f t="shared" si="3"/>
        <v>95947.474921068293</v>
      </c>
      <c r="F33" s="16">
        <f t="shared" si="3"/>
        <v>107607.25536898221</v>
      </c>
      <c r="G33" s="16">
        <f t="shared" si="3"/>
        <v>9413.0469068262792</v>
      </c>
      <c r="H33" s="16">
        <f t="shared" si="3"/>
        <v>28320.035076148601</v>
      </c>
      <c r="I33" s="16">
        <f t="shared" si="3"/>
        <v>21997.638915200623</v>
      </c>
      <c r="J33" s="16">
        <f t="shared" si="3"/>
        <v>3855.1843031159506</v>
      </c>
    </row>
    <row r="34" spans="1:10" x14ac:dyDescent="0.25">
      <c r="D34" s="16"/>
      <c r="E34" s="16"/>
      <c r="F34" s="16"/>
      <c r="G34" s="16"/>
      <c r="H34" s="16"/>
      <c r="I34" s="16"/>
      <c r="J34" s="16"/>
    </row>
    <row r="39" spans="1:10" ht="15.75" x14ac:dyDescent="0.25">
      <c r="A39" s="24" t="s">
        <v>115</v>
      </c>
      <c r="B39" s="24"/>
      <c r="C39" s="24"/>
      <c r="D39" s="25"/>
      <c r="E39" s="25">
        <v>67044.19</v>
      </c>
      <c r="F39" s="25"/>
      <c r="G39" s="25"/>
      <c r="H39" s="25"/>
    </row>
    <row r="40" spans="1:10" ht="15.75" x14ac:dyDescent="0.25">
      <c r="A40" s="24" t="s">
        <v>116</v>
      </c>
      <c r="B40" s="24"/>
      <c r="C40" s="24"/>
      <c r="D40" s="24"/>
      <c r="E40" s="26">
        <v>20365.160000000003</v>
      </c>
      <c r="F40" s="24"/>
      <c r="G40" s="24"/>
      <c r="H40" s="24"/>
    </row>
    <row r="41" spans="1:10" ht="15.75" x14ac:dyDescent="0.25">
      <c r="A41" s="24"/>
      <c r="B41" s="24"/>
      <c r="C41" s="24"/>
      <c r="D41" s="24"/>
      <c r="E41" s="27">
        <v>87409.35</v>
      </c>
      <c r="F41" s="24"/>
      <c r="G41" s="24"/>
      <c r="H41" s="24"/>
    </row>
    <row r="42" spans="1:10" ht="15.75" x14ac:dyDescent="0.25">
      <c r="A42" s="24" t="s">
        <v>117</v>
      </c>
      <c r="B42" s="24"/>
      <c r="C42" s="24"/>
      <c r="D42" s="24"/>
      <c r="E42" s="28">
        <v>95947.474921068293</v>
      </c>
      <c r="F42" s="24"/>
      <c r="G42" s="24"/>
      <c r="H42" s="24"/>
    </row>
    <row r="43" spans="1:10" ht="15.75" x14ac:dyDescent="0.25">
      <c r="A43" s="24" t="s">
        <v>118</v>
      </c>
      <c r="B43" s="24"/>
      <c r="C43" s="24"/>
      <c r="D43" s="24"/>
      <c r="E43" s="27">
        <v>8538.1249210682872</v>
      </c>
      <c r="F43" s="24"/>
      <c r="G43" s="24"/>
      <c r="H43" s="24"/>
    </row>
    <row r="44" spans="1:10" ht="15.75" x14ac:dyDescent="0.25">
      <c r="A44" s="24"/>
      <c r="B44" s="24"/>
      <c r="C44" s="24"/>
      <c r="D44" s="24"/>
      <c r="E44" s="27"/>
      <c r="F44" s="24"/>
      <c r="G44" s="24"/>
      <c r="H44" s="24"/>
    </row>
    <row r="45" spans="1:10" ht="15.75" x14ac:dyDescent="0.25">
      <c r="A45" s="24" t="s">
        <v>119</v>
      </c>
      <c r="B45" s="24"/>
      <c r="C45" s="24"/>
      <c r="D45" s="24"/>
      <c r="E45" s="24"/>
      <c r="F45" s="24"/>
      <c r="G45" s="24"/>
      <c r="H45" s="24"/>
    </row>
    <row r="46" spans="1:10" ht="15.75" x14ac:dyDescent="0.25">
      <c r="A46" s="24"/>
      <c r="B46" s="24"/>
      <c r="C46" s="24"/>
      <c r="D46" s="24"/>
      <c r="E46" s="24"/>
      <c r="F46" s="24"/>
      <c r="G46" s="24"/>
      <c r="H46" s="24"/>
    </row>
    <row r="47" spans="1:10" ht="15.75" x14ac:dyDescent="0.25">
      <c r="A47" s="24" t="s">
        <v>120</v>
      </c>
      <c r="B47" s="24"/>
      <c r="C47" s="24"/>
      <c r="D47" s="24"/>
      <c r="E47" s="24"/>
      <c r="F47" s="24"/>
      <c r="G47" s="24"/>
      <c r="H47" s="24"/>
    </row>
    <row r="48" spans="1:10" x14ac:dyDescent="0.25">
      <c r="A48" s="29"/>
      <c r="B48" s="29"/>
      <c r="C48" s="29"/>
      <c r="D48" s="29"/>
      <c r="E48" s="29"/>
      <c r="F48" s="29"/>
      <c r="G48" s="29"/>
      <c r="H48" s="2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workbookViewId="0">
      <pane ySplit="1" topLeftCell="A83" activePane="bottomLeft" state="frozen"/>
      <selection pane="bottomLeft" activeCell="A96" sqref="A96:XFD96"/>
    </sheetView>
  </sheetViews>
  <sheetFormatPr defaultRowHeight="15" x14ac:dyDescent="0.25"/>
  <cols>
    <col min="1" max="1" width="9.28515625" bestFit="1" customWidth="1"/>
    <col min="2" max="2" width="15.28515625" bestFit="1" customWidth="1"/>
    <col min="3" max="3" width="24.28515625" bestFit="1" customWidth="1"/>
    <col min="4" max="4" width="20.7109375" bestFit="1" customWidth="1"/>
    <col min="5" max="5" width="9.5703125" style="16" bestFit="1" customWidth="1"/>
    <col min="6" max="6" width="10.5703125" style="16" bestFit="1" customWidth="1"/>
  </cols>
  <sheetData>
    <row r="1" spans="1:6" x14ac:dyDescent="0.25">
      <c r="A1" t="s">
        <v>106</v>
      </c>
      <c r="B1" s="17" t="s">
        <v>83</v>
      </c>
      <c r="C1" s="17" t="s">
        <v>84</v>
      </c>
      <c r="D1" s="18" t="s">
        <v>85</v>
      </c>
      <c r="E1" s="19" t="s">
        <v>86</v>
      </c>
      <c r="F1" s="20" t="s">
        <v>87</v>
      </c>
    </row>
    <row r="2" spans="1:6" x14ac:dyDescent="0.25">
      <c r="A2" t="s">
        <v>61</v>
      </c>
      <c r="B2" t="s">
        <v>88</v>
      </c>
      <c r="C2" t="s">
        <v>89</v>
      </c>
      <c r="D2" s="5" t="s">
        <v>90</v>
      </c>
      <c r="E2" s="21">
        <v>0</v>
      </c>
      <c r="F2" s="16">
        <v>12486.67</v>
      </c>
    </row>
    <row r="3" spans="1:6" x14ac:dyDescent="0.25">
      <c r="A3" t="s">
        <v>61</v>
      </c>
      <c r="B3" t="s">
        <v>88</v>
      </c>
      <c r="C3" t="s">
        <v>89</v>
      </c>
      <c r="D3" s="5" t="s">
        <v>90</v>
      </c>
      <c r="E3" s="21"/>
      <c r="F3" s="16">
        <v>8464.15</v>
      </c>
    </row>
    <row r="4" spans="1:6" x14ac:dyDescent="0.25">
      <c r="A4" t="s">
        <v>61</v>
      </c>
      <c r="B4" t="s">
        <v>91</v>
      </c>
      <c r="C4" t="s">
        <v>92</v>
      </c>
      <c r="D4" s="5" t="s">
        <v>90</v>
      </c>
      <c r="E4" s="16">
        <v>3906.0688738132603</v>
      </c>
    </row>
    <row r="5" spans="1:6" x14ac:dyDescent="0.25">
      <c r="A5" t="s">
        <v>61</v>
      </c>
      <c r="B5" t="s">
        <v>93</v>
      </c>
      <c r="C5" t="s">
        <v>94</v>
      </c>
      <c r="D5" s="5" t="s">
        <v>90</v>
      </c>
      <c r="E5" s="16">
        <v>4558.0811261867384</v>
      </c>
      <c r="F5" s="16" t="s">
        <v>95</v>
      </c>
    </row>
    <row r="6" spans="1:6" x14ac:dyDescent="0.25">
      <c r="A6" t="s">
        <v>61</v>
      </c>
      <c r="B6" t="s">
        <v>96</v>
      </c>
      <c r="C6" t="s">
        <v>97</v>
      </c>
      <c r="D6" s="5" t="s">
        <v>90</v>
      </c>
      <c r="E6" s="21">
        <v>5916.77</v>
      </c>
    </row>
    <row r="7" spans="1:6" x14ac:dyDescent="0.25">
      <c r="A7" t="s">
        <v>61</v>
      </c>
      <c r="B7" t="s">
        <v>98</v>
      </c>
      <c r="C7" t="s">
        <v>99</v>
      </c>
      <c r="D7" s="5" t="s">
        <v>90</v>
      </c>
      <c r="E7" s="21">
        <v>1055.1600000000001</v>
      </c>
    </row>
    <row r="8" spans="1:6" x14ac:dyDescent="0.25">
      <c r="A8" t="s">
        <v>61</v>
      </c>
      <c r="B8" t="s">
        <v>100</v>
      </c>
      <c r="C8" t="s">
        <v>101</v>
      </c>
      <c r="D8" s="5" t="s">
        <v>90</v>
      </c>
      <c r="E8" s="21">
        <v>2079.9699999999998</v>
      </c>
    </row>
    <row r="9" spans="1:6" x14ac:dyDescent="0.25">
      <c r="A9" t="s">
        <v>61</v>
      </c>
      <c r="B9" t="s">
        <v>102</v>
      </c>
      <c r="C9" t="s">
        <v>103</v>
      </c>
      <c r="D9" s="5" t="s">
        <v>90</v>
      </c>
      <c r="E9" s="21">
        <v>2019.68</v>
      </c>
    </row>
    <row r="10" spans="1:6" x14ac:dyDescent="0.25">
      <c r="A10" t="s">
        <v>61</v>
      </c>
      <c r="B10" t="s">
        <v>104</v>
      </c>
      <c r="C10" t="s">
        <v>105</v>
      </c>
      <c r="D10" s="5" t="s">
        <v>90</v>
      </c>
      <c r="E10" s="21">
        <v>1415.09</v>
      </c>
    </row>
    <row r="11" spans="1:6" x14ac:dyDescent="0.25">
      <c r="A11" t="s">
        <v>63</v>
      </c>
      <c r="B11" t="s">
        <v>88</v>
      </c>
      <c r="C11" t="s">
        <v>89</v>
      </c>
      <c r="D11" t="s">
        <v>90</v>
      </c>
      <c r="E11" s="16">
        <v>0</v>
      </c>
      <c r="F11" s="16">
        <v>12595.769999999999</v>
      </c>
    </row>
    <row r="12" spans="1:6" x14ac:dyDescent="0.25">
      <c r="A12" t="s">
        <v>63</v>
      </c>
      <c r="B12" t="s">
        <v>88</v>
      </c>
      <c r="C12" t="s">
        <v>89</v>
      </c>
      <c r="D12" t="s">
        <v>90</v>
      </c>
      <c r="F12" s="16">
        <v>8538.1</v>
      </c>
    </row>
    <row r="13" spans="1:6" x14ac:dyDescent="0.25">
      <c r="A13" t="s">
        <v>63</v>
      </c>
      <c r="B13" t="s">
        <v>91</v>
      </c>
      <c r="C13" t="s">
        <v>92</v>
      </c>
      <c r="D13" t="s">
        <v>90</v>
      </c>
      <c r="E13" s="16">
        <v>3940.1956075335388</v>
      </c>
    </row>
    <row r="14" spans="1:6" x14ac:dyDescent="0.25">
      <c r="A14" t="s">
        <v>63</v>
      </c>
      <c r="B14" t="s">
        <v>93</v>
      </c>
      <c r="C14" t="s">
        <v>94</v>
      </c>
      <c r="D14" t="s">
        <v>90</v>
      </c>
      <c r="E14" s="16">
        <v>4597.9043924664611</v>
      </c>
      <c r="F14" s="16" t="s">
        <v>95</v>
      </c>
    </row>
    <row r="15" spans="1:6" x14ac:dyDescent="0.25">
      <c r="A15" t="s">
        <v>63</v>
      </c>
      <c r="B15" t="s">
        <v>96</v>
      </c>
      <c r="C15" t="s">
        <v>97</v>
      </c>
      <c r="D15" t="s">
        <v>90</v>
      </c>
      <c r="E15" s="16">
        <v>5968.47</v>
      </c>
    </row>
    <row r="16" spans="1:6" x14ac:dyDescent="0.25">
      <c r="A16" t="s">
        <v>63</v>
      </c>
      <c r="B16" t="s">
        <v>98</v>
      </c>
      <c r="C16" t="s">
        <v>99</v>
      </c>
      <c r="D16" t="s">
        <v>90</v>
      </c>
      <c r="E16" s="16">
        <v>1064.3800000000001</v>
      </c>
    </row>
    <row r="17" spans="1:6" x14ac:dyDescent="0.25">
      <c r="A17" t="s">
        <v>63</v>
      </c>
      <c r="B17" t="s">
        <v>100</v>
      </c>
      <c r="C17" t="s">
        <v>101</v>
      </c>
      <c r="D17" t="s">
        <v>90</v>
      </c>
      <c r="E17" s="16">
        <v>2098.14</v>
      </c>
    </row>
    <row r="18" spans="1:6" x14ac:dyDescent="0.25">
      <c r="A18" t="s">
        <v>63</v>
      </c>
      <c r="B18" t="s">
        <v>102</v>
      </c>
      <c r="C18" t="s">
        <v>103</v>
      </c>
      <c r="D18" t="s">
        <v>90</v>
      </c>
      <c r="E18" s="16">
        <v>2037.33</v>
      </c>
    </row>
    <row r="19" spans="1:6" x14ac:dyDescent="0.25">
      <c r="A19" t="s">
        <v>63</v>
      </c>
      <c r="B19" t="s">
        <v>104</v>
      </c>
      <c r="C19" t="s">
        <v>105</v>
      </c>
      <c r="D19" t="s">
        <v>90</v>
      </c>
      <c r="E19" s="16">
        <v>1427.45</v>
      </c>
    </row>
    <row r="20" spans="1:6" x14ac:dyDescent="0.25">
      <c r="A20" t="s">
        <v>64</v>
      </c>
      <c r="B20" t="s">
        <v>88</v>
      </c>
      <c r="C20" t="s">
        <v>89</v>
      </c>
      <c r="D20" t="s">
        <v>90</v>
      </c>
      <c r="E20" s="16">
        <v>0</v>
      </c>
      <c r="F20" s="16">
        <v>13268.61</v>
      </c>
    </row>
    <row r="21" spans="1:6" x14ac:dyDescent="0.25">
      <c r="A21" t="s">
        <v>64</v>
      </c>
      <c r="B21" t="s">
        <v>88</v>
      </c>
      <c r="C21" t="s">
        <v>89</v>
      </c>
      <c r="D21" t="s">
        <v>90</v>
      </c>
      <c r="F21" s="16">
        <v>8994.2000000000007</v>
      </c>
    </row>
    <row r="22" spans="1:6" x14ac:dyDescent="0.25">
      <c r="A22" t="s">
        <v>64</v>
      </c>
      <c r="B22" t="s">
        <v>91</v>
      </c>
      <c r="C22" t="s">
        <v>92</v>
      </c>
      <c r="D22" t="s">
        <v>90</v>
      </c>
      <c r="E22" s="16">
        <v>4150.6784101003914</v>
      </c>
    </row>
    <row r="23" spans="1:6" x14ac:dyDescent="0.25">
      <c r="A23" t="s">
        <v>64</v>
      </c>
      <c r="B23" t="s">
        <v>93</v>
      </c>
      <c r="C23" t="s">
        <v>94</v>
      </c>
      <c r="D23" t="s">
        <v>90</v>
      </c>
      <c r="E23" s="16">
        <v>4843.5215898996084</v>
      </c>
      <c r="F23" s="16" t="s">
        <v>95</v>
      </c>
    </row>
    <row r="24" spans="1:6" x14ac:dyDescent="0.25">
      <c r="A24" t="s">
        <v>64</v>
      </c>
      <c r="B24" t="s">
        <v>96</v>
      </c>
      <c r="C24" t="s">
        <v>97</v>
      </c>
      <c r="D24" t="s">
        <v>90</v>
      </c>
      <c r="E24" s="16">
        <v>6287.3</v>
      </c>
    </row>
    <row r="25" spans="1:6" x14ac:dyDescent="0.25">
      <c r="A25" t="s">
        <v>64</v>
      </c>
      <c r="B25" t="s">
        <v>98</v>
      </c>
      <c r="C25" t="s">
        <v>99</v>
      </c>
      <c r="D25" t="s">
        <v>90</v>
      </c>
      <c r="E25" s="16">
        <v>1121.23</v>
      </c>
    </row>
    <row r="26" spans="1:6" x14ac:dyDescent="0.25">
      <c r="A26" t="s">
        <v>64</v>
      </c>
      <c r="B26" t="s">
        <v>100</v>
      </c>
      <c r="C26" t="s">
        <v>101</v>
      </c>
      <c r="D26" t="s">
        <v>90</v>
      </c>
      <c r="E26" s="16">
        <v>2210.2199999999998</v>
      </c>
    </row>
    <row r="27" spans="1:6" x14ac:dyDescent="0.25">
      <c r="A27" t="s">
        <v>64</v>
      </c>
      <c r="B27" t="s">
        <v>102</v>
      </c>
      <c r="C27" t="s">
        <v>103</v>
      </c>
      <c r="D27" t="s">
        <v>90</v>
      </c>
      <c r="E27" s="16">
        <v>2146.16</v>
      </c>
    </row>
    <row r="28" spans="1:6" x14ac:dyDescent="0.25">
      <c r="A28" t="s">
        <v>64</v>
      </c>
      <c r="B28" t="s">
        <v>104</v>
      </c>
      <c r="C28" t="s">
        <v>105</v>
      </c>
      <c r="D28" t="s">
        <v>90</v>
      </c>
      <c r="E28" s="16">
        <v>1503.7</v>
      </c>
    </row>
    <row r="29" spans="1:6" x14ac:dyDescent="0.25">
      <c r="A29" t="s">
        <v>65</v>
      </c>
      <c r="B29" t="s">
        <v>88</v>
      </c>
      <c r="C29" t="s">
        <v>89</v>
      </c>
      <c r="D29" t="s">
        <v>90</v>
      </c>
      <c r="E29" s="16">
        <v>0</v>
      </c>
      <c r="F29" s="16">
        <v>12551.03</v>
      </c>
    </row>
    <row r="30" spans="1:6" x14ac:dyDescent="0.25">
      <c r="A30" t="s">
        <v>65</v>
      </c>
      <c r="B30" t="s">
        <v>88</v>
      </c>
      <c r="C30" t="s">
        <v>89</v>
      </c>
      <c r="D30" t="s">
        <v>90</v>
      </c>
      <c r="F30" s="16">
        <v>8507.7800000000007</v>
      </c>
    </row>
    <row r="31" spans="1:6" x14ac:dyDescent="0.25">
      <c r="A31" t="s">
        <v>65</v>
      </c>
      <c r="B31" t="s">
        <v>91</v>
      </c>
      <c r="C31" t="s">
        <v>92</v>
      </c>
      <c r="D31" t="s">
        <v>90</v>
      </c>
      <c r="E31" s="16">
        <v>3926.2034159662794</v>
      </c>
    </row>
    <row r="32" spans="1:6" x14ac:dyDescent="0.25">
      <c r="A32" t="s">
        <v>65</v>
      </c>
      <c r="B32" t="s">
        <v>93</v>
      </c>
      <c r="C32" t="s">
        <v>94</v>
      </c>
      <c r="D32" t="s">
        <v>90</v>
      </c>
      <c r="E32" s="16">
        <v>4581.5765840337208</v>
      </c>
      <c r="F32" s="16" t="s">
        <v>95</v>
      </c>
    </row>
    <row r="33" spans="1:6" x14ac:dyDescent="0.25">
      <c r="A33" t="s">
        <v>65</v>
      </c>
      <c r="B33" t="s">
        <v>96</v>
      </c>
      <c r="C33" t="s">
        <v>97</v>
      </c>
      <c r="D33" t="s">
        <v>90</v>
      </c>
      <c r="E33" s="16">
        <v>5947.27</v>
      </c>
    </row>
    <row r="34" spans="1:6" x14ac:dyDescent="0.25">
      <c r="A34" t="s">
        <v>65</v>
      </c>
      <c r="B34" t="s">
        <v>98</v>
      </c>
      <c r="C34" t="s">
        <v>99</v>
      </c>
      <c r="D34" t="s">
        <v>90</v>
      </c>
      <c r="E34" s="16">
        <v>1060.5999999999999</v>
      </c>
    </row>
    <row r="35" spans="1:6" x14ac:dyDescent="0.25">
      <c r="A35" t="s">
        <v>65</v>
      </c>
      <c r="B35" t="s">
        <v>100</v>
      </c>
      <c r="C35" t="s">
        <v>101</v>
      </c>
      <c r="D35" t="s">
        <v>90</v>
      </c>
      <c r="E35" s="16">
        <v>2090.69</v>
      </c>
    </row>
    <row r="36" spans="1:6" x14ac:dyDescent="0.25">
      <c r="A36" t="s">
        <v>65</v>
      </c>
      <c r="B36" t="s">
        <v>102</v>
      </c>
      <c r="C36" t="s">
        <v>103</v>
      </c>
      <c r="D36" t="s">
        <v>90</v>
      </c>
      <c r="E36" s="16">
        <v>2030.09</v>
      </c>
    </row>
    <row r="37" spans="1:6" x14ac:dyDescent="0.25">
      <c r="A37" t="s">
        <v>65</v>
      </c>
      <c r="B37" t="s">
        <v>104</v>
      </c>
      <c r="C37" t="s">
        <v>105</v>
      </c>
      <c r="D37" t="s">
        <v>90</v>
      </c>
      <c r="E37" s="16">
        <v>1422.3799999999999</v>
      </c>
    </row>
    <row r="38" spans="1:6" x14ac:dyDescent="0.25">
      <c r="A38" t="s">
        <v>60</v>
      </c>
      <c r="B38" t="s">
        <v>88</v>
      </c>
      <c r="C38" t="s">
        <v>89</v>
      </c>
      <c r="D38" t="s">
        <v>90</v>
      </c>
      <c r="E38" s="16">
        <v>0</v>
      </c>
      <c r="F38" s="16">
        <v>12486.67</v>
      </c>
    </row>
    <row r="39" spans="1:6" x14ac:dyDescent="0.25">
      <c r="A39" t="s">
        <v>60</v>
      </c>
      <c r="B39" t="s">
        <v>88</v>
      </c>
      <c r="C39" t="s">
        <v>89</v>
      </c>
      <c r="D39" t="s">
        <v>90</v>
      </c>
      <c r="F39" s="16">
        <v>8465.6299999999992</v>
      </c>
    </row>
    <row r="40" spans="1:6" x14ac:dyDescent="0.25">
      <c r="A40" t="s">
        <v>60</v>
      </c>
      <c r="B40" t="s">
        <v>91</v>
      </c>
      <c r="C40" t="s">
        <v>92</v>
      </c>
      <c r="D40" t="s">
        <v>90</v>
      </c>
      <c r="E40" s="16">
        <v>3906.7518699715565</v>
      </c>
    </row>
    <row r="41" spans="1:6" x14ac:dyDescent="0.25">
      <c r="A41" t="s">
        <v>60</v>
      </c>
      <c r="B41" t="s">
        <v>93</v>
      </c>
      <c r="C41" t="s">
        <v>94</v>
      </c>
      <c r="D41" t="s">
        <v>90</v>
      </c>
      <c r="E41" s="16">
        <v>4558.8781300284418</v>
      </c>
      <c r="F41" s="16" t="s">
        <v>95</v>
      </c>
    </row>
    <row r="42" spans="1:6" x14ac:dyDescent="0.25">
      <c r="A42" t="s">
        <v>60</v>
      </c>
      <c r="B42" t="s">
        <v>96</v>
      </c>
      <c r="C42" t="s">
        <v>97</v>
      </c>
      <c r="D42" t="s">
        <v>90</v>
      </c>
      <c r="E42" s="16">
        <v>6825.52</v>
      </c>
    </row>
    <row r="43" spans="1:6" x14ac:dyDescent="0.25">
      <c r="A43" t="s">
        <v>60</v>
      </c>
      <c r="B43" t="s">
        <v>98</v>
      </c>
      <c r="C43" t="s">
        <v>99</v>
      </c>
      <c r="D43" t="s">
        <v>90</v>
      </c>
      <c r="E43" s="16">
        <v>1055.1600000000001</v>
      </c>
    </row>
    <row r="44" spans="1:6" x14ac:dyDescent="0.25">
      <c r="A44" t="s">
        <v>60</v>
      </c>
      <c r="B44" t="s">
        <v>100</v>
      </c>
      <c r="C44" t="s">
        <v>101</v>
      </c>
      <c r="D44" t="s">
        <v>90</v>
      </c>
      <c r="E44" s="16">
        <v>2079.9699999999998</v>
      </c>
    </row>
    <row r="45" spans="1:6" x14ac:dyDescent="0.25">
      <c r="A45" t="s">
        <v>60</v>
      </c>
      <c r="B45" t="s">
        <v>102</v>
      </c>
      <c r="C45" t="s">
        <v>103</v>
      </c>
      <c r="D45" t="s">
        <v>90</v>
      </c>
      <c r="E45" s="16">
        <v>2019.68</v>
      </c>
    </row>
    <row r="46" spans="1:6" x14ac:dyDescent="0.25">
      <c r="A46" t="s">
        <v>60</v>
      </c>
      <c r="B46" t="s">
        <v>104</v>
      </c>
      <c r="C46" t="s">
        <v>105</v>
      </c>
      <c r="D46" t="s">
        <v>90</v>
      </c>
      <c r="E46" s="16">
        <v>506.34</v>
      </c>
    </row>
    <row r="47" spans="1:6" x14ac:dyDescent="0.25">
      <c r="A47" t="s">
        <v>59</v>
      </c>
      <c r="B47" t="s">
        <v>88</v>
      </c>
      <c r="C47" t="s">
        <v>89</v>
      </c>
      <c r="D47" t="s">
        <v>90</v>
      </c>
      <c r="E47" s="16">
        <v>0</v>
      </c>
      <c r="F47" s="16">
        <v>12485.731187633422</v>
      </c>
    </row>
    <row r="48" spans="1:6" x14ac:dyDescent="0.25">
      <c r="A48" t="s">
        <v>59</v>
      </c>
      <c r="B48" t="s">
        <v>88</v>
      </c>
      <c r="C48" t="s">
        <v>89</v>
      </c>
      <c r="D48" t="s">
        <v>90</v>
      </c>
      <c r="F48" s="16">
        <v>8463.5154790332399</v>
      </c>
    </row>
    <row r="49" spans="1:6" x14ac:dyDescent="0.25">
      <c r="A49" t="s">
        <v>59</v>
      </c>
      <c r="B49" t="s">
        <v>91</v>
      </c>
      <c r="C49" t="s">
        <v>92</v>
      </c>
      <c r="D49" t="s">
        <v>90</v>
      </c>
      <c r="E49" s="16">
        <v>3905.7760526087636</v>
      </c>
    </row>
    <row r="50" spans="1:6" x14ac:dyDescent="0.25">
      <c r="A50" t="s">
        <v>59</v>
      </c>
      <c r="B50" t="s">
        <v>93</v>
      </c>
      <c r="C50" t="s">
        <v>94</v>
      </c>
      <c r="D50" t="s">
        <v>90</v>
      </c>
      <c r="E50" s="16">
        <v>4557.7394264244758</v>
      </c>
      <c r="F50" s="16" t="s">
        <v>95</v>
      </c>
    </row>
    <row r="51" spans="1:6" x14ac:dyDescent="0.25">
      <c r="A51" t="s">
        <v>59</v>
      </c>
      <c r="B51" t="s">
        <v>96</v>
      </c>
      <c r="C51" t="s">
        <v>97</v>
      </c>
      <c r="D51" t="s">
        <v>90</v>
      </c>
      <c r="E51" s="16">
        <v>6825.0092556452164</v>
      </c>
    </row>
    <row r="52" spans="1:6" x14ac:dyDescent="0.25">
      <c r="A52" t="s">
        <v>59</v>
      </c>
      <c r="B52" t="s">
        <v>98</v>
      </c>
      <c r="C52" t="s">
        <v>99</v>
      </c>
      <c r="D52" t="s">
        <v>90</v>
      </c>
      <c r="E52" s="16">
        <v>1055.0774200879698</v>
      </c>
    </row>
    <row r="53" spans="1:6" x14ac:dyDescent="0.25">
      <c r="A53" t="s">
        <v>59</v>
      </c>
      <c r="B53" t="s">
        <v>100</v>
      </c>
      <c r="C53" t="s">
        <v>101</v>
      </c>
      <c r="D53" t="s">
        <v>90</v>
      </c>
      <c r="E53" s="16">
        <v>2079.8101643765217</v>
      </c>
    </row>
    <row r="54" spans="1:6" x14ac:dyDescent="0.25">
      <c r="A54" t="s">
        <v>59</v>
      </c>
      <c r="B54" t="s">
        <v>102</v>
      </c>
      <c r="C54" t="s">
        <v>103</v>
      </c>
      <c r="D54" t="s">
        <v>90</v>
      </c>
      <c r="E54" s="16">
        <v>2019.5300444077666</v>
      </c>
    </row>
    <row r="55" spans="1:6" x14ac:dyDescent="0.25">
      <c r="A55" t="s">
        <v>59</v>
      </c>
      <c r="B55" t="s">
        <v>104</v>
      </c>
      <c r="C55" t="s">
        <v>105</v>
      </c>
      <c r="D55" t="s">
        <v>90</v>
      </c>
      <c r="E55" s="16">
        <v>506.30430311595086</v>
      </c>
    </row>
    <row r="56" spans="1:6" x14ac:dyDescent="0.25">
      <c r="A56" t="s">
        <v>58</v>
      </c>
      <c r="B56" t="s">
        <v>88</v>
      </c>
      <c r="C56" t="s">
        <v>89</v>
      </c>
      <c r="D56" t="s">
        <v>90</v>
      </c>
      <c r="E56" s="16">
        <v>0</v>
      </c>
      <c r="F56" s="16">
        <v>14072.481833363632</v>
      </c>
    </row>
    <row r="57" spans="1:6" x14ac:dyDescent="0.25">
      <c r="A57" t="s">
        <v>58</v>
      </c>
      <c r="B57" t="s">
        <v>88</v>
      </c>
      <c r="C57" t="s">
        <v>89</v>
      </c>
      <c r="D57" t="s">
        <v>90</v>
      </c>
      <c r="F57" s="16">
        <v>7204.3277120909079</v>
      </c>
    </row>
    <row r="58" spans="1:6" x14ac:dyDescent="0.25">
      <c r="A58" t="s">
        <v>58</v>
      </c>
      <c r="B58" t="s">
        <v>91</v>
      </c>
      <c r="C58" t="s">
        <v>92</v>
      </c>
      <c r="D58" t="s">
        <v>90</v>
      </c>
      <c r="E58" s="16">
        <v>6427.1047643236316</v>
      </c>
    </row>
    <row r="59" spans="1:6" x14ac:dyDescent="0.25">
      <c r="A59" t="s">
        <v>58</v>
      </c>
      <c r="B59" t="s">
        <v>93</v>
      </c>
      <c r="C59" t="s">
        <v>94</v>
      </c>
      <c r="D59" t="s">
        <v>90</v>
      </c>
      <c r="E59" s="16">
        <v>777.22294776727665</v>
      </c>
      <c r="F59" s="16" t="s">
        <v>95</v>
      </c>
    </row>
    <row r="60" spans="1:6" x14ac:dyDescent="0.25">
      <c r="A60" t="s">
        <v>58</v>
      </c>
      <c r="B60" t="s">
        <v>96</v>
      </c>
      <c r="C60" t="s">
        <v>97</v>
      </c>
      <c r="D60" t="s">
        <v>90</v>
      </c>
      <c r="E60" s="16">
        <v>9534.1383573181793</v>
      </c>
    </row>
    <row r="61" spans="1:6" x14ac:dyDescent="0.25">
      <c r="A61" t="s">
        <v>58</v>
      </c>
      <c r="B61" t="s">
        <v>98</v>
      </c>
      <c r="C61" t="s">
        <v>99</v>
      </c>
      <c r="D61" t="s">
        <v>90</v>
      </c>
      <c r="E61" s="16">
        <v>602.13371013636345</v>
      </c>
    </row>
    <row r="62" spans="1:6" x14ac:dyDescent="0.25">
      <c r="A62" t="s">
        <v>58</v>
      </c>
      <c r="B62" t="s">
        <v>100</v>
      </c>
      <c r="C62" t="s">
        <v>101</v>
      </c>
      <c r="D62" t="s">
        <v>90</v>
      </c>
      <c r="E62" s="16">
        <v>2321.2999214090905</v>
      </c>
    </row>
    <row r="63" spans="1:6" x14ac:dyDescent="0.25">
      <c r="A63" t="s">
        <v>58</v>
      </c>
      <c r="B63" t="s">
        <v>102</v>
      </c>
      <c r="C63" t="s">
        <v>103</v>
      </c>
      <c r="D63" t="s">
        <v>90</v>
      </c>
      <c r="E63" s="16">
        <v>1614.9098444999995</v>
      </c>
    </row>
    <row r="64" spans="1:6" x14ac:dyDescent="0.25">
      <c r="A64" t="s">
        <v>57</v>
      </c>
      <c r="B64" t="s">
        <v>88</v>
      </c>
      <c r="C64" t="s">
        <v>89</v>
      </c>
      <c r="D64" t="s">
        <v>90</v>
      </c>
      <c r="E64" s="16">
        <v>0</v>
      </c>
      <c r="F64" s="16">
        <v>13997.079076681817</v>
      </c>
    </row>
    <row r="65" spans="1:6" x14ac:dyDescent="0.25">
      <c r="A65" t="s">
        <v>57</v>
      </c>
      <c r="B65" t="s">
        <v>88</v>
      </c>
      <c r="C65" t="s">
        <v>89</v>
      </c>
      <c r="D65" t="s">
        <v>90</v>
      </c>
      <c r="F65" s="16">
        <v>7165.7256960454515</v>
      </c>
    </row>
    <row r="66" spans="1:6" x14ac:dyDescent="0.25">
      <c r="A66" t="s">
        <v>57</v>
      </c>
      <c r="B66" t="s">
        <v>91</v>
      </c>
      <c r="C66" t="s">
        <v>92</v>
      </c>
      <c r="D66" t="s">
        <v>90</v>
      </c>
      <c r="E66" s="16">
        <v>6392.6672413300748</v>
      </c>
    </row>
    <row r="67" spans="1:6" x14ac:dyDescent="0.25">
      <c r="A67" t="s">
        <v>57</v>
      </c>
      <c r="B67" t="s">
        <v>93</v>
      </c>
      <c r="C67" t="s">
        <v>94</v>
      </c>
      <c r="D67" t="s">
        <v>90</v>
      </c>
      <c r="E67" s="16">
        <v>773.05845471537714</v>
      </c>
      <c r="F67" s="16" t="s">
        <v>95</v>
      </c>
    </row>
    <row r="68" spans="1:6" x14ac:dyDescent="0.25">
      <c r="A68" t="s">
        <v>57</v>
      </c>
      <c r="B68" t="s">
        <v>96</v>
      </c>
      <c r="C68" t="s">
        <v>97</v>
      </c>
      <c r="D68" t="s">
        <v>90</v>
      </c>
      <c r="E68" s="16">
        <v>9483.0528186590873</v>
      </c>
    </row>
    <row r="69" spans="1:6" x14ac:dyDescent="0.25">
      <c r="A69" t="s">
        <v>57</v>
      </c>
      <c r="B69" t="s">
        <v>98</v>
      </c>
      <c r="C69" t="s">
        <v>99</v>
      </c>
      <c r="D69" t="s">
        <v>90</v>
      </c>
      <c r="E69" s="16">
        <v>598.90737506818152</v>
      </c>
    </row>
    <row r="70" spans="1:6" x14ac:dyDescent="0.25">
      <c r="A70" t="s">
        <v>57</v>
      </c>
      <c r="B70" t="s">
        <v>100</v>
      </c>
      <c r="C70" t="s">
        <v>101</v>
      </c>
      <c r="D70" t="s">
        <v>90</v>
      </c>
      <c r="E70" s="16">
        <v>2308.8620007045447</v>
      </c>
    </row>
    <row r="71" spans="1:6" x14ac:dyDescent="0.25">
      <c r="A71" t="s">
        <v>57</v>
      </c>
      <c r="B71" t="s">
        <v>102</v>
      </c>
      <c r="C71" t="s">
        <v>103</v>
      </c>
      <c r="D71" t="s">
        <v>90</v>
      </c>
      <c r="E71" s="16">
        <v>1606.2568822499993</v>
      </c>
    </row>
    <row r="72" spans="1:6" x14ac:dyDescent="0.25">
      <c r="A72" t="s">
        <v>56</v>
      </c>
      <c r="B72" t="s">
        <v>88</v>
      </c>
      <c r="C72" t="s">
        <v>89</v>
      </c>
      <c r="D72" t="s">
        <v>90</v>
      </c>
      <c r="E72" s="16">
        <v>0</v>
      </c>
      <c r="F72" s="16">
        <v>13637.279205340905</v>
      </c>
    </row>
    <row r="73" spans="1:6" x14ac:dyDescent="0.25">
      <c r="A73" t="s">
        <v>56</v>
      </c>
      <c r="B73" t="s">
        <v>88</v>
      </c>
      <c r="C73" t="s">
        <v>89</v>
      </c>
      <c r="D73" t="s">
        <v>90</v>
      </c>
      <c r="F73" s="16">
        <v>6981.5281810227261</v>
      </c>
    </row>
    <row r="74" spans="1:6" x14ac:dyDescent="0.25">
      <c r="A74" t="s">
        <v>56</v>
      </c>
      <c r="B74" t="s">
        <v>91</v>
      </c>
      <c r="C74" t="s">
        <v>92</v>
      </c>
      <c r="D74" t="s">
        <v>90</v>
      </c>
      <c r="E74" s="16">
        <v>6228.3414674771884</v>
      </c>
    </row>
    <row r="75" spans="1:6" x14ac:dyDescent="0.25">
      <c r="A75" t="s">
        <v>56</v>
      </c>
      <c r="B75" t="s">
        <v>93</v>
      </c>
      <c r="C75" t="s">
        <v>94</v>
      </c>
      <c r="D75" t="s">
        <v>90</v>
      </c>
      <c r="E75" s="16">
        <v>753.18671354553805</v>
      </c>
      <c r="F75" s="16" t="s">
        <v>95</v>
      </c>
    </row>
    <row r="76" spans="1:6" x14ac:dyDescent="0.25">
      <c r="A76" t="s">
        <v>56</v>
      </c>
      <c r="B76" t="s">
        <v>96</v>
      </c>
      <c r="C76" t="s">
        <v>97</v>
      </c>
      <c r="D76" t="s">
        <v>90</v>
      </c>
      <c r="E76" s="16">
        <v>9239.2875898295424</v>
      </c>
    </row>
    <row r="77" spans="1:6" x14ac:dyDescent="0.25">
      <c r="A77" t="s">
        <v>56</v>
      </c>
      <c r="B77" t="s">
        <v>98</v>
      </c>
      <c r="C77" t="s">
        <v>99</v>
      </c>
      <c r="D77" t="s">
        <v>90</v>
      </c>
      <c r="E77" s="16">
        <v>583.5122490340907</v>
      </c>
    </row>
    <row r="78" spans="1:6" x14ac:dyDescent="0.25">
      <c r="A78" t="s">
        <v>56</v>
      </c>
      <c r="B78" t="s">
        <v>100</v>
      </c>
      <c r="C78" t="s">
        <v>101</v>
      </c>
      <c r="D78" t="s">
        <v>90</v>
      </c>
      <c r="E78" s="16">
        <v>2249.5118858522724</v>
      </c>
    </row>
    <row r="79" spans="1:6" x14ac:dyDescent="0.25">
      <c r="A79" t="s">
        <v>56</v>
      </c>
      <c r="B79" t="s">
        <v>102</v>
      </c>
      <c r="C79" t="s">
        <v>103</v>
      </c>
      <c r="D79" t="s">
        <v>90</v>
      </c>
      <c r="E79" s="16">
        <v>1564.9674806249996</v>
      </c>
    </row>
    <row r="80" spans="1:6" x14ac:dyDescent="0.25">
      <c r="A80" t="s">
        <v>55</v>
      </c>
      <c r="B80" t="s">
        <v>88</v>
      </c>
      <c r="C80" t="s">
        <v>89</v>
      </c>
      <c r="D80" t="s">
        <v>90</v>
      </c>
      <c r="E80" s="16">
        <v>0</v>
      </c>
      <c r="F80" s="16">
        <v>13637.279205340905</v>
      </c>
    </row>
    <row r="81" spans="1:6" x14ac:dyDescent="0.25">
      <c r="A81" t="s">
        <v>55</v>
      </c>
      <c r="B81" t="s">
        <v>88</v>
      </c>
      <c r="C81" t="s">
        <v>89</v>
      </c>
      <c r="D81" t="s">
        <v>90</v>
      </c>
      <c r="F81" s="16">
        <v>6981.5281810227261</v>
      </c>
    </row>
    <row r="82" spans="1:6" x14ac:dyDescent="0.25">
      <c r="A82" t="s">
        <v>55</v>
      </c>
      <c r="B82" t="s">
        <v>91</v>
      </c>
      <c r="C82" t="s">
        <v>92</v>
      </c>
      <c r="D82" t="s">
        <v>90</v>
      </c>
      <c r="E82" s="16">
        <v>6228.3414674771884</v>
      </c>
    </row>
    <row r="83" spans="1:6" x14ac:dyDescent="0.25">
      <c r="A83" t="s">
        <v>55</v>
      </c>
      <c r="B83" t="s">
        <v>93</v>
      </c>
      <c r="C83" t="s">
        <v>94</v>
      </c>
      <c r="D83" t="s">
        <v>90</v>
      </c>
      <c r="E83" s="16">
        <v>753.18671354553805</v>
      </c>
      <c r="F83" s="16" t="s">
        <v>95</v>
      </c>
    </row>
    <row r="84" spans="1:6" x14ac:dyDescent="0.25">
      <c r="A84" t="s">
        <v>55</v>
      </c>
      <c r="B84" t="s">
        <v>96</v>
      </c>
      <c r="C84" t="s">
        <v>97</v>
      </c>
      <c r="D84" t="s">
        <v>90</v>
      </c>
      <c r="E84" s="16">
        <v>9239.2875898295424</v>
      </c>
    </row>
    <row r="85" spans="1:6" x14ac:dyDescent="0.25">
      <c r="A85" t="s">
        <v>55</v>
      </c>
      <c r="B85" t="s">
        <v>98</v>
      </c>
      <c r="C85" t="s">
        <v>99</v>
      </c>
      <c r="D85" t="s">
        <v>90</v>
      </c>
      <c r="E85" s="16">
        <v>583.5122490340907</v>
      </c>
    </row>
    <row r="86" spans="1:6" x14ac:dyDescent="0.25">
      <c r="A86" t="s">
        <v>55</v>
      </c>
      <c r="B86" t="s">
        <v>100</v>
      </c>
      <c r="C86" t="s">
        <v>101</v>
      </c>
      <c r="D86" t="s">
        <v>90</v>
      </c>
      <c r="E86" s="16">
        <v>2249.5118858522724</v>
      </c>
    </row>
    <row r="87" spans="1:6" x14ac:dyDescent="0.25">
      <c r="A87" t="s">
        <v>55</v>
      </c>
      <c r="B87" t="s">
        <v>102</v>
      </c>
      <c r="C87" t="s">
        <v>103</v>
      </c>
      <c r="D87" t="s">
        <v>90</v>
      </c>
      <c r="E87" s="16">
        <v>1564.9674806249996</v>
      </c>
    </row>
    <row r="88" spans="1:6" x14ac:dyDescent="0.25">
      <c r="A88" t="s">
        <v>54</v>
      </c>
      <c r="B88" t="s">
        <v>88</v>
      </c>
      <c r="C88" t="s">
        <v>89</v>
      </c>
      <c r="D88" t="s">
        <v>90</v>
      </c>
      <c r="E88" s="16">
        <v>0</v>
      </c>
      <c r="F88" s="16">
        <v>13422.638054672723</v>
      </c>
    </row>
    <row r="89" spans="1:6" x14ac:dyDescent="0.25">
      <c r="A89" t="s">
        <v>54</v>
      </c>
      <c r="B89" t="s">
        <v>88</v>
      </c>
      <c r="C89" t="s">
        <v>89</v>
      </c>
      <c r="D89" t="s">
        <v>90</v>
      </c>
      <c r="F89" s="16">
        <v>6871.6438544181801</v>
      </c>
    </row>
    <row r="90" spans="1:6" x14ac:dyDescent="0.25">
      <c r="A90" t="s">
        <v>54</v>
      </c>
      <c r="B90" t="s">
        <v>91</v>
      </c>
      <c r="C90" t="s">
        <v>92</v>
      </c>
      <c r="D90" t="s">
        <v>90</v>
      </c>
      <c r="E90" s="16">
        <v>6130.3117682091633</v>
      </c>
    </row>
    <row r="91" spans="1:6" x14ac:dyDescent="0.25">
      <c r="A91" t="s">
        <v>54</v>
      </c>
      <c r="B91" t="s">
        <v>93</v>
      </c>
      <c r="C91" t="s">
        <v>94</v>
      </c>
      <c r="D91" t="s">
        <v>90</v>
      </c>
      <c r="E91" s="16">
        <v>741.33208620901723</v>
      </c>
      <c r="F91" s="16" t="s">
        <v>95</v>
      </c>
    </row>
    <row r="92" spans="1:6" x14ac:dyDescent="0.25">
      <c r="A92" t="s">
        <v>54</v>
      </c>
      <c r="B92" t="s">
        <v>96</v>
      </c>
      <c r="C92" t="s">
        <v>97</v>
      </c>
      <c r="D92" t="s">
        <v>90</v>
      </c>
      <c r="E92" s="16">
        <v>9093.8677234636343</v>
      </c>
    </row>
    <row r="93" spans="1:6" x14ac:dyDescent="0.25">
      <c r="A93" t="s">
        <v>54</v>
      </c>
      <c r="B93" t="s">
        <v>98</v>
      </c>
      <c r="C93" t="s">
        <v>99</v>
      </c>
      <c r="D93" t="s">
        <v>90</v>
      </c>
      <c r="E93" s="16">
        <v>574.32817802727254</v>
      </c>
    </row>
    <row r="94" spans="1:6" x14ac:dyDescent="0.25">
      <c r="A94" t="s">
        <v>54</v>
      </c>
      <c r="B94" t="s">
        <v>100</v>
      </c>
      <c r="C94" t="s">
        <v>101</v>
      </c>
      <c r="D94" t="s">
        <v>90</v>
      </c>
      <c r="E94" s="16">
        <v>2214.1061562818177</v>
      </c>
    </row>
    <row r="95" spans="1:6" x14ac:dyDescent="0.25">
      <c r="A95" t="s">
        <v>54</v>
      </c>
      <c r="B95" t="s">
        <v>102</v>
      </c>
      <c r="C95" t="s">
        <v>103</v>
      </c>
      <c r="D95" t="s">
        <v>90</v>
      </c>
      <c r="E95" s="16">
        <v>1540.3359968999994</v>
      </c>
    </row>
    <row r="96" spans="1:6" x14ac:dyDescent="0.25">
      <c r="A96" t="s">
        <v>53</v>
      </c>
      <c r="B96" t="s">
        <v>88</v>
      </c>
      <c r="C96" t="s">
        <v>89</v>
      </c>
      <c r="D96" t="s">
        <v>90</v>
      </c>
      <c r="E96" s="16">
        <v>0</v>
      </c>
      <c r="F96" s="16">
        <v>13301.204804227273</v>
      </c>
    </row>
    <row r="97" spans="1:6" x14ac:dyDescent="0.25">
      <c r="A97" t="s">
        <v>53</v>
      </c>
      <c r="B97" t="s">
        <v>88</v>
      </c>
      <c r="C97" t="s">
        <v>89</v>
      </c>
      <c r="D97" t="s">
        <v>90</v>
      </c>
      <c r="F97" s="16">
        <v>6809.4767866818156</v>
      </c>
    </row>
    <row r="98" spans="1:6" x14ac:dyDescent="0.25">
      <c r="A98" t="s">
        <v>53</v>
      </c>
      <c r="B98" t="s">
        <v>91</v>
      </c>
      <c r="C98" t="s">
        <v>92</v>
      </c>
      <c r="D98" t="s">
        <v>90</v>
      </c>
      <c r="E98" s="16">
        <v>6074.8514569629306</v>
      </c>
    </row>
    <row r="99" spans="1:6" x14ac:dyDescent="0.25">
      <c r="A99" t="s">
        <v>53</v>
      </c>
      <c r="B99" t="s">
        <v>93</v>
      </c>
      <c r="C99" t="s">
        <v>94</v>
      </c>
      <c r="D99" t="s">
        <v>90</v>
      </c>
      <c r="E99" s="16">
        <v>734.62532971888504</v>
      </c>
      <c r="F99" s="16" t="s">
        <v>95</v>
      </c>
    </row>
    <row r="100" spans="1:6" x14ac:dyDescent="0.25">
      <c r="A100" t="s">
        <v>53</v>
      </c>
      <c r="B100" t="s">
        <v>96</v>
      </c>
      <c r="C100" t="s">
        <v>97</v>
      </c>
      <c r="D100" t="s">
        <v>90</v>
      </c>
      <c r="E100" s="16">
        <v>9011.5964208863606</v>
      </c>
    </row>
    <row r="101" spans="1:6" x14ac:dyDescent="0.25">
      <c r="A101" t="s">
        <v>53</v>
      </c>
      <c r="B101" t="s">
        <v>98</v>
      </c>
      <c r="C101" t="s">
        <v>99</v>
      </c>
      <c r="D101" t="s">
        <v>90</v>
      </c>
      <c r="E101" s="16">
        <v>569.13228902272704</v>
      </c>
    </row>
    <row r="102" spans="1:6" x14ac:dyDescent="0.25">
      <c r="A102" t="s">
        <v>53</v>
      </c>
      <c r="B102" t="s">
        <v>100</v>
      </c>
      <c r="C102" t="s">
        <v>101</v>
      </c>
      <c r="D102" t="s">
        <v>90</v>
      </c>
      <c r="E102" s="16">
        <v>2194.0753615681811</v>
      </c>
    </row>
    <row r="103" spans="1:6" x14ac:dyDescent="0.25">
      <c r="A103" t="s">
        <v>53</v>
      </c>
      <c r="B103" t="s">
        <v>102</v>
      </c>
      <c r="C103" t="s">
        <v>103</v>
      </c>
      <c r="D103" t="s">
        <v>90</v>
      </c>
      <c r="E103" s="16">
        <v>1526.4007327499994</v>
      </c>
    </row>
    <row r="104" spans="1:6" x14ac:dyDescent="0.25">
      <c r="A104" t="s">
        <v>52</v>
      </c>
      <c r="B104" t="s">
        <v>88</v>
      </c>
      <c r="C104" t="s">
        <v>89</v>
      </c>
      <c r="D104" t="s">
        <v>90</v>
      </c>
      <c r="E104" s="16">
        <v>0</v>
      </c>
      <c r="F104" s="16">
        <v>13012.614102194802</v>
      </c>
    </row>
    <row r="105" spans="1:6" x14ac:dyDescent="0.25">
      <c r="A105" t="s">
        <v>52</v>
      </c>
      <c r="B105" t="s">
        <v>88</v>
      </c>
      <c r="C105" t="s">
        <v>89</v>
      </c>
      <c r="D105" t="s">
        <v>90</v>
      </c>
      <c r="F105" s="16">
        <v>6661.7344042986997</v>
      </c>
    </row>
    <row r="106" spans="1:6" x14ac:dyDescent="0.25">
      <c r="A106" t="s">
        <v>52</v>
      </c>
      <c r="B106" t="s">
        <v>91</v>
      </c>
      <c r="C106" t="s">
        <v>92</v>
      </c>
      <c r="D106" t="s">
        <v>90</v>
      </c>
      <c r="E106" s="16">
        <v>5943.0479344616679</v>
      </c>
    </row>
    <row r="107" spans="1:6" x14ac:dyDescent="0.25">
      <c r="A107" t="s">
        <v>52</v>
      </c>
      <c r="B107" t="s">
        <v>93</v>
      </c>
      <c r="C107" t="s">
        <v>94</v>
      </c>
      <c r="D107" t="s">
        <v>90</v>
      </c>
      <c r="E107" s="16">
        <v>718.68646983703229</v>
      </c>
      <c r="F107" s="16" t="s">
        <v>95</v>
      </c>
    </row>
    <row r="108" spans="1:6" x14ac:dyDescent="0.25">
      <c r="A108" t="s">
        <v>52</v>
      </c>
      <c r="B108" t="s">
        <v>96</v>
      </c>
      <c r="C108" t="s">
        <v>97</v>
      </c>
      <c r="D108" t="s">
        <v>90</v>
      </c>
      <c r="E108" s="16">
        <v>8816.0755657597383</v>
      </c>
    </row>
    <row r="109" spans="1:6" x14ac:dyDescent="0.25">
      <c r="A109" t="s">
        <v>52</v>
      </c>
      <c r="B109" t="s">
        <v>98</v>
      </c>
      <c r="C109" t="s">
        <v>99</v>
      </c>
      <c r="D109" t="s">
        <v>90</v>
      </c>
      <c r="E109" s="16">
        <v>556.78406273376606</v>
      </c>
    </row>
    <row r="110" spans="1:6" x14ac:dyDescent="0.25">
      <c r="A110" t="s">
        <v>52</v>
      </c>
      <c r="B110" t="s">
        <v>100</v>
      </c>
      <c r="C110" t="s">
        <v>101</v>
      </c>
      <c r="D110" t="s">
        <v>90</v>
      </c>
      <c r="E110" s="16">
        <v>2146.471422058441</v>
      </c>
    </row>
    <row r="111" spans="1:6" x14ac:dyDescent="0.25">
      <c r="A111" t="s">
        <v>52</v>
      </c>
      <c r="B111" t="s">
        <v>102</v>
      </c>
      <c r="C111" t="s">
        <v>103</v>
      </c>
      <c r="D111" t="s">
        <v>90</v>
      </c>
      <c r="E111" s="16">
        <v>1493.2830516428567</v>
      </c>
    </row>
    <row r="112" spans="1:6" x14ac:dyDescent="0.25">
      <c r="A112" t="s">
        <v>51</v>
      </c>
      <c r="B112" t="s">
        <v>88</v>
      </c>
      <c r="C112" t="s">
        <v>89</v>
      </c>
      <c r="D112" t="s">
        <v>90</v>
      </c>
      <c r="E112" s="16">
        <v>0</v>
      </c>
      <c r="F112" s="16">
        <v>13305.04738790909</v>
      </c>
    </row>
    <row r="113" spans="1:6" x14ac:dyDescent="0.25">
      <c r="A113" t="s">
        <v>51</v>
      </c>
      <c r="B113" t="s">
        <v>88</v>
      </c>
      <c r="C113" t="s">
        <v>89</v>
      </c>
      <c r="D113" t="s">
        <v>90</v>
      </c>
      <c r="F113" s="16">
        <v>6811.443975727273</v>
      </c>
    </row>
    <row r="114" spans="1:6" x14ac:dyDescent="0.25">
      <c r="A114" t="s">
        <v>51</v>
      </c>
      <c r="B114" t="s">
        <v>91</v>
      </c>
      <c r="C114" t="s">
        <v>92</v>
      </c>
      <c r="D114" t="s">
        <v>90</v>
      </c>
      <c r="E114" s="16">
        <v>6076.6064201727759</v>
      </c>
    </row>
    <row r="115" spans="1:6" x14ac:dyDescent="0.25">
      <c r="A115" t="s">
        <v>51</v>
      </c>
      <c r="B115" t="s">
        <v>93</v>
      </c>
      <c r="C115" t="s">
        <v>94</v>
      </c>
      <c r="D115" t="s">
        <v>90</v>
      </c>
      <c r="E115" s="16">
        <v>734.83755555449761</v>
      </c>
      <c r="F115" s="16" t="s">
        <v>95</v>
      </c>
    </row>
    <row r="116" spans="1:6" x14ac:dyDescent="0.25">
      <c r="A116" t="s">
        <v>51</v>
      </c>
      <c r="B116" t="s">
        <v>96</v>
      </c>
      <c r="C116" t="s">
        <v>97</v>
      </c>
      <c r="D116" t="s">
        <v>90</v>
      </c>
      <c r="E116" s="16">
        <v>9014.1997800454537</v>
      </c>
    </row>
    <row r="117" spans="1:6" x14ac:dyDescent="0.25">
      <c r="A117" t="s">
        <v>51</v>
      </c>
      <c r="B117" t="s">
        <v>98</v>
      </c>
      <c r="C117" t="s">
        <v>99</v>
      </c>
      <c r="D117" t="s">
        <v>90</v>
      </c>
      <c r="E117" s="16">
        <v>569.29670559090903</v>
      </c>
    </row>
    <row r="118" spans="1:6" x14ac:dyDescent="0.25">
      <c r="A118" t="s">
        <v>51</v>
      </c>
      <c r="B118" t="s">
        <v>100</v>
      </c>
      <c r="C118" t="s">
        <v>101</v>
      </c>
      <c r="D118" t="s">
        <v>90</v>
      </c>
      <c r="E118" s="16">
        <v>2194.7092077727275</v>
      </c>
    </row>
    <row r="119" spans="1:6" x14ac:dyDescent="0.25">
      <c r="A119" t="s">
        <v>51</v>
      </c>
      <c r="B119" t="s">
        <v>102</v>
      </c>
      <c r="C119" t="s">
        <v>103</v>
      </c>
      <c r="D119" t="s">
        <v>90</v>
      </c>
      <c r="E119" s="16">
        <v>1526.8416944999999</v>
      </c>
    </row>
    <row r="120" spans="1:6" x14ac:dyDescent="0.25">
      <c r="A120" t="s">
        <v>50</v>
      </c>
      <c r="B120" t="s">
        <v>88</v>
      </c>
      <c r="C120" t="s">
        <v>89</v>
      </c>
      <c r="D120" t="s">
        <v>107</v>
      </c>
      <c r="E120" s="16">
        <v>0</v>
      </c>
      <c r="F120" s="16">
        <v>12752.695712909092</v>
      </c>
    </row>
    <row r="121" spans="1:6" x14ac:dyDescent="0.25">
      <c r="A121" t="s">
        <v>50</v>
      </c>
      <c r="B121" t="s">
        <v>88</v>
      </c>
      <c r="C121" t="s">
        <v>89</v>
      </c>
      <c r="D121" t="s">
        <v>107</v>
      </c>
      <c r="F121" s="16">
        <v>6528.6706507272729</v>
      </c>
    </row>
    <row r="122" spans="1:6" x14ac:dyDescent="0.25">
      <c r="A122" t="s">
        <v>50</v>
      </c>
      <c r="B122" t="s">
        <v>91</v>
      </c>
      <c r="C122" t="s">
        <v>92</v>
      </c>
      <c r="D122" t="s">
        <v>107</v>
      </c>
      <c r="E122" s="16">
        <v>5824.3394693952587</v>
      </c>
    </row>
    <row r="123" spans="1:6" x14ac:dyDescent="0.25">
      <c r="A123" t="s">
        <v>50</v>
      </c>
      <c r="B123" t="s">
        <v>93</v>
      </c>
      <c r="C123" t="s">
        <v>94</v>
      </c>
      <c r="D123" t="s">
        <v>107</v>
      </c>
      <c r="E123" s="16">
        <v>704.33118133201401</v>
      </c>
      <c r="F123" s="16" t="s">
        <v>95</v>
      </c>
    </row>
    <row r="124" spans="1:6" x14ac:dyDescent="0.25">
      <c r="A124" t="s">
        <v>50</v>
      </c>
      <c r="B124" t="s">
        <v>96</v>
      </c>
      <c r="C124" t="s">
        <v>97</v>
      </c>
      <c r="D124" t="s">
        <v>107</v>
      </c>
      <c r="E124" s="16">
        <v>8639.9802675454539</v>
      </c>
    </row>
    <row r="125" spans="1:6" x14ac:dyDescent="0.25">
      <c r="A125" t="s">
        <v>50</v>
      </c>
      <c r="B125" t="s">
        <v>98</v>
      </c>
      <c r="C125" t="s">
        <v>99</v>
      </c>
      <c r="D125" t="s">
        <v>107</v>
      </c>
      <c r="E125" s="16">
        <v>545.66266809090905</v>
      </c>
    </row>
    <row r="126" spans="1:6" x14ac:dyDescent="0.25">
      <c r="A126" t="s">
        <v>50</v>
      </c>
      <c r="B126" t="s">
        <v>100</v>
      </c>
      <c r="C126" t="s">
        <v>101</v>
      </c>
      <c r="D126" t="s">
        <v>107</v>
      </c>
      <c r="E126" s="16">
        <v>2103.5970702727273</v>
      </c>
    </row>
    <row r="127" spans="1:6" x14ac:dyDescent="0.25">
      <c r="A127" t="s">
        <v>50</v>
      </c>
      <c r="B127" t="s">
        <v>102</v>
      </c>
      <c r="C127" t="s">
        <v>103</v>
      </c>
      <c r="D127" t="s">
        <v>107</v>
      </c>
      <c r="E127" s="16">
        <v>1463.4557069999998</v>
      </c>
    </row>
    <row r="128" spans="1:6" x14ac:dyDescent="0.25">
      <c r="A128" t="s">
        <v>66</v>
      </c>
      <c r="B128" t="s">
        <v>88</v>
      </c>
      <c r="C128" t="s">
        <v>89</v>
      </c>
      <c r="D128" t="s">
        <v>90</v>
      </c>
      <c r="E128" s="16">
        <v>0</v>
      </c>
      <c r="F128" s="16">
        <v>8436.2300000000032</v>
      </c>
    </row>
    <row r="129" spans="1:6" x14ac:dyDescent="0.25">
      <c r="A129" t="s">
        <v>66</v>
      </c>
      <c r="B129" t="s">
        <v>88</v>
      </c>
      <c r="C129" t="s">
        <v>89</v>
      </c>
      <c r="D129" t="s">
        <v>90</v>
      </c>
      <c r="F129" s="16">
        <v>12622.59</v>
      </c>
    </row>
    <row r="130" spans="1:6" x14ac:dyDescent="0.25">
      <c r="A130" t="s">
        <v>66</v>
      </c>
      <c r="B130" t="s">
        <v>91</v>
      </c>
      <c r="C130" t="s">
        <v>92</v>
      </c>
      <c r="D130" t="s">
        <v>90</v>
      </c>
      <c r="E130" s="16">
        <v>5710.9640879247054</v>
      </c>
    </row>
    <row r="131" spans="1:6" x14ac:dyDescent="0.25">
      <c r="A131" t="s">
        <v>66</v>
      </c>
      <c r="B131" t="s">
        <v>93</v>
      </c>
      <c r="C131" t="s">
        <v>94</v>
      </c>
      <c r="D131" t="s">
        <v>90</v>
      </c>
      <c r="E131" s="16">
        <v>6911.6259120752929</v>
      </c>
      <c r="F131" s="16" t="s">
        <v>95</v>
      </c>
    </row>
    <row r="132" spans="1:6" x14ac:dyDescent="0.25">
      <c r="A132" t="s">
        <v>66</v>
      </c>
      <c r="B132" t="s">
        <v>96</v>
      </c>
      <c r="C132" t="s">
        <v>97</v>
      </c>
      <c r="D132" t="s">
        <v>90</v>
      </c>
      <c r="E132" s="16">
        <v>0</v>
      </c>
    </row>
    <row r="133" spans="1:6" x14ac:dyDescent="0.25">
      <c r="A133" t="s">
        <v>66</v>
      </c>
      <c r="B133" t="s">
        <v>98</v>
      </c>
      <c r="C133" t="s">
        <v>99</v>
      </c>
      <c r="D133" t="s">
        <v>90</v>
      </c>
      <c r="E133" s="16">
        <v>1582.92</v>
      </c>
    </row>
    <row r="134" spans="1:6" x14ac:dyDescent="0.25">
      <c r="A134" t="s">
        <v>66</v>
      </c>
      <c r="B134" t="s">
        <v>100</v>
      </c>
      <c r="C134" t="s">
        <v>101</v>
      </c>
      <c r="D134" t="s">
        <v>90</v>
      </c>
      <c r="E134" s="16">
        <v>3111.28</v>
      </c>
    </row>
    <row r="135" spans="1:6" x14ac:dyDescent="0.25">
      <c r="A135" t="s">
        <v>66</v>
      </c>
      <c r="B135" t="s">
        <v>102</v>
      </c>
      <c r="C135" t="s">
        <v>103</v>
      </c>
      <c r="D135" t="s">
        <v>90</v>
      </c>
      <c r="E135" s="16">
        <v>3001.72</v>
      </c>
    </row>
    <row r="136" spans="1:6" x14ac:dyDescent="0.25">
      <c r="A136" t="s">
        <v>66</v>
      </c>
      <c r="B136" t="s">
        <v>104</v>
      </c>
      <c r="C136" t="s">
        <v>105</v>
      </c>
      <c r="D136" t="s">
        <v>90</v>
      </c>
      <c r="E136" s="16">
        <v>740.31</v>
      </c>
    </row>
    <row r="137" spans="1:6" x14ac:dyDescent="0.25">
      <c r="A137" t="s">
        <v>67</v>
      </c>
      <c r="B137" t="s">
        <v>88</v>
      </c>
      <c r="C137" t="s">
        <v>89</v>
      </c>
      <c r="D137" t="s">
        <v>90</v>
      </c>
      <c r="E137" s="16">
        <v>0</v>
      </c>
      <c r="F137" s="16">
        <v>8436.2300000000032</v>
      </c>
    </row>
    <row r="138" spans="1:6" x14ac:dyDescent="0.25">
      <c r="A138" t="s">
        <v>67</v>
      </c>
      <c r="B138" t="s">
        <v>88</v>
      </c>
      <c r="C138" t="s">
        <v>89</v>
      </c>
      <c r="D138" t="s">
        <v>90</v>
      </c>
      <c r="F138" s="16">
        <v>12622.59</v>
      </c>
    </row>
    <row r="139" spans="1:6" x14ac:dyDescent="0.25">
      <c r="A139" t="s">
        <v>67</v>
      </c>
      <c r="B139" t="s">
        <v>91</v>
      </c>
      <c r="C139" t="s">
        <v>92</v>
      </c>
      <c r="D139" t="s">
        <v>90</v>
      </c>
      <c r="E139" s="16">
        <v>5710.9640879247054</v>
      </c>
    </row>
    <row r="140" spans="1:6" x14ac:dyDescent="0.25">
      <c r="A140" t="s">
        <v>67</v>
      </c>
      <c r="B140" t="s">
        <v>93</v>
      </c>
      <c r="C140" t="s">
        <v>94</v>
      </c>
      <c r="D140" t="s">
        <v>90</v>
      </c>
      <c r="E140" s="16">
        <v>6911.6259120752929</v>
      </c>
      <c r="F140" s="16" t="s">
        <v>95</v>
      </c>
    </row>
    <row r="141" spans="1:6" x14ac:dyDescent="0.25">
      <c r="A141" t="s">
        <v>67</v>
      </c>
      <c r="B141" t="s">
        <v>96</v>
      </c>
      <c r="C141" t="s">
        <v>97</v>
      </c>
      <c r="D141" t="s">
        <v>90</v>
      </c>
      <c r="E141" s="16">
        <v>0</v>
      </c>
    </row>
    <row r="142" spans="1:6" x14ac:dyDescent="0.25">
      <c r="A142" t="s">
        <v>67</v>
      </c>
      <c r="B142" t="s">
        <v>98</v>
      </c>
      <c r="C142" t="s">
        <v>99</v>
      </c>
      <c r="D142" t="s">
        <v>90</v>
      </c>
      <c r="E142" s="16">
        <v>1582.92</v>
      </c>
    </row>
    <row r="143" spans="1:6" x14ac:dyDescent="0.25">
      <c r="A143" t="s">
        <v>67</v>
      </c>
      <c r="B143" t="s">
        <v>100</v>
      </c>
      <c r="C143" t="s">
        <v>101</v>
      </c>
      <c r="D143" t="s">
        <v>90</v>
      </c>
      <c r="E143" s="16">
        <v>3111.28</v>
      </c>
    </row>
    <row r="144" spans="1:6" x14ac:dyDescent="0.25">
      <c r="A144" t="s">
        <v>67</v>
      </c>
      <c r="B144" t="s">
        <v>102</v>
      </c>
      <c r="C144" t="s">
        <v>103</v>
      </c>
      <c r="D144" t="s">
        <v>90</v>
      </c>
      <c r="E144" s="16">
        <v>3001.72</v>
      </c>
    </row>
    <row r="145" spans="1:5" x14ac:dyDescent="0.25">
      <c r="A145" t="s">
        <v>67</v>
      </c>
      <c r="B145" t="s">
        <v>104</v>
      </c>
      <c r="C145" t="s">
        <v>105</v>
      </c>
      <c r="D145" t="s">
        <v>90</v>
      </c>
      <c r="E145" s="16">
        <v>740.31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ReportPart2!$B$5:$B$25</xm:f>
          </x14:formula1>
          <xm:sqref>A47:A315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R56"/>
  <sheetViews>
    <sheetView workbookViewId="0">
      <selection activeCell="E6" sqref="E6"/>
    </sheetView>
  </sheetViews>
  <sheetFormatPr defaultRowHeight="15" x14ac:dyDescent="0.25"/>
  <cols>
    <col min="1" max="1" width="11.28515625" bestFit="1" customWidth="1"/>
    <col min="2" max="2" width="7.42578125" customWidth="1"/>
    <col min="3" max="3" width="9.28515625" bestFit="1" customWidth="1"/>
    <col min="4" max="4" width="12" customWidth="1"/>
    <col min="5" max="5" width="22.85546875" customWidth="1"/>
    <col min="6" max="6" width="20.7109375" customWidth="1"/>
    <col min="7" max="7" width="18.5703125" customWidth="1"/>
    <col min="8" max="8" width="11.28515625" bestFit="1" customWidth="1"/>
    <col min="9" max="9" width="11.5703125" customWidth="1"/>
    <col min="10" max="15" width="11.28515625" bestFit="1" customWidth="1"/>
    <col min="16" max="17" width="12.28515625" bestFit="1" customWidth="1"/>
    <col min="18" max="18" width="11.28515625" bestFit="1" customWidth="1"/>
  </cols>
  <sheetData>
    <row r="1" spans="1:18" x14ac:dyDescent="0.25">
      <c r="A1" t="s">
        <v>0</v>
      </c>
      <c r="D1" t="str">
        <f>D2&amp;"_"&amp;D3</f>
        <v>2016_Jul</v>
      </c>
      <c r="E1" t="str">
        <f t="shared" ref="E1" si="0">E2&amp;"_"&amp;E3</f>
        <v>2016_Aug</v>
      </c>
      <c r="F1" t="str">
        <f t="shared" ref="F1" si="1">F2&amp;"_"&amp;F3</f>
        <v>2016_Sep</v>
      </c>
      <c r="G1" t="str">
        <f t="shared" ref="G1" si="2">G2&amp;"_"&amp;G3</f>
        <v>2016_Oct</v>
      </c>
      <c r="H1" t="str">
        <f t="shared" ref="H1" si="3">H2&amp;"_"&amp;H3</f>
        <v>2016_Nov</v>
      </c>
      <c r="I1" t="str">
        <f t="shared" ref="I1" si="4">I2&amp;"_"&amp;I3</f>
        <v>2016_Dec</v>
      </c>
      <c r="J1" t="str">
        <f t="shared" ref="J1" si="5">J2&amp;"_"&amp;J3</f>
        <v>2017_Jan</v>
      </c>
      <c r="K1" t="str">
        <f t="shared" ref="K1" si="6">K2&amp;"_"&amp;K3</f>
        <v>2017_Feb</v>
      </c>
      <c r="L1" t="str">
        <f t="shared" ref="L1" si="7">L2&amp;"_"&amp;L3</f>
        <v>2017_Mar</v>
      </c>
      <c r="M1" t="str">
        <f t="shared" ref="M1" si="8">M2&amp;"_"&amp;M3</f>
        <v>2017_Apr</v>
      </c>
      <c r="N1" t="str">
        <f t="shared" ref="N1" si="9">N2&amp;"_"&amp;N3</f>
        <v>2017_May</v>
      </c>
      <c r="O1" t="str">
        <f t="shared" ref="O1" si="10">O2&amp;"_"&amp;O3</f>
        <v>2017_Jun</v>
      </c>
    </row>
    <row r="2" spans="1:18" x14ac:dyDescent="0.25">
      <c r="A2" t="s">
        <v>1</v>
      </c>
      <c r="D2" s="13">
        <v>2016</v>
      </c>
      <c r="E2" s="13">
        <v>2016</v>
      </c>
      <c r="F2" s="13">
        <v>2016</v>
      </c>
      <c r="G2" s="13">
        <v>2016</v>
      </c>
      <c r="H2" s="13">
        <v>2016</v>
      </c>
      <c r="I2" s="13">
        <v>2016</v>
      </c>
      <c r="J2" s="13">
        <v>2017</v>
      </c>
      <c r="K2" s="13">
        <v>2017</v>
      </c>
      <c r="L2" s="13">
        <v>2017</v>
      </c>
      <c r="M2" s="13">
        <v>2017</v>
      </c>
      <c r="N2" s="13">
        <v>2017</v>
      </c>
      <c r="O2" s="13">
        <v>2017</v>
      </c>
    </row>
    <row r="3" spans="1:18" x14ac:dyDescent="0.25"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2" t="s">
        <v>14</v>
      </c>
      <c r="Q3" s="1" t="s">
        <v>48</v>
      </c>
      <c r="R3" s="1" t="s">
        <v>49</v>
      </c>
    </row>
    <row r="4" spans="1:18" x14ac:dyDescent="0.25">
      <c r="A4" t="s">
        <v>15</v>
      </c>
      <c r="D4" s="3">
        <v>75813.149999999994</v>
      </c>
      <c r="E4" s="3">
        <f>+D8</f>
        <v>84020.459999999992</v>
      </c>
      <c r="F4" s="3">
        <f>+E8</f>
        <v>81265.159999999989</v>
      </c>
      <c r="G4" s="3">
        <f>+F8</f>
        <v>78511.339999999982</v>
      </c>
      <c r="H4" s="3">
        <f t="shared" ref="H4:O4" si="11">+G8</f>
        <v>75865.51999999999</v>
      </c>
      <c r="I4" s="3">
        <f t="shared" si="11"/>
        <v>71907.709999999992</v>
      </c>
      <c r="J4" s="3">
        <f t="shared" si="11"/>
        <v>70465.899999999994</v>
      </c>
      <c r="K4" s="3">
        <f t="shared" si="11"/>
        <v>67874.069999999992</v>
      </c>
      <c r="L4" s="3">
        <f t="shared" si="11"/>
        <v>65282.239999999991</v>
      </c>
      <c r="M4" s="3">
        <f t="shared" si="11"/>
        <v>62690.409999999989</v>
      </c>
      <c r="N4" s="3">
        <f t="shared" si="11"/>
        <v>41793.579999999987</v>
      </c>
      <c r="O4" s="3">
        <f t="shared" si="11"/>
        <v>20896.749999999985</v>
      </c>
      <c r="P4" s="4">
        <f>+D4</f>
        <v>75813.149999999994</v>
      </c>
    </row>
    <row r="5" spans="1:18" x14ac:dyDescent="0.25">
      <c r="A5" t="s">
        <v>16</v>
      </c>
      <c r="D5" s="5">
        <f>18132.96+18305</f>
        <v>36437.96</v>
      </c>
      <c r="E5" s="5">
        <v>18305</v>
      </c>
      <c r="F5" s="5">
        <v>18305</v>
      </c>
      <c r="G5" s="5">
        <f>18305+183.05</f>
        <v>18488.05</v>
      </c>
      <c r="H5" s="5">
        <f>18305</f>
        <v>18305</v>
      </c>
      <c r="I5" s="5">
        <v>18305</v>
      </c>
      <c r="J5" s="5">
        <v>18305</v>
      </c>
      <c r="K5" s="5">
        <v>18305</v>
      </c>
      <c r="L5" s="5">
        <v>18305</v>
      </c>
      <c r="M5" s="5"/>
      <c r="N5" s="5"/>
      <c r="O5" s="5"/>
      <c r="P5" s="4">
        <f>SUM(D5:O5)</f>
        <v>183061.01</v>
      </c>
    </row>
    <row r="6" spans="1:18" x14ac:dyDescent="0.25">
      <c r="A6" t="s">
        <v>17</v>
      </c>
      <c r="D6" s="14">
        <v>-20949.25</v>
      </c>
      <c r="E6" s="14">
        <v>-21060.300000000003</v>
      </c>
      <c r="F6" s="14">
        <f>+E6+1.48</f>
        <v>-21058.820000000003</v>
      </c>
      <c r="G6" s="14">
        <f>+F6+-183.05</f>
        <v>-21241.870000000003</v>
      </c>
      <c r="H6" s="6">
        <v>-22262.81</v>
      </c>
      <c r="I6" s="6">
        <v>-21058.81</v>
      </c>
      <c r="J6" s="6">
        <f>+I6+161.98</f>
        <v>-20896.830000000002</v>
      </c>
      <c r="K6" s="6">
        <f t="shared" ref="K6:N6" si="12">+J6</f>
        <v>-20896.830000000002</v>
      </c>
      <c r="L6" s="6">
        <f t="shared" si="12"/>
        <v>-20896.830000000002</v>
      </c>
      <c r="M6" s="6">
        <f t="shared" si="12"/>
        <v>-20896.830000000002</v>
      </c>
      <c r="N6" s="6">
        <f t="shared" si="12"/>
        <v>-20896.830000000002</v>
      </c>
      <c r="O6" s="6">
        <f>+N6+0.04</f>
        <v>-20896.79</v>
      </c>
      <c r="P6" s="4">
        <f>SUM(D6:O6)</f>
        <v>-253012.80000000008</v>
      </c>
      <c r="Q6" s="3">
        <f>+SUM(G54:O54)+SUM(D6:F6)</f>
        <v>-246222.76772727276</v>
      </c>
      <c r="R6" s="3">
        <f>+Q6-P6</f>
        <v>6790.032272727316</v>
      </c>
    </row>
    <row r="7" spans="1:18" x14ac:dyDescent="0.25">
      <c r="A7" t="s">
        <v>18</v>
      </c>
      <c r="D7" s="5">
        <f>18.75-5258.15-2042</f>
        <v>-7281.4</v>
      </c>
      <c r="E7" s="5"/>
      <c r="F7" s="5"/>
      <c r="G7">
        <v>108</v>
      </c>
      <c r="H7" s="5"/>
      <c r="I7" s="5">
        <v>1312</v>
      </c>
      <c r="J7" s="5"/>
      <c r="K7" s="5"/>
      <c r="L7" s="5"/>
      <c r="N7" s="5"/>
      <c r="O7" s="5"/>
      <c r="P7" s="4">
        <f>SUM(D7:O7)</f>
        <v>-5861.4</v>
      </c>
    </row>
    <row r="8" spans="1:18" x14ac:dyDescent="0.25">
      <c r="A8" t="s">
        <v>19</v>
      </c>
      <c r="D8" s="7">
        <f>SUM(D4:D7)</f>
        <v>84020.459999999992</v>
      </c>
      <c r="E8" s="7">
        <f>SUM(E4:E7)</f>
        <v>81265.159999999989</v>
      </c>
      <c r="F8" s="7">
        <f>SUM(F4:F7)</f>
        <v>78511.339999999982</v>
      </c>
      <c r="G8" s="7">
        <f t="shared" ref="G8:P8" si="13">SUM(G4:G7)</f>
        <v>75865.51999999999</v>
      </c>
      <c r="H8" s="7">
        <f t="shared" si="13"/>
        <v>71907.709999999992</v>
      </c>
      <c r="I8" s="7">
        <f>SUM(I4:I7)</f>
        <v>70465.899999999994</v>
      </c>
      <c r="J8" s="7">
        <f t="shared" si="13"/>
        <v>67874.069999999992</v>
      </c>
      <c r="K8" s="7">
        <f t="shared" si="13"/>
        <v>65282.239999999991</v>
      </c>
      <c r="L8" s="8">
        <f t="shared" si="13"/>
        <v>62690.409999999989</v>
      </c>
      <c r="M8" s="8">
        <f t="shared" si="13"/>
        <v>41793.579999999987</v>
      </c>
      <c r="N8" s="7">
        <f t="shared" si="13"/>
        <v>20896.749999999985</v>
      </c>
      <c r="O8" s="7">
        <f>SUM(O4:O7)</f>
        <v>-4.000000001542503E-2</v>
      </c>
      <c r="P8" s="9">
        <f t="shared" si="13"/>
        <v>-4.0000000071813702E-2</v>
      </c>
    </row>
    <row r="9" spans="1:18" x14ac:dyDescent="0.25">
      <c r="H9" s="3"/>
      <c r="I9" s="3">
        <v>70680.850000000006</v>
      </c>
      <c r="P9" s="10"/>
    </row>
    <row r="10" spans="1:18" x14ac:dyDescent="0.25">
      <c r="D10" s="3"/>
      <c r="H10" s="3"/>
      <c r="I10" s="3">
        <f>+I8-I9</f>
        <v>-214.95000000001164</v>
      </c>
    </row>
    <row r="11" spans="1:18" x14ac:dyDescent="0.25">
      <c r="A11" t="s">
        <v>20</v>
      </c>
      <c r="B11" t="s">
        <v>21</v>
      </c>
      <c r="C11" t="s">
        <v>22</v>
      </c>
      <c r="D11" t="s">
        <v>23</v>
      </c>
      <c r="E11" t="s">
        <v>24</v>
      </c>
      <c r="F11" t="s">
        <v>25</v>
      </c>
      <c r="G11" t="s">
        <v>26</v>
      </c>
      <c r="H11" t="s">
        <v>27</v>
      </c>
      <c r="I11" t="s">
        <v>28</v>
      </c>
    </row>
    <row r="12" spans="1:18" hidden="1" x14ac:dyDescent="0.25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29</v>
      </c>
      <c r="G12" t="s">
        <v>34</v>
      </c>
      <c r="H12" s="5">
        <v>830.38</v>
      </c>
      <c r="I12" s="5">
        <v>71548.17</v>
      </c>
    </row>
    <row r="13" spans="1:18" hidden="1" x14ac:dyDescent="0.25">
      <c r="A13" t="s">
        <v>29</v>
      </c>
      <c r="B13" t="s">
        <v>30</v>
      </c>
      <c r="C13" t="s">
        <v>31</v>
      </c>
      <c r="D13" t="s">
        <v>32</v>
      </c>
      <c r="E13" t="s">
        <v>33</v>
      </c>
      <c r="F13" t="s">
        <v>35</v>
      </c>
      <c r="G13" t="s">
        <v>34</v>
      </c>
      <c r="H13" s="5">
        <v>724.26</v>
      </c>
      <c r="I13" s="5">
        <v>72272.429999999993</v>
      </c>
    </row>
    <row r="14" spans="1:18" hidden="1" x14ac:dyDescent="0.25">
      <c r="A14" t="s">
        <v>29</v>
      </c>
      <c r="B14" t="s">
        <v>30</v>
      </c>
      <c r="C14" t="s">
        <v>31</v>
      </c>
      <c r="D14" t="s">
        <v>32</v>
      </c>
      <c r="E14" t="s">
        <v>33</v>
      </c>
      <c r="F14" t="s">
        <v>36</v>
      </c>
      <c r="G14" t="s">
        <v>34</v>
      </c>
      <c r="H14" s="5">
        <v>-5633.59</v>
      </c>
      <c r="I14" s="5">
        <v>66638.84</v>
      </c>
    </row>
    <row r="15" spans="1:1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36</v>
      </c>
      <c r="G15" t="s">
        <v>37</v>
      </c>
      <c r="H15" s="5">
        <v>-1656.73</v>
      </c>
      <c r="I15" s="5">
        <v>70465.929999999993</v>
      </c>
    </row>
    <row r="16" spans="1:18" hidden="1" x14ac:dyDescent="0.25">
      <c r="A16" t="s">
        <v>29</v>
      </c>
      <c r="B16" t="s">
        <v>30</v>
      </c>
      <c r="C16" t="s">
        <v>31</v>
      </c>
      <c r="D16" t="s">
        <v>32</v>
      </c>
      <c r="E16" t="s">
        <v>33</v>
      </c>
      <c r="F16" t="s">
        <v>38</v>
      </c>
      <c r="G16" t="s">
        <v>34</v>
      </c>
      <c r="H16" s="5">
        <v>-5083.8599999999997</v>
      </c>
      <c r="I16" s="5">
        <v>5083.8599999999997</v>
      </c>
    </row>
    <row r="17" spans="1:9" hidden="1" x14ac:dyDescent="0.25">
      <c r="A17" t="s">
        <v>29</v>
      </c>
      <c r="B17" t="s">
        <v>30</v>
      </c>
      <c r="C17" t="s">
        <v>31</v>
      </c>
      <c r="D17" t="s">
        <v>32</v>
      </c>
      <c r="E17" t="s">
        <v>33</v>
      </c>
      <c r="F17" t="s">
        <v>39</v>
      </c>
      <c r="G17" t="s">
        <v>34</v>
      </c>
      <c r="H17" s="5">
        <v>-783.84</v>
      </c>
      <c r="I17" s="5">
        <v>75249.03</v>
      </c>
    </row>
    <row r="18" spans="1:9" x14ac:dyDescent="0.25">
      <c r="A18" t="s">
        <v>29</v>
      </c>
      <c r="B18" t="s">
        <v>30</v>
      </c>
      <c r="C18" t="s">
        <v>31</v>
      </c>
      <c r="D18" t="s">
        <v>32</v>
      </c>
      <c r="E18" t="s">
        <v>33</v>
      </c>
      <c r="F18" t="s">
        <v>40</v>
      </c>
      <c r="G18" t="s">
        <v>37</v>
      </c>
      <c r="H18" s="5">
        <v>-2240.5300000000002</v>
      </c>
      <c r="I18" s="5">
        <v>64041.38</v>
      </c>
    </row>
    <row r="19" spans="1:9" x14ac:dyDescent="0.25">
      <c r="A19" t="s">
        <v>29</v>
      </c>
      <c r="B19" t="s">
        <v>30</v>
      </c>
      <c r="C19" t="s">
        <v>31</v>
      </c>
      <c r="D19" t="s">
        <v>32</v>
      </c>
      <c r="E19" t="s">
        <v>33</v>
      </c>
      <c r="F19" t="s">
        <v>41</v>
      </c>
      <c r="G19" t="s">
        <v>37</v>
      </c>
      <c r="H19" s="5">
        <v>-2184.96</v>
      </c>
      <c r="I19" s="5">
        <v>61856.42</v>
      </c>
    </row>
    <row r="20" spans="1:9" x14ac:dyDescent="0.25">
      <c r="A20" t="s">
        <v>29</v>
      </c>
      <c r="B20" t="s">
        <v>30</v>
      </c>
      <c r="C20" t="s">
        <v>31</v>
      </c>
      <c r="D20" t="s">
        <v>32</v>
      </c>
      <c r="E20" t="s">
        <v>33</v>
      </c>
      <c r="F20" t="s">
        <v>42</v>
      </c>
      <c r="G20" t="s">
        <v>37</v>
      </c>
      <c r="H20" s="11">
        <v>-2645.82</v>
      </c>
      <c r="I20" s="11">
        <v>78727.34</v>
      </c>
    </row>
    <row r="21" spans="1:9" hidden="1" x14ac:dyDescent="0.25">
      <c r="A21" t="s">
        <v>29</v>
      </c>
      <c r="B21" t="s">
        <v>30</v>
      </c>
      <c r="C21" t="s">
        <v>31</v>
      </c>
      <c r="D21" t="s">
        <v>32</v>
      </c>
      <c r="E21" t="s">
        <v>33</v>
      </c>
      <c r="F21" t="s">
        <v>43</v>
      </c>
      <c r="G21" t="s">
        <v>34</v>
      </c>
      <c r="H21" s="11">
        <v>-5083.8599999999997</v>
      </c>
      <c r="I21" s="11">
        <v>10167.719999999999</v>
      </c>
    </row>
    <row r="22" spans="1:9" hidden="1" x14ac:dyDescent="0.25">
      <c r="A22" t="s">
        <v>29</v>
      </c>
      <c r="B22" t="s">
        <v>30</v>
      </c>
      <c r="C22" t="s">
        <v>31</v>
      </c>
      <c r="D22" t="s">
        <v>32</v>
      </c>
      <c r="E22" t="s">
        <v>33</v>
      </c>
      <c r="F22" t="s">
        <v>44</v>
      </c>
      <c r="G22" t="s">
        <v>34</v>
      </c>
      <c r="H22" s="5">
        <v>70949.009999999995</v>
      </c>
      <c r="I22" s="5">
        <v>76032.87</v>
      </c>
    </row>
    <row r="23" spans="1:9" hidden="1" x14ac:dyDescent="0.25">
      <c r="A23" t="s">
        <v>29</v>
      </c>
      <c r="B23" t="s">
        <v>30</v>
      </c>
      <c r="C23" t="s">
        <v>31</v>
      </c>
      <c r="D23" t="s">
        <v>32</v>
      </c>
      <c r="E23" t="s">
        <v>33</v>
      </c>
      <c r="F23" t="s">
        <v>45</v>
      </c>
      <c r="G23" t="s">
        <v>34</v>
      </c>
      <c r="H23" s="5">
        <v>-2385.62</v>
      </c>
      <c r="I23" s="5">
        <v>72863.41</v>
      </c>
    </row>
    <row r="24" spans="1:9" hidden="1" x14ac:dyDescent="0.25">
      <c r="A24" t="s">
        <v>29</v>
      </c>
      <c r="B24" t="s">
        <v>30</v>
      </c>
      <c r="C24" t="s">
        <v>31</v>
      </c>
      <c r="D24" t="s">
        <v>32</v>
      </c>
      <c r="E24" t="s">
        <v>33</v>
      </c>
      <c r="F24" t="s">
        <v>42</v>
      </c>
      <c r="G24" t="s">
        <v>34</v>
      </c>
      <c r="H24" s="5">
        <v>-2145.62</v>
      </c>
      <c r="I24" s="5">
        <v>70717.789999999994</v>
      </c>
    </row>
    <row r="25" spans="1:9" x14ac:dyDescent="0.25">
      <c r="A25" t="s">
        <v>29</v>
      </c>
      <c r="B25" t="s">
        <v>30</v>
      </c>
      <c r="C25" t="s">
        <v>31</v>
      </c>
      <c r="D25" t="s">
        <v>32</v>
      </c>
      <c r="E25" t="s">
        <v>33</v>
      </c>
      <c r="F25" t="s">
        <v>38</v>
      </c>
      <c r="G25" t="s">
        <v>37</v>
      </c>
      <c r="H25" s="5">
        <v>-20074.810000000001</v>
      </c>
      <c r="I25" s="5">
        <v>21162.799999999999</v>
      </c>
    </row>
    <row r="26" spans="1:9" x14ac:dyDescent="0.25">
      <c r="A26" t="s">
        <v>29</v>
      </c>
      <c r="B26" t="s">
        <v>30</v>
      </c>
      <c r="C26" t="s">
        <v>31</v>
      </c>
      <c r="D26" t="s">
        <v>32</v>
      </c>
      <c r="E26" t="s">
        <v>33</v>
      </c>
      <c r="F26" t="s">
        <v>44</v>
      </c>
      <c r="G26" t="s">
        <v>37</v>
      </c>
      <c r="H26" s="5">
        <v>54650.35</v>
      </c>
      <c r="I26" s="5">
        <v>75813.149999999994</v>
      </c>
    </row>
    <row r="27" spans="1:9" x14ac:dyDescent="0.25">
      <c r="A27" t="s">
        <v>29</v>
      </c>
      <c r="B27" t="s">
        <v>30</v>
      </c>
      <c r="C27" t="s">
        <v>31</v>
      </c>
      <c r="D27" t="s">
        <v>32</v>
      </c>
      <c r="E27" t="s">
        <v>33</v>
      </c>
      <c r="F27" t="s">
        <v>39</v>
      </c>
      <c r="G27" t="s">
        <v>37</v>
      </c>
      <c r="H27" s="5">
        <v>8207.31</v>
      </c>
      <c r="I27" s="5">
        <v>84020.46</v>
      </c>
    </row>
    <row r="28" spans="1:9" hidden="1" x14ac:dyDescent="0.25">
      <c r="A28" t="s">
        <v>29</v>
      </c>
      <c r="B28" t="s">
        <v>30</v>
      </c>
      <c r="C28" t="s">
        <v>31</v>
      </c>
      <c r="D28" t="s">
        <v>32</v>
      </c>
      <c r="E28" t="s">
        <v>33</v>
      </c>
      <c r="F28" t="s">
        <v>46</v>
      </c>
      <c r="G28" t="s">
        <v>34</v>
      </c>
      <c r="H28" s="5">
        <v>-843.41</v>
      </c>
      <c r="I28" s="5">
        <v>16866.39</v>
      </c>
    </row>
    <row r="29" spans="1:9" hidden="1" x14ac:dyDescent="0.25">
      <c r="A29" t="s">
        <v>29</v>
      </c>
      <c r="B29" t="s">
        <v>30</v>
      </c>
      <c r="C29" t="s">
        <v>31</v>
      </c>
      <c r="D29" t="s">
        <v>32</v>
      </c>
      <c r="E29" t="s">
        <v>33</v>
      </c>
      <c r="F29" t="s">
        <v>40</v>
      </c>
      <c r="G29" t="s">
        <v>34</v>
      </c>
      <c r="H29" s="5">
        <v>10323.01</v>
      </c>
      <c r="I29" s="5">
        <v>27189.4</v>
      </c>
    </row>
    <row r="30" spans="1:9" hidden="1" x14ac:dyDescent="0.25">
      <c r="A30" t="s">
        <v>29</v>
      </c>
      <c r="B30" t="s">
        <v>30</v>
      </c>
      <c r="C30" t="s">
        <v>31</v>
      </c>
      <c r="D30" t="s">
        <v>32</v>
      </c>
      <c r="E30" t="s">
        <v>33</v>
      </c>
      <c r="F30" t="s">
        <v>41</v>
      </c>
      <c r="G30" t="s">
        <v>34</v>
      </c>
      <c r="H30" s="5">
        <v>-11937.82</v>
      </c>
      <c r="I30" s="5">
        <v>15251.58</v>
      </c>
    </row>
    <row r="31" spans="1:9" x14ac:dyDescent="0.25">
      <c r="A31" t="s">
        <v>29</v>
      </c>
      <c r="B31" t="s">
        <v>30</v>
      </c>
      <c r="C31" t="s">
        <v>31</v>
      </c>
      <c r="D31" t="s">
        <v>32</v>
      </c>
      <c r="E31" t="s">
        <v>33</v>
      </c>
      <c r="F31" t="s">
        <v>46</v>
      </c>
      <c r="G31" t="s">
        <v>37</v>
      </c>
      <c r="H31" s="5">
        <v>-356.93</v>
      </c>
      <c r="I31" s="5">
        <v>66281.91</v>
      </c>
    </row>
    <row r="32" spans="1:9" x14ac:dyDescent="0.25">
      <c r="A32" t="s">
        <v>29</v>
      </c>
      <c r="B32" t="s">
        <v>30</v>
      </c>
      <c r="C32" t="s">
        <v>31</v>
      </c>
      <c r="D32" t="s">
        <v>32</v>
      </c>
      <c r="E32" t="s">
        <v>33</v>
      </c>
      <c r="F32" t="s">
        <v>29</v>
      </c>
      <c r="G32" t="s">
        <v>37</v>
      </c>
      <c r="H32" s="5">
        <v>-2646.87</v>
      </c>
      <c r="I32" s="5">
        <v>76080.47</v>
      </c>
    </row>
    <row r="33" spans="1:9" x14ac:dyDescent="0.25">
      <c r="A33" t="s">
        <v>29</v>
      </c>
      <c r="B33" t="s">
        <v>30</v>
      </c>
      <c r="C33" t="s">
        <v>31</v>
      </c>
      <c r="D33" t="s">
        <v>32</v>
      </c>
      <c r="E33" t="s">
        <v>33</v>
      </c>
      <c r="F33" t="s">
        <v>35</v>
      </c>
      <c r="G33" t="s">
        <v>37</v>
      </c>
      <c r="H33" s="5">
        <v>-3957.81</v>
      </c>
      <c r="I33" s="5">
        <v>72122.66</v>
      </c>
    </row>
    <row r="34" spans="1:9" x14ac:dyDescent="0.25">
      <c r="A34" t="s">
        <v>29</v>
      </c>
      <c r="B34" t="s">
        <v>30</v>
      </c>
      <c r="C34" t="s">
        <v>31</v>
      </c>
      <c r="D34" t="s">
        <v>32</v>
      </c>
      <c r="E34" t="s">
        <v>33</v>
      </c>
      <c r="F34" t="s">
        <v>43</v>
      </c>
      <c r="G34" t="s">
        <v>37</v>
      </c>
      <c r="H34" s="5">
        <v>-20618.810000000001</v>
      </c>
      <c r="I34" s="12">
        <v>41237.61</v>
      </c>
    </row>
    <row r="35" spans="1:9" x14ac:dyDescent="0.25">
      <c r="A35" t="s">
        <v>29</v>
      </c>
      <c r="B35" t="s">
        <v>30</v>
      </c>
      <c r="C35" t="s">
        <v>31</v>
      </c>
      <c r="D35" t="s">
        <v>32</v>
      </c>
      <c r="E35" t="s">
        <v>33</v>
      </c>
      <c r="F35" t="s">
        <v>45</v>
      </c>
      <c r="G35" t="s">
        <v>37</v>
      </c>
      <c r="H35" s="5">
        <v>-2647.3</v>
      </c>
      <c r="I35" s="5">
        <v>81373.16</v>
      </c>
    </row>
    <row r="36" spans="1:9" hidden="1" x14ac:dyDescent="0.25">
      <c r="A36" t="s">
        <v>29</v>
      </c>
      <c r="B36" t="s">
        <v>30</v>
      </c>
      <c r="C36" t="s">
        <v>31</v>
      </c>
      <c r="D36" t="s">
        <v>32</v>
      </c>
      <c r="E36" t="s">
        <v>33</v>
      </c>
      <c r="F36" t="s">
        <v>46</v>
      </c>
      <c r="G36" t="s">
        <v>47</v>
      </c>
      <c r="H36" s="5">
        <v>-4520</v>
      </c>
      <c r="I36" s="5">
        <v>65945.929999999993</v>
      </c>
    </row>
    <row r="37" spans="1:9" hidden="1" x14ac:dyDescent="0.25">
      <c r="A37" t="s">
        <v>29</v>
      </c>
      <c r="B37" t="s">
        <v>30</v>
      </c>
      <c r="C37" t="s">
        <v>31</v>
      </c>
      <c r="D37" t="s">
        <v>32</v>
      </c>
      <c r="E37" t="s">
        <v>33</v>
      </c>
      <c r="F37" t="s">
        <v>29</v>
      </c>
      <c r="G37" t="s">
        <v>47</v>
      </c>
      <c r="H37" s="5">
        <v>0</v>
      </c>
      <c r="I37" s="5">
        <v>106815.93</v>
      </c>
    </row>
    <row r="38" spans="1:9" hidden="1" x14ac:dyDescent="0.25">
      <c r="A38" t="s">
        <v>29</v>
      </c>
      <c r="B38" t="s">
        <v>30</v>
      </c>
      <c r="C38" t="s">
        <v>31</v>
      </c>
      <c r="D38" t="s">
        <v>32</v>
      </c>
      <c r="E38" t="s">
        <v>33</v>
      </c>
      <c r="F38" t="s">
        <v>35</v>
      </c>
      <c r="G38" t="s">
        <v>47</v>
      </c>
      <c r="H38" s="5">
        <v>0</v>
      </c>
      <c r="I38" s="5">
        <v>106815.93</v>
      </c>
    </row>
    <row r="39" spans="1:9" hidden="1" x14ac:dyDescent="0.25">
      <c r="A39" t="s">
        <v>29</v>
      </c>
      <c r="B39" t="s">
        <v>30</v>
      </c>
      <c r="C39" t="s">
        <v>31</v>
      </c>
      <c r="D39" t="s">
        <v>32</v>
      </c>
      <c r="E39" t="s">
        <v>33</v>
      </c>
      <c r="F39" t="s">
        <v>36</v>
      </c>
      <c r="G39" t="s">
        <v>47</v>
      </c>
      <c r="H39" s="5">
        <v>0</v>
      </c>
      <c r="I39" s="5">
        <v>106815.93</v>
      </c>
    </row>
    <row r="40" spans="1:9" hidden="1" x14ac:dyDescent="0.25">
      <c r="A40" t="s">
        <v>29</v>
      </c>
      <c r="B40" t="s">
        <v>30</v>
      </c>
      <c r="C40" t="s">
        <v>31</v>
      </c>
      <c r="D40" t="s">
        <v>32</v>
      </c>
      <c r="E40" t="s">
        <v>33</v>
      </c>
      <c r="F40" t="s">
        <v>40</v>
      </c>
      <c r="G40" t="s">
        <v>47</v>
      </c>
      <c r="H40" s="5">
        <v>40870</v>
      </c>
      <c r="I40" s="5">
        <v>106815.93</v>
      </c>
    </row>
    <row r="41" spans="1:9" hidden="1" x14ac:dyDescent="0.25">
      <c r="A41" t="s">
        <v>29</v>
      </c>
      <c r="B41" t="s">
        <v>30</v>
      </c>
      <c r="C41" t="s">
        <v>31</v>
      </c>
      <c r="D41" t="s">
        <v>32</v>
      </c>
      <c r="E41" t="s">
        <v>33</v>
      </c>
      <c r="F41" t="s">
        <v>41</v>
      </c>
      <c r="G41" t="s">
        <v>47</v>
      </c>
      <c r="H41" s="5">
        <v>0</v>
      </c>
      <c r="I41" s="5">
        <v>106815.93</v>
      </c>
    </row>
    <row r="42" spans="1:9" hidden="1" x14ac:dyDescent="0.25">
      <c r="A42" t="s">
        <v>29</v>
      </c>
      <c r="B42" t="s">
        <v>30</v>
      </c>
      <c r="C42" t="s">
        <v>31</v>
      </c>
      <c r="D42" t="s">
        <v>32</v>
      </c>
      <c r="E42" t="s">
        <v>33</v>
      </c>
      <c r="F42" t="s">
        <v>43</v>
      </c>
      <c r="G42" t="s">
        <v>47</v>
      </c>
      <c r="H42" s="5">
        <v>0</v>
      </c>
      <c r="I42" s="5">
        <v>106815.93</v>
      </c>
    </row>
    <row r="43" spans="1:9" hidden="1" x14ac:dyDescent="0.25">
      <c r="A43" t="s">
        <v>29</v>
      </c>
      <c r="B43" t="s">
        <v>30</v>
      </c>
      <c r="C43" t="s">
        <v>31</v>
      </c>
      <c r="D43" t="s">
        <v>32</v>
      </c>
      <c r="E43" t="s">
        <v>33</v>
      </c>
      <c r="F43" t="s">
        <v>38</v>
      </c>
      <c r="G43" t="s">
        <v>47</v>
      </c>
      <c r="H43" s="5">
        <v>0</v>
      </c>
      <c r="I43" s="5">
        <v>106815.93</v>
      </c>
    </row>
    <row r="44" spans="1:9" hidden="1" x14ac:dyDescent="0.25">
      <c r="A44" t="s">
        <v>29</v>
      </c>
      <c r="B44" t="s">
        <v>30</v>
      </c>
      <c r="C44" t="s">
        <v>31</v>
      </c>
      <c r="D44" t="s">
        <v>32</v>
      </c>
      <c r="E44" t="s">
        <v>33</v>
      </c>
      <c r="F44" t="s">
        <v>44</v>
      </c>
      <c r="G44" t="s">
        <v>47</v>
      </c>
      <c r="H44" s="5">
        <v>0</v>
      </c>
      <c r="I44" s="5">
        <v>106815.93</v>
      </c>
    </row>
    <row r="45" spans="1:9" hidden="1" x14ac:dyDescent="0.25">
      <c r="A45" t="s">
        <v>29</v>
      </c>
      <c r="B45" t="s">
        <v>30</v>
      </c>
      <c r="C45" t="s">
        <v>31</v>
      </c>
      <c r="D45" t="s">
        <v>32</v>
      </c>
      <c r="E45" t="s">
        <v>33</v>
      </c>
      <c r="F45" t="s">
        <v>39</v>
      </c>
      <c r="G45" t="s">
        <v>47</v>
      </c>
      <c r="H45" s="5">
        <v>0</v>
      </c>
      <c r="I45" s="5">
        <v>106815.93</v>
      </c>
    </row>
    <row r="46" spans="1:9" hidden="1" x14ac:dyDescent="0.25">
      <c r="A46" t="s">
        <v>29</v>
      </c>
      <c r="B46" t="s">
        <v>30</v>
      </c>
      <c r="C46" t="s">
        <v>31</v>
      </c>
      <c r="D46" t="s">
        <v>32</v>
      </c>
      <c r="E46" t="s">
        <v>33</v>
      </c>
      <c r="F46" t="s">
        <v>45</v>
      </c>
      <c r="G46" t="s">
        <v>47</v>
      </c>
      <c r="H46" s="5">
        <v>0</v>
      </c>
      <c r="I46" s="5">
        <v>106815.93</v>
      </c>
    </row>
    <row r="47" spans="1:9" hidden="1" x14ac:dyDescent="0.25">
      <c r="A47" t="s">
        <v>29</v>
      </c>
      <c r="B47" t="s">
        <v>30</v>
      </c>
      <c r="C47" t="s">
        <v>31</v>
      </c>
      <c r="D47" t="s">
        <v>32</v>
      </c>
      <c r="E47" t="s">
        <v>33</v>
      </c>
      <c r="F47" t="s">
        <v>42</v>
      </c>
      <c r="G47" t="s">
        <v>47</v>
      </c>
      <c r="H47" s="5">
        <v>0</v>
      </c>
      <c r="I47" s="5">
        <v>106815.93</v>
      </c>
    </row>
    <row r="48" spans="1:9" x14ac:dyDescent="0.25">
      <c r="H48" s="5"/>
      <c r="I48" s="5"/>
    </row>
    <row r="49" spans="1:16" x14ac:dyDescent="0.25">
      <c r="A49" t="s">
        <v>0</v>
      </c>
      <c r="D49" t="str">
        <f>D50&amp;"_"&amp;D51</f>
        <v>2015_Jul</v>
      </c>
      <c r="E49" t="str">
        <f t="shared" ref="E49:O49" si="14">E50&amp;"_"&amp;E51</f>
        <v>2015_Aug</v>
      </c>
      <c r="F49" t="str">
        <f t="shared" si="14"/>
        <v>2015_Sep</v>
      </c>
      <c r="G49" t="str">
        <f t="shared" si="14"/>
        <v>2015_Oct</v>
      </c>
      <c r="H49" t="str">
        <f t="shared" si="14"/>
        <v>2015_Nov</v>
      </c>
      <c r="I49" t="str">
        <f t="shared" si="14"/>
        <v>2015_Dec</v>
      </c>
      <c r="J49" t="str">
        <f t="shared" si="14"/>
        <v>2016_Jan</v>
      </c>
      <c r="K49" t="str">
        <f t="shared" si="14"/>
        <v>2016_Feb</v>
      </c>
      <c r="L49" t="str">
        <f t="shared" si="14"/>
        <v>2016_Mar</v>
      </c>
      <c r="M49" t="str">
        <f t="shared" si="14"/>
        <v>2016_Apr</v>
      </c>
      <c r="N49" t="str">
        <f t="shared" si="14"/>
        <v>2016_May</v>
      </c>
      <c r="O49" t="str">
        <f t="shared" si="14"/>
        <v>2016_Jun</v>
      </c>
    </row>
    <row r="50" spans="1:16" x14ac:dyDescent="0.25">
      <c r="A50" t="s">
        <v>1</v>
      </c>
      <c r="D50" s="13">
        <v>2015</v>
      </c>
      <c r="E50" s="13">
        <v>2015</v>
      </c>
      <c r="F50" s="13">
        <v>2015</v>
      </c>
      <c r="G50" s="13">
        <v>2015</v>
      </c>
      <c r="H50" s="13">
        <v>2015</v>
      </c>
      <c r="I50" s="13">
        <v>2015</v>
      </c>
      <c r="J50" s="13">
        <v>2016</v>
      </c>
      <c r="K50" s="13">
        <v>2016</v>
      </c>
      <c r="L50" s="13">
        <v>2016</v>
      </c>
      <c r="M50" s="13">
        <v>2016</v>
      </c>
      <c r="N50" s="13">
        <v>2016</v>
      </c>
      <c r="O50" s="13">
        <v>2016</v>
      </c>
    </row>
    <row r="51" spans="1:16" x14ac:dyDescent="0.25">
      <c r="D51" s="1" t="s">
        <v>2</v>
      </c>
      <c r="E51" s="1" t="s">
        <v>3</v>
      </c>
      <c r="F51" s="1" t="s">
        <v>4</v>
      </c>
      <c r="G51" s="1" t="s">
        <v>5</v>
      </c>
      <c r="H51" s="1" t="s">
        <v>6</v>
      </c>
      <c r="I51" s="1" t="s">
        <v>7</v>
      </c>
      <c r="J51" s="1" t="s">
        <v>8</v>
      </c>
      <c r="K51" s="1" t="s">
        <v>9</v>
      </c>
      <c r="L51" s="1" t="s">
        <v>10</v>
      </c>
      <c r="M51" s="1" t="s">
        <v>11</v>
      </c>
      <c r="N51" s="1" t="s">
        <v>12</v>
      </c>
      <c r="O51" s="1" t="s">
        <v>13</v>
      </c>
      <c r="P51" s="2" t="s">
        <v>14</v>
      </c>
    </row>
    <row r="52" spans="1:16" x14ac:dyDescent="0.25">
      <c r="A52" t="s">
        <v>15</v>
      </c>
      <c r="D52" s="3">
        <v>76032.87</v>
      </c>
      <c r="E52" s="3">
        <v>75249.03</v>
      </c>
      <c r="F52" s="3">
        <v>72863.413636363635</v>
      </c>
      <c r="G52" s="3">
        <v>70717.797272727272</v>
      </c>
      <c r="H52" s="3">
        <v>71548.180909090908</v>
      </c>
      <c r="I52" s="3">
        <v>72272.439545454516</v>
      </c>
      <c r="J52" s="3">
        <v>66638.83954545451</v>
      </c>
      <c r="K52" s="3">
        <v>66281.909545454517</v>
      </c>
      <c r="L52" s="3">
        <v>64041.379545454518</v>
      </c>
      <c r="M52" s="3">
        <v>61856.419545454519</v>
      </c>
      <c r="N52" s="3">
        <v>41237.609545454514</v>
      </c>
      <c r="O52" s="3">
        <v>21162.809545454515</v>
      </c>
      <c r="P52" s="4">
        <v>76032.87</v>
      </c>
    </row>
    <row r="53" spans="1:16" x14ac:dyDescent="0.25">
      <c r="A53" t="s">
        <v>16</v>
      </c>
      <c r="D53" s="5">
        <v>17135.75</v>
      </c>
      <c r="E53" s="5">
        <v>17135.75</v>
      </c>
      <c r="F53" s="5">
        <v>17135.75</v>
      </c>
      <c r="G53" s="5">
        <v>20111.75</v>
      </c>
      <c r="H53" s="5">
        <v>17135.75</v>
      </c>
      <c r="I53" s="5">
        <v>17135.75</v>
      </c>
      <c r="J53" s="5">
        <v>17135.75</v>
      </c>
      <c r="K53" s="5">
        <v>17135.75</v>
      </c>
      <c r="L53" s="5">
        <v>17135.75</v>
      </c>
      <c r="M53" s="5"/>
      <c r="N53" s="5"/>
      <c r="O53" s="5"/>
      <c r="P53" s="4">
        <v>157197.75</v>
      </c>
    </row>
    <row r="54" spans="1:16" x14ac:dyDescent="0.25">
      <c r="A54" t="s">
        <v>17</v>
      </c>
      <c r="D54" s="5">
        <v>-19303.189999999999</v>
      </c>
      <c r="E54" s="6">
        <v>-19281.366363636364</v>
      </c>
      <c r="F54" s="14">
        <v>-19281.366363636364</v>
      </c>
      <c r="G54" s="14">
        <v>-19281.366363636364</v>
      </c>
      <c r="H54" s="14">
        <v>-20116.4913636364</v>
      </c>
      <c r="I54" s="14">
        <v>-19674.349999999999</v>
      </c>
      <c r="J54" s="14">
        <v>-20110.68</v>
      </c>
      <c r="K54" s="14">
        <v>-20294.28</v>
      </c>
      <c r="L54" s="14">
        <v>-20618.810000000001</v>
      </c>
      <c r="M54" s="14">
        <v>-20618.810000000001</v>
      </c>
      <c r="N54" s="14">
        <v>-21162.799999999999</v>
      </c>
      <c r="O54" s="14">
        <v>-21276.81</v>
      </c>
      <c r="P54" s="4">
        <v>-241020.32045454546</v>
      </c>
    </row>
    <row r="55" spans="1:16" x14ac:dyDescent="0.25">
      <c r="A55" t="s">
        <v>18</v>
      </c>
      <c r="D55" s="5">
        <v>1383.6</v>
      </c>
      <c r="E55" s="5">
        <v>-240</v>
      </c>
      <c r="F55" s="5"/>
      <c r="H55" s="5">
        <v>3705</v>
      </c>
      <c r="I55" s="5">
        <v>-3095</v>
      </c>
      <c r="J55" s="5">
        <v>2618</v>
      </c>
      <c r="K55" s="5">
        <v>918</v>
      </c>
      <c r="L55" s="5">
        <v>1298.0999999999999</v>
      </c>
      <c r="N55" s="5">
        <v>1088</v>
      </c>
      <c r="O55" s="5">
        <v>114</v>
      </c>
      <c r="P55" s="4">
        <v>7789.7000000000007</v>
      </c>
    </row>
    <row r="56" spans="1:16" x14ac:dyDescent="0.25">
      <c r="A56" t="s">
        <v>19</v>
      </c>
      <c r="D56" s="7">
        <v>75249.03</v>
      </c>
      <c r="E56" s="7">
        <v>72863.413636363635</v>
      </c>
      <c r="F56" s="7">
        <v>70717.797272727272</v>
      </c>
      <c r="G56" s="7">
        <v>71548.180909090908</v>
      </c>
      <c r="H56" s="7">
        <v>72272.439545454516</v>
      </c>
      <c r="I56" s="7">
        <v>66638.83954545451</v>
      </c>
      <c r="J56" s="7">
        <v>66281.909545454517</v>
      </c>
      <c r="K56" s="7">
        <v>64041.379545454518</v>
      </c>
      <c r="L56" s="8">
        <v>61856.419545454519</v>
      </c>
      <c r="M56" s="9">
        <v>41237.609545454514</v>
      </c>
      <c r="N56" s="7">
        <v>21162.809545454515</v>
      </c>
      <c r="O56" s="7">
        <v>-4.5454548671841621E-4</v>
      </c>
      <c r="P56" s="9">
        <v>-4.5454546852852218E-4</v>
      </c>
    </row>
  </sheetData>
  <pageMargins left="0.7" right="0.7" top="0.75" bottom="0.75" header="0.3" footer="0.3"/>
  <pageSetup scale="66" orientation="landscape" r:id="rId1"/>
  <headerFooter>
    <oddHeader>&amp;RPrinted: &amp;D &amp;T</oddHeader>
    <oddFooter>&amp;C&amp;Z&amp;F&amp;RTab: &amp;A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BD32CD50E6784E9F28FECA17CA5B36" ma:contentTypeVersion="104" ma:contentTypeDescription="" ma:contentTypeScope="" ma:versionID="79b030d68770f42b1996bbc4e589ad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2017-03-17T07:00:00+00:00</OpenedDate>
    <Date1 xmlns="dc463f71-b30c-4ab2-9473-d307f9d35888">2017-03-20T07:00:00+00:00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INC</CaseCompanyNames>
    <Nickname xmlns="http://schemas.microsoft.com/sharepoint/v3" xsi:nil="true"/>
    <DocketNumber xmlns="dc463f71-b30c-4ab2-9473-d307f9d35888">170189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50F53E9-2E0D-4EEA-86B9-03CE1454F28B}"/>
</file>

<file path=customXml/itemProps2.xml><?xml version="1.0" encoding="utf-8"?>
<ds:datastoreItem xmlns:ds="http://schemas.openxmlformats.org/officeDocument/2006/customXml" ds:itemID="{691C5DF6-2CD7-4829-AAD4-6531701341C1}"/>
</file>

<file path=customXml/itemProps3.xml><?xml version="1.0" encoding="utf-8"?>
<ds:datastoreItem xmlns:ds="http://schemas.openxmlformats.org/officeDocument/2006/customXml" ds:itemID="{8F4E2CCD-1DDE-42E6-8DCD-E2C9BADB3130}"/>
</file>

<file path=customXml/itemProps4.xml><?xml version="1.0" encoding="utf-8"?>
<ds:datastoreItem xmlns:ds="http://schemas.openxmlformats.org/officeDocument/2006/customXml" ds:itemID="{3B908E83-1006-4EEF-B9B0-FEECD9A76A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ReportPart2</vt:lpstr>
      <vt:lpstr>JE_DETAIL</vt:lpstr>
      <vt:lpstr>Amort Schedule</vt:lpstr>
      <vt:lpstr>'Amort Schedule'!Print_Area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Valentino</dc:creator>
  <cp:lastModifiedBy>Weldon</cp:lastModifiedBy>
  <dcterms:created xsi:type="dcterms:W3CDTF">2017-03-16T19:36:30Z</dcterms:created>
  <dcterms:modified xsi:type="dcterms:W3CDTF">2017-03-18T18:26:38Z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0x0101006E56B4D1795A2E4DB2F0B01679ED314A00A0BD32CD50E6784E9F28FECA17CA5B36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