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15" windowWidth="14400" windowHeight="12675" tabRatio="916"/>
  </bookViews>
  <sheets>
    <sheet name="Page 7.12" sheetId="44" r:id="rId1"/>
    <sheet name="Page 7.12.1" sheetId="66" r:id="rId2"/>
    <sheet name="Page 7.12.2" sheetId="56" r:id="rId3"/>
  </sheets>
  <externalReferences>
    <externalReference r:id="rId4"/>
    <externalReference r:id="rId5"/>
    <externalReference r:id="rId6"/>
    <externalReference r:id="rId7"/>
  </externalReferences>
  <definedNames>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Fill"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rder1" hidden="1">255</definedName>
    <definedName name="_Order2" hidden="1">0</definedName>
    <definedName name="_Sort" hidden="1">#REF!</definedName>
    <definedName name="Access_Button1" hidden="1">"Headcount_Workbook_Schedules_List"</definedName>
    <definedName name="AccessDatabase" hidden="1">"P:\HR\SharonPlummer\Headcount Workbook.mdb"</definedName>
    <definedName name="combined1" hidden="1">{"YTD-Total",#N/A,TRUE,"Provision";"YTD-Utility",#N/A,TRUE,"Prov Utility";"YTD-NonUtility",#N/A,TRUE,"Prov NonUtility"}</definedName>
    <definedName name="DUDE" hidden="1">#REF!</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Keep" localSheetId="0"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'Page 7.12'!$A$1:$J$69</definedName>
    <definedName name="_xlnm.Print_Area" localSheetId="1">'Page 7.12.1'!$A$1:$J$58</definedName>
    <definedName name="retail" localSheetId="0" hidden="1">{#N/A,#N/A,FALSE,"Loans";#N/A,#N/A,FALSE,"Program Costs";#N/A,#N/A,FALSE,"Measures";#N/A,#N/A,FALSE,"Net Lost Rev";#N/A,#N/A,FALSE,"Incentive"}</definedName>
    <definedName name="retail" localSheetId="2"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hidden="1">"45EQYSCWE9WJMGB34OOD1BOQZ"</definedName>
    <definedName name="shit" localSheetId="0" hidden="1">{"PRINT",#N/A,TRUE,"APPA";"PRINT",#N/A,TRUE,"APS";"PRINT",#N/A,TRUE,"BHPL";"PRINT",#N/A,TRUE,"BHPL2";"PRINT",#N/A,TRUE,"CDWR";"PRINT",#N/A,TRUE,"EWEB";"PRINT",#N/A,TRUE,"LADWP";"PRINT",#N/A,TRUE,"NEVBASE"}</definedName>
    <definedName name="shit" localSheetId="2"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localSheetId="2" hidden="1">{#N/A,#N/A,FALSE,"Cover";#N/A,#N/A,FALSE,"Lead Sheet";#N/A,#N/A,FALSE,"T-Accounts";#N/A,#N/A,FALSE,"Ins &amp; Prem ActualEstimates"}</definedName>
    <definedName name="wrn.All._.Pages." hidden="1">{#N/A,#N/A,FALSE,"Cover";#N/A,#N/A,FALSE,"Lead Sheet";#N/A,#N/A,FALSE,"T-Accounts";#N/A,#N/A,FALSE,"Ins &amp; Prem ActualEstimates"}</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localSheetId="0" hidden="1">{"Factors Pages 1-2",#N/A,FALSE,"Factors";"Factors Page 3",#N/A,FALSE,"Factors";"Factors Page 4",#N/A,FALSE,"Factors";"Factors Page 5",#N/A,FALSE,"Factors";"Factors Pages 8-27",#N/A,FALSE,"Factors"}</definedName>
    <definedName name="wrn.Factors._.Tab._.10." localSheetId="2"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localSheetId="2"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localSheetId="2"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localSheetId="2"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'[3]DSM Output'!$B$21:$B$23</definedName>
    <definedName name="z" hidden="1">'[3]DSM Output'!$G$21:$G$23</definedName>
    <definedName name="Z_01844156_6462_4A28_9785_1A86F4D0C834_.wvu.PrintTitles" hidden="1">#REF!</definedName>
  </definedNames>
  <calcPr calcId="152511" iterate="1"/>
</workbook>
</file>

<file path=xl/calcChain.xml><?xml version="1.0" encoding="utf-8"?>
<calcChain xmlns="http://schemas.openxmlformats.org/spreadsheetml/2006/main">
  <c r="F25" i="44" l="1"/>
  <c r="F20" i="44" l="1"/>
  <c r="F19" i="44"/>
  <c r="F18" i="44"/>
  <c r="F16" i="44"/>
  <c r="F15" i="44"/>
  <c r="F31" i="44"/>
  <c r="F30" i="44"/>
  <c r="F29" i="44"/>
  <c r="F28" i="44"/>
  <c r="F27" i="44"/>
  <c r="F26" i="44"/>
  <c r="F24" i="44"/>
  <c r="F23" i="44"/>
  <c r="F22" i="44"/>
  <c r="F21" i="44"/>
  <c r="F17" i="44"/>
  <c r="F14" i="44"/>
  <c r="F11" i="44" l="1"/>
  <c r="I46" i="44"/>
  <c r="I44" i="44"/>
  <c r="I43" i="44"/>
  <c r="I42" i="44"/>
  <c r="I41" i="44"/>
  <c r="I31" i="44"/>
  <c r="I30" i="44"/>
  <c r="I29" i="44"/>
  <c r="I28" i="44"/>
  <c r="I27" i="44"/>
  <c r="I26" i="44"/>
  <c r="I25" i="44"/>
  <c r="I24" i="44"/>
  <c r="I23" i="44"/>
  <c r="I22" i="44"/>
  <c r="I21" i="44"/>
  <c r="I20" i="44"/>
  <c r="I19" i="44"/>
  <c r="I18" i="44"/>
  <c r="I17" i="44"/>
  <c r="I16" i="44"/>
  <c r="I15" i="44"/>
  <c r="I14" i="44"/>
  <c r="I35" i="66"/>
  <c r="I34" i="66"/>
  <c r="I33" i="66"/>
  <c r="I32" i="66"/>
  <c r="I31" i="66"/>
  <c r="I22" i="66"/>
  <c r="I20" i="66"/>
  <c r="I19" i="66"/>
  <c r="I18" i="66"/>
  <c r="I17" i="66"/>
  <c r="F34" i="66"/>
  <c r="F33" i="66"/>
  <c r="F39" i="56"/>
  <c r="I32" i="44" l="1"/>
  <c r="D41" i="56"/>
  <c r="E41" i="56" s="1"/>
  <c r="D42" i="56"/>
  <c r="E42" i="56" s="1"/>
  <c r="D43" i="56"/>
  <c r="E43" i="56" s="1"/>
  <c r="D44" i="56"/>
  <c r="E44" i="56" s="1"/>
  <c r="D45" i="56"/>
  <c r="E45" i="56" s="1"/>
  <c r="D46" i="56"/>
  <c r="E46" i="56" s="1"/>
  <c r="D47" i="56"/>
  <c r="E47" i="56" s="1"/>
  <c r="D48" i="56"/>
  <c r="E48" i="56" s="1"/>
  <c r="D49" i="56"/>
  <c r="E49" i="56" s="1"/>
  <c r="D50" i="56"/>
  <c r="E50" i="56" s="1"/>
  <c r="D51" i="56"/>
  <c r="E51" i="56" s="1"/>
  <c r="D40" i="56"/>
  <c r="E40" i="56" s="1"/>
  <c r="E52" i="56" l="1"/>
  <c r="F10" i="44" s="1"/>
  <c r="I10" i="44" s="1"/>
  <c r="D52" i="56"/>
  <c r="F9" i="44" s="1"/>
  <c r="I9" i="44" s="1"/>
  <c r="F40" i="56"/>
  <c r="F41" i="56" s="1"/>
  <c r="F42" i="56" s="1"/>
  <c r="F43" i="56" s="1"/>
  <c r="F44" i="56" s="1"/>
  <c r="F45" i="56" s="1"/>
  <c r="F46" i="56" s="1"/>
  <c r="F47" i="56" s="1"/>
  <c r="F48" i="56" s="1"/>
  <c r="F49" i="56" s="1"/>
  <c r="F50" i="56" s="1"/>
  <c r="F51" i="56" s="1"/>
  <c r="G52" i="56" s="1"/>
  <c r="I11" i="44" l="1"/>
  <c r="F40" i="44" l="1"/>
  <c r="F16" i="66" l="1"/>
  <c r="I16" i="66" s="1"/>
  <c r="I40" i="44"/>
  <c r="F36" i="44"/>
  <c r="F12" i="66" l="1"/>
  <c r="I12" i="66" s="1"/>
  <c r="I36" i="44"/>
  <c r="F41" i="44"/>
  <c r="F17" i="66" s="1"/>
  <c r="F38" i="44" l="1"/>
  <c r="F14" i="66" l="1"/>
  <c r="I14" i="66" s="1"/>
  <c r="I38" i="44"/>
  <c r="F34" i="44"/>
  <c r="I34" i="44" s="1"/>
  <c r="F35" i="44"/>
  <c r="F11" i="66" l="1"/>
  <c r="I11" i="66" s="1"/>
  <c r="I35" i="44"/>
  <c r="F10" i="66"/>
  <c r="I10" i="66" s="1"/>
  <c r="F50" i="44"/>
  <c r="F47" i="44"/>
  <c r="F39" i="44"/>
  <c r="F48" i="44"/>
  <c r="F24" i="66" l="1"/>
  <c r="I24" i="66" s="1"/>
  <c r="I48" i="44"/>
  <c r="F15" i="66"/>
  <c r="I15" i="66" s="1"/>
  <c r="I39" i="44"/>
  <c r="F23" i="66"/>
  <c r="I23" i="66" s="1"/>
  <c r="I47" i="44"/>
  <c r="F26" i="66"/>
  <c r="I26" i="66" s="1"/>
  <c r="I50" i="44"/>
  <c r="F42" i="44"/>
  <c r="F18" i="66" s="1"/>
  <c r="F45" i="44"/>
  <c r="F21" i="66" l="1"/>
  <c r="I21" i="66" s="1"/>
  <c r="I45" i="44"/>
  <c r="F49" i="44"/>
  <c r="F43" i="44"/>
  <c r="F19" i="66" s="1"/>
  <c r="F25" i="66" l="1"/>
  <c r="I25" i="66" s="1"/>
  <c r="I49" i="44"/>
  <c r="F44" i="44"/>
  <c r="F20" i="66" s="1"/>
  <c r="F37" i="44" l="1"/>
  <c r="I37" i="44" s="1"/>
  <c r="F46" i="44"/>
  <c r="F22" i="66" s="1"/>
  <c r="F13" i="66" l="1"/>
  <c r="I13" i="66" s="1"/>
  <c r="F51" i="44"/>
  <c r="F27" i="66" l="1"/>
  <c r="I51" i="44"/>
  <c r="F52" i="44"/>
  <c r="F32" i="44"/>
  <c r="I52" i="44" l="1"/>
  <c r="F28" i="66"/>
  <c r="I27" i="66"/>
  <c r="I28" i="66" l="1"/>
</calcChain>
</file>

<file path=xl/sharedStrings.xml><?xml version="1.0" encoding="utf-8"?>
<sst xmlns="http://schemas.openxmlformats.org/spreadsheetml/2006/main" count="458" uniqueCount="207">
  <si>
    <t>UT</t>
  </si>
  <si>
    <t>OR</t>
  </si>
  <si>
    <t>ID</t>
  </si>
  <si>
    <t>WA</t>
  </si>
  <si>
    <t>PAGE</t>
  </si>
  <si>
    <t>TOTAL</t>
  </si>
  <si>
    <t>ACCOUNT</t>
  </si>
  <si>
    <t>Type</t>
  </si>
  <si>
    <t>COMPANY</t>
  </si>
  <si>
    <t>FACTOR</t>
  </si>
  <si>
    <t>FACTOR %</t>
  </si>
  <si>
    <t>ALLOCATED</t>
  </si>
  <si>
    <t>REF#</t>
  </si>
  <si>
    <t>CA</t>
  </si>
  <si>
    <t>Description of Adjustment:</t>
  </si>
  <si>
    <t>SG</t>
  </si>
  <si>
    <t>SO</t>
  </si>
  <si>
    <t>CN</t>
  </si>
  <si>
    <t>DITEXP</t>
  </si>
  <si>
    <t>DITBAL</t>
  </si>
  <si>
    <t>SCHMDEXP</t>
  </si>
  <si>
    <t>403GP</t>
  </si>
  <si>
    <t>403HP</t>
  </si>
  <si>
    <t>403OP</t>
  </si>
  <si>
    <t>403SP</t>
  </si>
  <si>
    <t>403TP</t>
  </si>
  <si>
    <t>SCHMAT</t>
  </si>
  <si>
    <t>Situs</t>
  </si>
  <si>
    <t>SG-P</t>
  </si>
  <si>
    <t>SG-U</t>
  </si>
  <si>
    <t>DGP</t>
  </si>
  <si>
    <t>DGU</t>
  </si>
  <si>
    <t>SC</t>
  </si>
  <si>
    <t>SE</t>
  </si>
  <si>
    <t>DEP</t>
  </si>
  <si>
    <t>DEU</t>
  </si>
  <si>
    <t>SO-P</t>
  </si>
  <si>
    <t>SO-U</t>
  </si>
  <si>
    <t>DOP</t>
  </si>
  <si>
    <t>DOU</t>
  </si>
  <si>
    <t>GPS</t>
  </si>
  <si>
    <t>SNP</t>
  </si>
  <si>
    <t>SNPD</t>
  </si>
  <si>
    <t>DNPGMP</t>
  </si>
  <si>
    <t>DNPGMU</t>
  </si>
  <si>
    <t>DNPPHP</t>
  </si>
  <si>
    <t>DNPPHU</t>
  </si>
  <si>
    <t>CNP</t>
  </si>
  <si>
    <t>CNU</t>
  </si>
  <si>
    <t>WBTAX</t>
  </si>
  <si>
    <t>OPRVWY</t>
  </si>
  <si>
    <t>EXCTAX</t>
  </si>
  <si>
    <t>INT</t>
  </si>
  <si>
    <t>CIAC</t>
  </si>
  <si>
    <t>IDSIT</t>
  </si>
  <si>
    <t>BADDEBT</t>
  </si>
  <si>
    <t>ITC84</t>
  </si>
  <si>
    <t>ITC85</t>
  </si>
  <si>
    <t>ITC86</t>
  </si>
  <si>
    <t>ITC88</t>
  </si>
  <si>
    <t>ITC89</t>
  </si>
  <si>
    <t>ITC90</t>
  </si>
  <si>
    <t>OTHER</t>
  </si>
  <si>
    <t>NUTIL</t>
  </si>
  <si>
    <t>SNPPS</t>
  </si>
  <si>
    <t>SNPT</t>
  </si>
  <si>
    <t>SNPP</t>
  </si>
  <si>
    <t>SNPPH</t>
  </si>
  <si>
    <t>SNPPN</t>
  </si>
  <si>
    <t>SNPPO</t>
  </si>
  <si>
    <t>SNPG</t>
  </si>
  <si>
    <t>SNPI</t>
  </si>
  <si>
    <t>TROJP</t>
  </si>
  <si>
    <t>TROJD</t>
  </si>
  <si>
    <t>IBT</t>
  </si>
  <si>
    <t>TAXDEPR</t>
  </si>
  <si>
    <t>SCHMAEXP</t>
  </si>
  <si>
    <t>SGCT</t>
  </si>
  <si>
    <t>108SP</t>
  </si>
  <si>
    <t>108HP</t>
  </si>
  <si>
    <t>108OP</t>
  </si>
  <si>
    <t>108TP</t>
  </si>
  <si>
    <t>108GP</t>
  </si>
  <si>
    <t>SE-P</t>
  </si>
  <si>
    <t>SE-U</t>
  </si>
  <si>
    <t>DNPIP</t>
  </si>
  <si>
    <t>DNPIU</t>
  </si>
  <si>
    <t>DNPPSP</t>
  </si>
  <si>
    <t>DNPPSU</t>
  </si>
  <si>
    <t>PacifiCorp</t>
  </si>
  <si>
    <t>CAGE</t>
  </si>
  <si>
    <t>CAGW</t>
  </si>
  <si>
    <t>JBG</t>
  </si>
  <si>
    <t>CAEE</t>
  </si>
  <si>
    <t>Account List</t>
  </si>
  <si>
    <t>Factor List</t>
  </si>
  <si>
    <t>SGPP</t>
  </si>
  <si>
    <t>SGPU</t>
  </si>
  <si>
    <t>DNPP</t>
  </si>
  <si>
    <t>DNPU</t>
  </si>
  <si>
    <t>DNPPOP</t>
  </si>
  <si>
    <t>DNPPOU</t>
  </si>
  <si>
    <t>DNPPNP</t>
  </si>
  <si>
    <t>DNPPNU</t>
  </si>
  <si>
    <t>DNPPP</t>
  </si>
  <si>
    <t>DNPPU</t>
  </si>
  <si>
    <t>DNPDP</t>
  </si>
  <si>
    <t>DNPDU</t>
  </si>
  <si>
    <t>DNPGP</t>
  </si>
  <si>
    <t>DNPGU</t>
  </si>
  <si>
    <t>DNPTP</t>
  </si>
  <si>
    <t>DNPTU</t>
  </si>
  <si>
    <t>OPRVID</t>
  </si>
  <si>
    <t>DITEXPRL</t>
  </si>
  <si>
    <t>DITBALRL</t>
  </si>
  <si>
    <t>TAXDEPRL</t>
  </si>
  <si>
    <t>DITEXPMA</t>
  </si>
  <si>
    <t>DITBALMA</t>
  </si>
  <si>
    <t>TAXDEPRMA</t>
  </si>
  <si>
    <t>MT</t>
  </si>
  <si>
    <t>WYE</t>
  </si>
  <si>
    <t>108D</t>
  </si>
  <si>
    <t>108D00</t>
  </si>
  <si>
    <t>108DS</t>
  </si>
  <si>
    <t>108EP</t>
  </si>
  <si>
    <t>108MP</t>
  </si>
  <si>
    <t>108NP</t>
  </si>
  <si>
    <t>111CLG</t>
  </si>
  <si>
    <t>111CLH</t>
  </si>
  <si>
    <t>111CLS</t>
  </si>
  <si>
    <t>111IP</t>
  </si>
  <si>
    <t>182M</t>
  </si>
  <si>
    <t>186M</t>
  </si>
  <si>
    <t>390L</t>
  </si>
  <si>
    <t>392L</t>
  </si>
  <si>
    <t>399G</t>
  </si>
  <si>
    <t>399L</t>
  </si>
  <si>
    <t>403EP</t>
  </si>
  <si>
    <t>403GV0</t>
  </si>
  <si>
    <t>403MP</t>
  </si>
  <si>
    <t>403NP</t>
  </si>
  <si>
    <t>404CLG</t>
  </si>
  <si>
    <t>404CLS</t>
  </si>
  <si>
    <t>404IP</t>
  </si>
  <si>
    <t>404M</t>
  </si>
  <si>
    <t>CWC</t>
  </si>
  <si>
    <t>D00</t>
  </si>
  <si>
    <t>DS0</t>
  </si>
  <si>
    <t>FITOTH</t>
  </si>
  <si>
    <t>FITPMI</t>
  </si>
  <si>
    <t>G00</t>
  </si>
  <si>
    <t>H00</t>
  </si>
  <si>
    <t>I00</t>
  </si>
  <si>
    <t>N00</t>
  </si>
  <si>
    <t>O00</t>
  </si>
  <si>
    <t>OWC131</t>
  </si>
  <si>
    <t>OWC135</t>
  </si>
  <si>
    <t>OWC143</t>
  </si>
  <si>
    <t>OWC232</t>
  </si>
  <si>
    <t>OWC25330</t>
  </si>
  <si>
    <t>DFA</t>
  </si>
  <si>
    <t>S00</t>
  </si>
  <si>
    <t>SCHMAF</t>
  </si>
  <si>
    <t>SCHMAP</t>
  </si>
  <si>
    <t>SCHMDF</t>
  </si>
  <si>
    <t>SCHMDP</t>
  </si>
  <si>
    <t>SCHMDT</t>
  </si>
  <si>
    <t>T00</t>
  </si>
  <si>
    <t>TS0</t>
  </si>
  <si>
    <t>182W</t>
  </si>
  <si>
    <t>OWC230</t>
  </si>
  <si>
    <t>PRO</t>
  </si>
  <si>
    <t>Balance</t>
  </si>
  <si>
    <t>Spend</t>
  </si>
  <si>
    <t>Accruals</t>
  </si>
  <si>
    <t>Hydro Decommissioning</t>
  </si>
  <si>
    <t>Tax</t>
  </si>
  <si>
    <t>ADIT</t>
  </si>
  <si>
    <t>Adjustment to Tax:</t>
  </si>
  <si>
    <t>Schedule M Adjustment</t>
  </si>
  <si>
    <t>Schedule M Adjustment - Non emitting</t>
  </si>
  <si>
    <t>Schedule M Adjustment - Transmission</t>
  </si>
  <si>
    <t>Schedule M Adjustment - Steam &amp; General</t>
  </si>
  <si>
    <t>Deferred Inc Tax Exp - Steam &amp; General</t>
  </si>
  <si>
    <t>Deferred Inc Tax Exp - Non emiting</t>
  </si>
  <si>
    <t>Deferred Inc Tax Exp - Transmission</t>
  </si>
  <si>
    <t>Deferred Inc Tax Exp</t>
  </si>
  <si>
    <t>ADIT - Steam &amp; General</t>
  </si>
  <si>
    <t>ADIT - Non emiting</t>
  </si>
  <si>
    <t>ADIT - Transmission</t>
  </si>
  <si>
    <t>Deferred Income Tax Expense</t>
  </si>
  <si>
    <t>Adjustment to Tax for 2020 Major Plant Adds:</t>
  </si>
  <si>
    <t>Schedule M Adjustment - Hydro decomm</t>
  </si>
  <si>
    <t>Adjustment to Tax for New Book Depreciation Rates:</t>
  </si>
  <si>
    <t>ADIT  Balance</t>
  </si>
  <si>
    <t>Ref 6.5.16</t>
  </si>
  <si>
    <t>Ref 7.12</t>
  </si>
  <si>
    <t>6.5, 6.5.1</t>
  </si>
  <si>
    <t>6.5, 6.5.1, 6.5.6</t>
  </si>
  <si>
    <t>WASHINGTON</t>
  </si>
  <si>
    <t>Depreciation Study Adjustment Tax Impacts</t>
  </si>
  <si>
    <t>WY-ALL</t>
  </si>
  <si>
    <t>Washington General Rate Case - 2021</t>
  </si>
  <si>
    <t>7.12.2</t>
  </si>
  <si>
    <t>7.12.1</t>
  </si>
  <si>
    <t>This adjustment adds into test period results the tax impacts of the depreciation study adjustment reflected on Page 6.5 - 6.5.16 in this exhibit (Exhibit No. SEM-3).</t>
  </si>
  <si>
    <t>(cont.) Depreciation Study Adjustment Tax Impacts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</si>
</sst>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_);_(* \(#,##0\);_(* &quot;-&quot;??_);_(@_)"/>
    <numFmt numFmtId="165" formatCode="0.0000%"/>
    <numFmt numFmtId="166" formatCode="[$-409]mmmm\-yy;@"/>
    <numFmt numFmtId="167" formatCode="0.000%"/>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2"/>
      <name val="Times New Roman"/>
      <family val="1"/>
    </font>
    <font>
      <b/>
      <sz val="10"/>
      <name val="Arial"/>
      <family val="2"/>
    </font>
    <font>
      <sz val="9"/>
      <name val="Arial"/>
      <family val="2"/>
    </font>
    <font>
      <sz val="10"/>
      <name val="Arial"/>
      <family val="2"/>
    </font>
    <font>
      <sz val="11"/>
      <color theme="1"/>
      <name val="Arial"/>
      <family val="2"/>
    </font>
    <font>
      <sz val="10"/>
      <color theme="1"/>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0"/>
      <color indexed="10"/>
      <name val="Arial"/>
      <family val="2"/>
    </font>
    <font>
      <b/>
      <sz val="8"/>
      <color indexed="8"/>
      <name val="Arial"/>
      <family val="2"/>
    </font>
    <font>
      <sz val="8"/>
      <color indexed="18"/>
      <name val="Arial"/>
      <family val="2"/>
    </font>
    <font>
      <b/>
      <u/>
      <sz val="10"/>
      <name val="Arial"/>
      <family val="2"/>
    </font>
    <font>
      <u/>
      <sz val="10"/>
      <name val="Arial"/>
      <family val="2"/>
    </font>
  </fonts>
  <fills count="25">
    <fill>
      <patternFill patternType="none"/>
    </fill>
    <fill>
      <patternFill patternType="gray125"/>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9"/>
        <bgColor indexed="15"/>
      </patternFill>
    </fill>
    <fill>
      <patternFill patternType="solid">
        <fgColor indexed="9"/>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diagonal/>
    </border>
    <border>
      <left/>
      <right/>
      <top style="thin">
        <color indexed="64"/>
      </top>
      <bottom style="thin">
        <color indexed="64"/>
      </bottom>
      <diagonal/>
    </border>
  </borders>
  <cellStyleXfs count="65">
    <xf numFmtId="0" fontId="0" fillId="0" borderId="0"/>
    <xf numFmtId="43" fontId="4"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0" fillId="0" borderId="0"/>
    <xf numFmtId="0" fontId="9" fillId="0" borderId="0"/>
    <xf numFmtId="0" fontId="10" fillId="0" borderId="0"/>
    <xf numFmtId="0" fontId="11" fillId="0" borderId="0"/>
    <xf numFmtId="0" fontId="6" fillId="0" borderId="0"/>
    <xf numFmtId="9" fontId="4" fillId="0" borderId="0" applyFont="0" applyFill="0" applyBorder="0" applyAlignment="0" applyProtection="0"/>
    <xf numFmtId="9" fontId="10" fillId="0" borderId="0" applyFont="0" applyFill="0" applyBorder="0" applyAlignment="0" applyProtection="0"/>
    <xf numFmtId="4" fontId="12" fillId="2" borderId="10" applyNumberFormat="0" applyProtection="0">
      <alignment vertical="center"/>
    </xf>
    <xf numFmtId="4" fontId="13" fillId="3" borderId="10" applyNumberFormat="0" applyProtection="0">
      <alignment vertical="center"/>
    </xf>
    <xf numFmtId="4" fontId="12" fillId="3" borderId="10" applyNumberFormat="0" applyProtection="0">
      <alignment horizontal="left" vertical="center" indent="1"/>
    </xf>
    <xf numFmtId="0" fontId="12" fillId="3" borderId="10" applyNumberFormat="0" applyProtection="0">
      <alignment horizontal="left" vertical="top" indent="1"/>
    </xf>
    <xf numFmtId="4" fontId="12" fillId="4" borderId="10" applyNumberFormat="0" applyProtection="0"/>
    <xf numFmtId="4" fontId="14" fillId="5" borderId="10" applyNumberFormat="0" applyProtection="0">
      <alignment horizontal="right" vertical="center"/>
    </xf>
    <xf numFmtId="4" fontId="14" fillId="6" borderId="10" applyNumberFormat="0" applyProtection="0">
      <alignment horizontal="right" vertical="center"/>
    </xf>
    <xf numFmtId="4" fontId="14" fillId="7" borderId="10" applyNumberFormat="0" applyProtection="0">
      <alignment horizontal="right" vertical="center"/>
    </xf>
    <xf numFmtId="4" fontId="14" fillId="8" borderId="10" applyNumberFormat="0" applyProtection="0">
      <alignment horizontal="right" vertical="center"/>
    </xf>
    <xf numFmtId="4" fontId="14" fillId="9" borderId="10" applyNumberFormat="0" applyProtection="0">
      <alignment horizontal="right" vertical="center"/>
    </xf>
    <xf numFmtId="4" fontId="14" fillId="10" borderId="10" applyNumberFormat="0" applyProtection="0">
      <alignment horizontal="right" vertical="center"/>
    </xf>
    <xf numFmtId="4" fontId="14" fillId="11" borderId="10" applyNumberFormat="0" applyProtection="0">
      <alignment horizontal="right" vertical="center"/>
    </xf>
    <xf numFmtId="4" fontId="14" fillId="12" borderId="10" applyNumberFormat="0" applyProtection="0">
      <alignment horizontal="right" vertical="center"/>
    </xf>
    <xf numFmtId="4" fontId="14" fillId="13" borderId="10" applyNumberFormat="0" applyProtection="0">
      <alignment horizontal="right" vertical="center"/>
    </xf>
    <xf numFmtId="4" fontId="12" fillId="14" borderId="11" applyNumberFormat="0" applyProtection="0">
      <alignment horizontal="left" vertical="center" indent="1"/>
    </xf>
    <xf numFmtId="4" fontId="14" fillId="15" borderId="0" applyNumberFormat="0" applyProtection="0">
      <alignment horizontal="left" indent="1"/>
    </xf>
    <xf numFmtId="4" fontId="15" fillId="16" borderId="0" applyNumberFormat="0" applyProtection="0">
      <alignment horizontal="left" vertical="center" indent="1"/>
    </xf>
    <xf numFmtId="4" fontId="14" fillId="17" borderId="10" applyNumberFormat="0" applyProtection="0">
      <alignment horizontal="right" vertical="center"/>
    </xf>
    <xf numFmtId="4" fontId="19" fillId="18" borderId="0" applyNumberFormat="0" applyProtection="0">
      <alignment horizontal="left" indent="1"/>
    </xf>
    <xf numFmtId="4" fontId="18" fillId="19" borderId="0" applyNumberFormat="0" applyProtection="0"/>
    <xf numFmtId="0" fontId="4" fillId="16" borderId="10" applyNumberFormat="0" applyProtection="0">
      <alignment horizontal="left" vertical="center" indent="1"/>
    </xf>
    <xf numFmtId="0" fontId="4" fillId="16" borderId="10" applyNumberFormat="0" applyProtection="0">
      <alignment horizontal="left" vertical="top" indent="1"/>
    </xf>
    <xf numFmtId="0" fontId="4" fillId="4" borderId="10" applyNumberFormat="0" applyProtection="0">
      <alignment horizontal="left" vertical="center" indent="1"/>
    </xf>
    <xf numFmtId="0" fontId="4" fillId="4" borderId="10" applyNumberFormat="0" applyProtection="0">
      <alignment horizontal="left" vertical="top" indent="1"/>
    </xf>
    <xf numFmtId="0" fontId="4" fillId="20" borderId="10" applyNumberFormat="0" applyProtection="0">
      <alignment horizontal="left" vertical="center" indent="1"/>
    </xf>
    <xf numFmtId="0" fontId="4" fillId="20" borderId="10" applyNumberFormat="0" applyProtection="0">
      <alignment horizontal="left" vertical="top" indent="1"/>
    </xf>
    <xf numFmtId="0" fontId="4" fillId="21" borderId="10" applyNumberFormat="0" applyProtection="0">
      <alignment horizontal="left" vertical="center" indent="1"/>
    </xf>
    <xf numFmtId="0" fontId="4" fillId="21" borderId="10" applyNumberFormat="0" applyProtection="0">
      <alignment horizontal="left" vertical="top" indent="1"/>
    </xf>
    <xf numFmtId="4" fontId="14" fillId="22" borderId="10" applyNumberFormat="0" applyProtection="0">
      <alignment vertical="center"/>
    </xf>
    <xf numFmtId="4" fontId="16" fillId="22" borderId="10" applyNumberFormat="0" applyProtection="0">
      <alignment vertical="center"/>
    </xf>
    <xf numFmtId="4" fontId="14" fillId="22" borderId="10" applyNumberFormat="0" applyProtection="0">
      <alignment horizontal="left" vertical="center" indent="1"/>
    </xf>
    <xf numFmtId="0" fontId="14" fillId="22" borderId="10" applyNumberFormat="0" applyProtection="0">
      <alignment horizontal="left" vertical="top" indent="1"/>
    </xf>
    <xf numFmtId="4" fontId="14" fillId="0" borderId="10" applyNumberFormat="0" applyProtection="0">
      <alignment horizontal="right" vertical="center"/>
    </xf>
    <xf numFmtId="4" fontId="16" fillId="15" borderId="10" applyNumberFormat="0" applyProtection="0">
      <alignment horizontal="right" vertical="center"/>
    </xf>
    <xf numFmtId="4" fontId="14" fillId="0" borderId="10" applyNumberFormat="0" applyProtection="0">
      <alignment horizontal="left" vertical="center" indent="1"/>
    </xf>
    <xf numFmtId="0" fontId="14" fillId="4" borderId="10" applyNumberFormat="0" applyProtection="0">
      <alignment horizontal="left" vertical="top"/>
    </xf>
    <xf numFmtId="4" fontId="5" fillId="23" borderId="0" applyNumberFormat="0" applyProtection="0">
      <alignment horizontal="left"/>
    </xf>
    <xf numFmtId="4" fontId="17" fillId="15" borderId="10" applyNumberFormat="0" applyProtection="0">
      <alignment horizontal="right" vertical="center"/>
    </xf>
    <xf numFmtId="43" fontId="4" fillId="0" borderId="0" applyFont="0" applyFill="0" applyBorder="0" applyAlignment="0" applyProtection="0"/>
    <xf numFmtId="9" fontId="4" fillId="0" borderId="0" applyFont="0" applyFill="0" applyBorder="0" applyAlignment="0" applyProtection="0"/>
    <xf numFmtId="0" fontId="4" fillId="0" borderId="0"/>
    <xf numFmtId="4" fontId="14" fillId="24" borderId="10" applyNumberFormat="0" applyProtection="0">
      <alignment horizontal="left" vertical="center" indent="1"/>
    </xf>
    <xf numFmtId="0" fontId="3" fillId="0" borderId="0"/>
    <xf numFmtId="9" fontId="3" fillId="0" borderId="0" applyFont="0" applyFill="0" applyBorder="0" applyAlignment="0" applyProtection="0"/>
    <xf numFmtId="43" fontId="3" fillId="0" borderId="0" applyFont="0" applyFill="0" applyBorder="0" applyAlignment="0" applyProtection="0"/>
    <xf numFmtId="0" fontId="11"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1" fillId="0" borderId="0"/>
    <xf numFmtId="0" fontId="4" fillId="0" borderId="0"/>
    <xf numFmtId="0" fontId="1" fillId="0" borderId="0"/>
    <xf numFmtId="43" fontId="4" fillId="0" borderId="0" applyFont="0" applyFill="0" applyBorder="0" applyAlignment="0" applyProtection="0"/>
  </cellStyleXfs>
  <cellXfs count="106">
    <xf numFmtId="0" fontId="0" fillId="0" borderId="0" xfId="0"/>
    <xf numFmtId="0" fontId="4" fillId="0" borderId="0" xfId="52"/>
    <xf numFmtId="0" fontId="7" fillId="0" borderId="0" xfId="52" applyFont="1" applyAlignment="1">
      <alignment horizontal="center"/>
    </xf>
    <xf numFmtId="0" fontId="4" fillId="0" borderId="0" xfId="52" applyAlignment="1">
      <alignment horizontal="center"/>
    </xf>
    <xf numFmtId="0" fontId="4" fillId="0" borderId="0" xfId="52" applyBorder="1"/>
    <xf numFmtId="0" fontId="7" fillId="0" borderId="13" xfId="52" applyFont="1" applyBorder="1" applyAlignment="1">
      <alignment vertical="top"/>
    </xf>
    <xf numFmtId="0" fontId="20" fillId="0" borderId="12" xfId="52" applyFont="1" applyBorder="1" applyAlignment="1">
      <alignment horizontal="center"/>
    </xf>
    <xf numFmtId="0" fontId="20" fillId="0" borderId="14" xfId="52" applyFont="1" applyBorder="1" applyAlignment="1">
      <alignment horizontal="center"/>
    </xf>
    <xf numFmtId="166" fontId="4" fillId="0" borderId="15" xfId="52" applyNumberFormat="1" applyBorder="1" applyAlignment="1"/>
    <xf numFmtId="164" fontId="4" fillId="0" borderId="0" xfId="1" applyNumberFormat="1" applyBorder="1"/>
    <xf numFmtId="164" fontId="4" fillId="0" borderId="0" xfId="1" applyNumberFormat="1" applyFont="1" applyBorder="1" applyAlignment="1">
      <alignment horizontal="center" wrapText="1"/>
    </xf>
    <xf numFmtId="164" fontId="4" fillId="0" borderId="16" xfId="1" applyNumberFormat="1" applyFont="1" applyBorder="1" applyAlignment="1">
      <alignment horizontal="center" wrapText="1"/>
    </xf>
    <xf numFmtId="164" fontId="4" fillId="0" borderId="16" xfId="1" applyNumberFormat="1" applyBorder="1"/>
    <xf numFmtId="166" fontId="4" fillId="0" borderId="15" xfId="52" applyNumberFormat="1" applyFont="1" applyBorder="1" applyAlignment="1"/>
    <xf numFmtId="164" fontId="7" fillId="0" borderId="0" xfId="1" applyNumberFormat="1" applyFont="1" applyBorder="1" applyAlignment="1">
      <alignment horizontal="right"/>
    </xf>
    <xf numFmtId="164" fontId="7" fillId="0" borderId="16" xfId="1" applyNumberFormat="1" applyFont="1" applyBorder="1"/>
    <xf numFmtId="0" fontId="7" fillId="0" borderId="15" xfId="52" applyFont="1" applyFill="1" applyBorder="1" applyAlignment="1">
      <alignment horizontal="left"/>
    </xf>
    <xf numFmtId="164" fontId="7" fillId="0" borderId="0" xfId="52" applyNumberFormat="1" applyFont="1" applyFill="1" applyBorder="1"/>
    <xf numFmtId="0" fontId="4" fillId="0" borderId="17" xfId="52" applyBorder="1"/>
    <xf numFmtId="0" fontId="4" fillId="0" borderId="9" xfId="52" applyBorder="1"/>
    <xf numFmtId="0" fontId="4" fillId="0" borderId="18" xfId="52" applyBorder="1"/>
    <xf numFmtId="0" fontId="7" fillId="0" borderId="15" xfId="52" applyFont="1" applyBorder="1" applyAlignment="1">
      <alignment vertical="top"/>
    </xf>
    <xf numFmtId="0" fontId="20" fillId="0" borderId="0" xfId="52" applyFont="1" applyBorder="1" applyAlignment="1">
      <alignment horizontal="center"/>
    </xf>
    <xf numFmtId="0" fontId="20" fillId="0" borderId="16" xfId="52" applyFont="1" applyBorder="1" applyAlignment="1">
      <alignment horizontal="center"/>
    </xf>
    <xf numFmtId="166" fontId="4" fillId="0" borderId="15" xfId="52" applyNumberFormat="1" applyBorder="1"/>
    <xf numFmtId="0" fontId="7" fillId="0" borderId="9" xfId="52" applyFont="1" applyBorder="1" applyAlignment="1">
      <alignment horizontal="right"/>
    </xf>
    <xf numFmtId="164" fontId="7" fillId="0" borderId="18" xfId="52" applyNumberFormat="1" applyFont="1" applyBorder="1"/>
    <xf numFmtId="164" fontId="7" fillId="0" borderId="9" xfId="52" applyNumberFormat="1" applyFont="1" applyBorder="1" applyAlignment="1">
      <alignment horizontal="right"/>
    </xf>
    <xf numFmtId="164" fontId="4" fillId="0" borderId="16" xfId="1" applyNumberFormat="1" applyFont="1" applyBorder="1" applyAlignment="1">
      <alignment horizontal="center"/>
    </xf>
    <xf numFmtId="0" fontId="8" fillId="0" borderId="0" xfId="9" applyFont="1" applyFill="1"/>
    <xf numFmtId="0" fontId="20" fillId="0" borderId="19" xfId="52" applyFont="1" applyBorder="1" applyAlignment="1">
      <alignment horizontal="center"/>
    </xf>
    <xf numFmtId="0" fontId="4" fillId="0" borderId="19" xfId="52" applyBorder="1"/>
    <xf numFmtId="164" fontId="7" fillId="0" borderId="16" xfId="52" applyNumberFormat="1" applyFont="1" applyFill="1" applyBorder="1" applyAlignment="1">
      <alignment horizontal="right"/>
    </xf>
    <xf numFmtId="164" fontId="7" fillId="0" borderId="0" xfId="52" applyNumberFormat="1" applyFont="1" applyFill="1" applyBorder="1" applyAlignment="1">
      <alignment horizontal="right"/>
    </xf>
    <xf numFmtId="0" fontId="7" fillId="0" borderId="0" xfId="52" applyFont="1" applyBorder="1" applyAlignment="1">
      <alignment horizontal="right"/>
    </xf>
    <xf numFmtId="17" fontId="20" fillId="0" borderId="15" xfId="52" applyNumberFormat="1" applyFont="1" applyBorder="1" applyAlignment="1">
      <alignment horizontal="center"/>
    </xf>
    <xf numFmtId="0" fontId="7" fillId="0" borderId="0" xfId="9" applyFont="1" applyFill="1"/>
    <xf numFmtId="0" fontId="4" fillId="0" borderId="0" xfId="9" applyFont="1" applyFill="1"/>
    <xf numFmtId="0" fontId="4" fillId="0" borderId="0" xfId="9" applyFont="1" applyFill="1" applyAlignment="1">
      <alignment horizontal="center"/>
    </xf>
    <xf numFmtId="0" fontId="4" fillId="0" borderId="0" xfId="9" applyNumberFormat="1" applyFont="1" applyFill="1" applyAlignment="1">
      <alignment horizontal="center"/>
    </xf>
    <xf numFmtId="0" fontId="4" fillId="0" borderId="0" xfId="9" applyFont="1"/>
    <xf numFmtId="0" fontId="7" fillId="0" borderId="0" xfId="9" applyFont="1"/>
    <xf numFmtId="164" fontId="4" fillId="0" borderId="0" xfId="1" applyNumberFormat="1" applyFont="1"/>
    <xf numFmtId="0" fontId="21" fillId="0" borderId="0" xfId="9" applyFont="1" applyFill="1" applyAlignment="1">
      <alignment horizontal="center"/>
    </xf>
    <xf numFmtId="0" fontId="21" fillId="0" borderId="0" xfId="9" applyNumberFormat="1" applyFont="1" applyFill="1" applyAlignment="1">
      <alignment horizontal="center"/>
    </xf>
    <xf numFmtId="0" fontId="4" fillId="0" borderId="0" xfId="9" applyFont="1" applyFill="1" applyBorder="1"/>
    <xf numFmtId="0" fontId="7" fillId="0" borderId="0" xfId="9" applyFont="1" applyFill="1" applyBorder="1" applyAlignment="1"/>
    <xf numFmtId="0" fontId="4" fillId="0" borderId="0" xfId="9" applyFont="1" applyFill="1" applyBorder="1" applyAlignment="1"/>
    <xf numFmtId="0" fontId="4" fillId="0" borderId="0" xfId="9" applyFont="1" applyFill="1" applyBorder="1" applyAlignment="1">
      <alignment horizontal="center"/>
    </xf>
    <xf numFmtId="41" fontId="4" fillId="0" borderId="0" xfId="50" applyNumberFormat="1" applyFont="1" applyFill="1" applyBorder="1" applyAlignment="1">
      <alignment horizontal="center"/>
    </xf>
    <xf numFmtId="167" fontId="4" fillId="0" borderId="0" xfId="10" applyNumberFormat="1" applyFont="1" applyFill="1" applyBorder="1" applyAlignment="1">
      <alignment horizontal="center"/>
    </xf>
    <xf numFmtId="167" fontId="4" fillId="0" borderId="0" xfId="9" applyNumberFormat="1" applyFont="1" applyFill="1" applyBorder="1" applyAlignment="1">
      <alignment horizontal="center"/>
    </xf>
    <xf numFmtId="167" fontId="4" fillId="0" borderId="0" xfId="50" applyNumberFormat="1" applyFont="1" applyFill="1" applyBorder="1" applyAlignment="1">
      <alignment horizontal="center"/>
    </xf>
    <xf numFmtId="164" fontId="4" fillId="0" borderId="0" xfId="50" applyNumberFormat="1" applyFont="1" applyFill="1" applyBorder="1" applyAlignment="1"/>
    <xf numFmtId="0" fontId="4" fillId="0" borderId="0" xfId="9" applyNumberFormat="1" applyFont="1" applyFill="1" applyBorder="1" applyAlignment="1">
      <alignment horizontal="center"/>
    </xf>
    <xf numFmtId="41" fontId="4" fillId="0" borderId="0" xfId="9" applyNumberFormat="1" applyFont="1" applyFill="1"/>
    <xf numFmtId="164" fontId="4" fillId="0" borderId="0" xfId="9" applyNumberFormat="1" applyFont="1"/>
    <xf numFmtId="41" fontId="4" fillId="0" borderId="20" xfId="9" applyNumberFormat="1" applyFont="1" applyFill="1" applyBorder="1"/>
    <xf numFmtId="167" fontId="4" fillId="0" borderId="0" xfId="51" applyNumberFormat="1" applyFont="1" applyFill="1" applyBorder="1" applyAlignment="1">
      <alignment horizontal="center"/>
    </xf>
    <xf numFmtId="0" fontId="4" fillId="0" borderId="0" xfId="9" applyFont="1" applyFill="1" applyBorder="1" applyAlignment="1">
      <alignment horizontal="left"/>
    </xf>
    <xf numFmtId="164" fontId="4" fillId="0" borderId="0" xfId="50" applyNumberFormat="1" applyFont="1" applyFill="1" applyBorder="1" applyAlignment="1">
      <alignment horizontal="center"/>
    </xf>
    <xf numFmtId="164" fontId="4" fillId="0" borderId="20" xfId="50" applyNumberFormat="1" applyFont="1" applyFill="1" applyBorder="1" applyAlignment="1">
      <alignment horizontal="center"/>
    </xf>
    <xf numFmtId="165" fontId="4" fillId="0" borderId="0" xfId="51" applyNumberFormat="1" applyFont="1" applyFill="1" applyBorder="1" applyAlignment="1">
      <alignment horizontal="center"/>
    </xf>
    <xf numFmtId="0" fontId="4" fillId="0" borderId="0" xfId="9" applyFont="1" applyAlignment="1">
      <alignment horizontal="center"/>
    </xf>
    <xf numFmtId="0" fontId="4" fillId="0" borderId="0" xfId="9" applyFont="1" applyBorder="1"/>
    <xf numFmtId="0" fontId="4" fillId="0" borderId="0" xfId="9" applyFont="1" applyBorder="1" applyAlignment="1">
      <alignment horizontal="left"/>
    </xf>
    <xf numFmtId="0" fontId="4" fillId="0" borderId="0" xfId="9" applyFont="1" applyBorder="1" applyAlignment="1">
      <alignment horizontal="center"/>
    </xf>
    <xf numFmtId="164" fontId="4" fillId="0" borderId="0" xfId="50" applyNumberFormat="1" applyFont="1" applyBorder="1" applyAlignment="1">
      <alignment horizontal="center"/>
    </xf>
    <xf numFmtId="0" fontId="4" fillId="0" borderId="0" xfId="9" applyNumberFormat="1" applyFont="1" applyBorder="1" applyAlignment="1">
      <alignment horizontal="center"/>
    </xf>
    <xf numFmtId="0" fontId="4" fillId="0" borderId="0" xfId="9" quotePrefix="1" applyFont="1" applyBorder="1" applyAlignment="1">
      <alignment horizontal="left"/>
    </xf>
    <xf numFmtId="0" fontId="4" fillId="0" borderId="0" xfId="9" applyFont="1" applyBorder="1" applyAlignment="1"/>
    <xf numFmtId="0" fontId="7" fillId="0" borderId="0" xfId="9" applyFont="1" applyBorder="1"/>
    <xf numFmtId="0" fontId="4" fillId="0" borderId="1" xfId="9" applyFont="1" applyBorder="1"/>
    <xf numFmtId="0" fontId="4" fillId="0" borderId="4" xfId="9" applyFont="1" applyBorder="1"/>
    <xf numFmtId="0" fontId="4" fillId="0" borderId="6" xfId="9" applyFont="1" applyBorder="1"/>
    <xf numFmtId="0" fontId="21" fillId="0" borderId="0" xfId="9" applyFont="1" applyAlignment="1">
      <alignment horizontal="center"/>
    </xf>
    <xf numFmtId="0" fontId="21" fillId="0" borderId="0" xfId="9" applyFont="1" applyBorder="1" applyAlignment="1">
      <alignment horizontal="center"/>
    </xf>
    <xf numFmtId="0" fontId="4" fillId="0" borderId="0" xfId="9" applyFont="1" applyAlignment="1">
      <alignment horizontal="right"/>
    </xf>
    <xf numFmtId="164" fontId="4" fillId="0" borderId="9" xfId="1" applyNumberFormat="1" applyFont="1" applyBorder="1"/>
    <xf numFmtId="0" fontId="4" fillId="0" borderId="0" xfId="0" applyFont="1"/>
    <xf numFmtId="0" fontId="4" fillId="0" borderId="0" xfId="9" applyFont="1" applyFill="1" applyAlignment="1">
      <alignment horizontal="right"/>
    </xf>
    <xf numFmtId="164" fontId="4" fillId="0" borderId="0" xfId="1" applyNumberFormat="1" applyFont="1" applyFill="1"/>
    <xf numFmtId="165" fontId="4" fillId="0" borderId="0" xfId="10" applyNumberFormat="1" applyFont="1" applyFill="1" applyBorder="1" applyAlignment="1">
      <alignment horizontal="center"/>
    </xf>
    <xf numFmtId="0" fontId="7" fillId="0" borderId="0" xfId="9" applyFont="1" applyFill="1" applyBorder="1" applyAlignment="1">
      <alignment horizontal="left"/>
    </xf>
    <xf numFmtId="43" fontId="4" fillId="0" borderId="0" xfId="50" applyFont="1" applyFill="1" applyBorder="1" applyAlignment="1">
      <alignment horizontal="center"/>
    </xf>
    <xf numFmtId="164" fontId="4" fillId="0" borderId="0" xfId="9" applyNumberFormat="1" applyFont="1" applyFill="1"/>
    <xf numFmtId="0" fontId="4" fillId="0" borderId="0" xfId="9" quotePrefix="1" applyFont="1" applyFill="1" applyBorder="1" applyAlignment="1">
      <alignment horizontal="left"/>
    </xf>
    <xf numFmtId="0" fontId="7" fillId="0" borderId="0" xfId="9" applyFont="1" applyFill="1" applyBorder="1"/>
    <xf numFmtId="0" fontId="4" fillId="0" borderId="1" xfId="9" applyFont="1" applyFill="1" applyBorder="1"/>
    <xf numFmtId="0" fontId="4" fillId="0" borderId="4" xfId="9" applyFont="1" applyFill="1" applyBorder="1"/>
    <xf numFmtId="0" fontId="4" fillId="0" borderId="6" xfId="9" applyFont="1" applyFill="1" applyBorder="1"/>
    <xf numFmtId="0" fontId="21" fillId="0" borderId="0" xfId="9" applyFont="1" applyFill="1" applyBorder="1" applyAlignment="1">
      <alignment horizontal="center"/>
    </xf>
    <xf numFmtId="164" fontId="4" fillId="0" borderId="9" xfId="1" applyNumberFormat="1" applyFont="1" applyFill="1" applyBorder="1"/>
    <xf numFmtId="0" fontId="4" fillId="0" borderId="0" xfId="0" applyFont="1" applyFill="1"/>
    <xf numFmtId="0" fontId="4" fillId="0" borderId="2" xfId="9" quotePrefix="1" applyFont="1" applyBorder="1" applyAlignment="1">
      <alignment horizontal="left" vertical="top" wrapText="1"/>
    </xf>
    <xf numFmtId="0" fontId="4" fillId="0" borderId="3" xfId="9" quotePrefix="1" applyFont="1" applyBorder="1" applyAlignment="1">
      <alignment horizontal="left" vertical="top" wrapText="1"/>
    </xf>
    <xf numFmtId="0" fontId="4" fillId="0" borderId="0" xfId="9" quotePrefix="1" applyFont="1" applyBorder="1" applyAlignment="1">
      <alignment horizontal="left" vertical="top" wrapText="1"/>
    </xf>
    <xf numFmtId="0" fontId="4" fillId="0" borderId="5" xfId="9" quotePrefix="1" applyFont="1" applyBorder="1" applyAlignment="1">
      <alignment horizontal="left" vertical="top" wrapText="1"/>
    </xf>
    <xf numFmtId="0" fontId="4" fillId="0" borderId="7" xfId="9" quotePrefix="1" applyFont="1" applyBorder="1" applyAlignment="1">
      <alignment horizontal="left" vertical="top" wrapText="1"/>
    </xf>
    <xf numFmtId="0" fontId="4" fillId="0" borderId="8" xfId="9" quotePrefix="1" applyFont="1" applyBorder="1" applyAlignment="1">
      <alignment horizontal="left" vertical="top" wrapText="1"/>
    </xf>
    <xf numFmtId="0" fontId="4" fillId="0" borderId="2" xfId="9" quotePrefix="1" applyFont="1" applyFill="1" applyBorder="1" applyAlignment="1">
      <alignment horizontal="left" vertical="top" wrapText="1"/>
    </xf>
    <xf numFmtId="0" fontId="4" fillId="0" borderId="3" xfId="9" quotePrefix="1" applyFont="1" applyFill="1" applyBorder="1" applyAlignment="1">
      <alignment horizontal="left" vertical="top" wrapText="1"/>
    </xf>
    <xf numFmtId="0" fontId="4" fillId="0" borderId="0" xfId="9" quotePrefix="1" applyFont="1" applyFill="1" applyBorder="1" applyAlignment="1">
      <alignment horizontal="left" vertical="top" wrapText="1"/>
    </xf>
    <xf numFmtId="0" fontId="4" fillId="0" borderId="5" xfId="9" quotePrefix="1" applyFont="1" applyFill="1" applyBorder="1" applyAlignment="1">
      <alignment horizontal="left" vertical="top" wrapText="1"/>
    </xf>
    <xf numFmtId="0" fontId="4" fillId="0" borderId="7" xfId="9" quotePrefix="1" applyFont="1" applyFill="1" applyBorder="1" applyAlignment="1">
      <alignment horizontal="left" vertical="top" wrapText="1"/>
    </xf>
    <xf numFmtId="0" fontId="4" fillId="0" borderId="8" xfId="9" quotePrefix="1" applyFont="1" applyFill="1" applyBorder="1" applyAlignment="1">
      <alignment horizontal="left" vertical="top" wrapText="1"/>
    </xf>
  </cellXfs>
  <cellStyles count="65">
    <cellStyle name="Comma" xfId="1" builtinId="3"/>
    <cellStyle name="Comma 10 6" xfId="64"/>
    <cellStyle name="Comma 11" xfId="2"/>
    <cellStyle name="Comma 2" xfId="3"/>
    <cellStyle name="Comma 2 2" xfId="50"/>
    <cellStyle name="Comma 3" xfId="56"/>
    <cellStyle name="Comma 4" xfId="59"/>
    <cellStyle name="Comma 6" xfId="4"/>
    <cellStyle name="Normal" xfId="0" builtinId="0"/>
    <cellStyle name="Normal 10" xfId="5"/>
    <cellStyle name="Normal 11" xfId="6"/>
    <cellStyle name="Normal 15" xfId="61"/>
    <cellStyle name="Normal 18" xfId="7"/>
    <cellStyle name="Normal 2" xfId="8"/>
    <cellStyle name="Normal 2 2" xfId="52"/>
    <cellStyle name="Normal 2 3" xfId="62"/>
    <cellStyle name="Normal 3" xfId="54"/>
    <cellStyle name="Normal 3 2" xfId="57"/>
    <cellStyle name="Normal 4" xfId="58"/>
    <cellStyle name="Normal 5" xfId="63"/>
    <cellStyle name="Normal_Copy of File50007" xfId="9"/>
    <cellStyle name="Percent" xfId="10" builtinId="5"/>
    <cellStyle name="Percent 2" xfId="51"/>
    <cellStyle name="Percent 3" xfId="55"/>
    <cellStyle name="Percent 4" xfId="60"/>
    <cellStyle name="Percent 6" xfId="11"/>
    <cellStyle name="SAPBEXaggData" xfId="12"/>
    <cellStyle name="SAPBEXaggDataEmph" xfId="13"/>
    <cellStyle name="SAPBEXaggItem" xfId="14"/>
    <cellStyle name="SAPBEXaggItemX" xfId="15"/>
    <cellStyle name="SAPBEXchaText" xfId="16"/>
    <cellStyle name="SAPBEXexcBad7" xfId="17"/>
    <cellStyle name="SAPBEXexcBad8" xfId="18"/>
    <cellStyle name="SAPBEXexcBad9" xfId="19"/>
    <cellStyle name="SAPBEXexcCritical4" xfId="20"/>
    <cellStyle name="SAPBEXexcCritical5" xfId="21"/>
    <cellStyle name="SAPBEXexcCritical6" xfId="22"/>
    <cellStyle name="SAPBEXexcGood1" xfId="23"/>
    <cellStyle name="SAPBEXexcGood2" xfId="24"/>
    <cellStyle name="SAPBEXexcGood3" xfId="25"/>
    <cellStyle name="SAPBEXfilterDrill" xfId="26"/>
    <cellStyle name="SAPBEXfilterItem" xfId="27"/>
    <cellStyle name="SAPBEXfilterText" xfId="28"/>
    <cellStyle name="SAPBEXformats" xfId="29"/>
    <cellStyle name="SAPBEXheaderItem" xfId="30"/>
    <cellStyle name="SAPBEXheaderText" xfId="31"/>
    <cellStyle name="SAPBEXHLevel0" xfId="32"/>
    <cellStyle name="SAPBEXHLevel0X" xfId="33"/>
    <cellStyle name="SAPBEXHLevel1" xfId="34"/>
    <cellStyle name="SAPBEXHLevel1X" xfId="35"/>
    <cellStyle name="SAPBEXHLevel2" xfId="36"/>
    <cellStyle name="SAPBEXHLevel2X" xfId="37"/>
    <cellStyle name="SAPBEXHLevel3" xfId="38"/>
    <cellStyle name="SAPBEXHLevel3X" xfId="39"/>
    <cellStyle name="SAPBEXresData" xfId="40"/>
    <cellStyle name="SAPBEXresDataEmph" xfId="41"/>
    <cellStyle name="SAPBEXresItem" xfId="42"/>
    <cellStyle name="SAPBEXresItemX" xfId="43"/>
    <cellStyle name="SAPBEXstdData" xfId="44"/>
    <cellStyle name="SAPBEXstdDataEmph" xfId="45"/>
    <cellStyle name="SAPBEXstdItem" xfId="46"/>
    <cellStyle name="SAPBEXstdItem 2" xfId="53"/>
    <cellStyle name="SAPBEXstdItemX" xfId="47"/>
    <cellStyle name="SAPBEXtitle" xfId="48"/>
    <cellStyle name="SAPBEXundefined" xfId="49"/>
  </cellStyles>
  <dxfs count="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do/12.31.19%20Non-CONF%20flash%20drive/10%20Shelley%20E%20McCoy/Non-Conf%20WP%20SEM/6%20-%20Depr%20Amort/6-5%20-%20Depreciation%20Stu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6.5"/>
      <sheetName val="Page 6.5.1"/>
      <sheetName val="Page 6.5.2"/>
      <sheetName val="Page 6.5.3"/>
      <sheetName val="Page 6.5.4"/>
      <sheetName val="Page 6.5.5"/>
      <sheetName val="Page 6.5.6 - 6.5.7"/>
      <sheetName val="Page 6.5.8 - 6.5.9"/>
      <sheetName val="Page 6.5.10"/>
      <sheetName val="Page 6.5.11 - 6.5.14"/>
      <sheetName val="Page 6.5.15"/>
      <sheetName val="Page 6.5.16"/>
    </sheetNames>
    <sheetDataSet>
      <sheetData sheetId="0">
        <row r="10">
          <cell r="G10">
            <v>135760387.91800776</v>
          </cell>
        </row>
        <row r="11">
          <cell r="G11">
            <v>-2476947.8318041554</v>
          </cell>
        </row>
        <row r="12">
          <cell r="G12">
            <v>1998573.6908280007</v>
          </cell>
        </row>
        <row r="13">
          <cell r="G13">
            <v>3885134.4021414248</v>
          </cell>
        </row>
        <row r="14">
          <cell r="G14">
            <v>-39929475.802629471</v>
          </cell>
        </row>
        <row r="15">
          <cell r="G15">
            <v>-1783846.2354516732</v>
          </cell>
        </row>
        <row r="16">
          <cell r="G16">
            <v>4780771.3397156373</v>
          </cell>
        </row>
        <row r="17">
          <cell r="G17">
            <v>8541509.3947346881</v>
          </cell>
        </row>
        <row r="18">
          <cell r="G18">
            <v>3385156.3360415678</v>
          </cell>
        </row>
        <row r="19">
          <cell r="G19">
            <v>19830836.176657669</v>
          </cell>
        </row>
        <row r="20">
          <cell r="G20">
            <v>11131675.920188468</v>
          </cell>
        </row>
        <row r="21">
          <cell r="G21">
            <v>8101101.8162147133</v>
          </cell>
        </row>
        <row r="22">
          <cell r="G22">
            <v>3413678.7355184979</v>
          </cell>
        </row>
        <row r="23">
          <cell r="G23">
            <v>-7296.1022181262379</v>
          </cell>
        </row>
        <row r="24">
          <cell r="G24">
            <v>-172129.21251609293</v>
          </cell>
        </row>
        <row r="37">
          <cell r="G37">
            <v>17076.118062183261</v>
          </cell>
        </row>
        <row r="38">
          <cell r="G38">
            <v>159100.6216084864</v>
          </cell>
        </row>
        <row r="39">
          <cell r="G39">
            <v>-28095.136716620298</v>
          </cell>
        </row>
        <row r="40">
          <cell r="G40">
            <v>137493.10519101168</v>
          </cell>
        </row>
        <row r="41">
          <cell r="G41">
            <v>1136682.7327265115</v>
          </cell>
        </row>
        <row r="42">
          <cell r="G42">
            <v>55296.113702594419</v>
          </cell>
        </row>
        <row r="43">
          <cell r="G43">
            <v>18870.351285522571</v>
          </cell>
        </row>
        <row r="44">
          <cell r="G44">
            <v>121201.57557880785</v>
          </cell>
        </row>
        <row r="45">
          <cell r="G45">
            <v>187458.19868634874</v>
          </cell>
        </row>
        <row r="46">
          <cell r="G46">
            <v>0</v>
          </cell>
        </row>
        <row r="47">
          <cell r="G47">
            <v>1438182.7422293033</v>
          </cell>
        </row>
        <row r="48">
          <cell r="G48">
            <v>3622.8026867097942</v>
          </cell>
        </row>
        <row r="50">
          <cell r="G50">
            <v>19945.732774031116</v>
          </cell>
        </row>
        <row r="51">
          <cell r="G51">
            <v>11930.091976542724</v>
          </cell>
        </row>
      </sheetData>
      <sheetData sheetId="1">
        <row r="9">
          <cell r="G9">
            <v>2239.2901600218306</v>
          </cell>
        </row>
        <row r="10">
          <cell r="G10">
            <v>-12401.562864262611</v>
          </cell>
        </row>
        <row r="11">
          <cell r="G11">
            <v>0</v>
          </cell>
        </row>
        <row r="12">
          <cell r="G12">
            <v>-2.7278306489643001</v>
          </cell>
        </row>
        <row r="13">
          <cell r="G13">
            <v>776.04801248813601</v>
          </cell>
        </row>
        <row r="14">
          <cell r="G14">
            <v>0</v>
          </cell>
        </row>
        <row r="15">
          <cell r="G15">
            <v>0</v>
          </cell>
        </row>
        <row r="16">
          <cell r="G16">
            <v>-27148.916488382965</v>
          </cell>
        </row>
        <row r="17">
          <cell r="G17">
            <v>-47675.101826327853</v>
          </cell>
        </row>
        <row r="18">
          <cell r="G18">
            <v>581154.04731576517</v>
          </cell>
        </row>
        <row r="19">
          <cell r="G19">
            <v>-1082.6071380986832</v>
          </cell>
        </row>
        <row r="20">
          <cell r="G20">
            <v>0</v>
          </cell>
        </row>
        <row r="21">
          <cell r="G21">
            <v>-1579.1902312892344</v>
          </cell>
        </row>
      </sheetData>
      <sheetData sheetId="2">
        <row r="9">
          <cell r="I9">
            <v>0</v>
          </cell>
        </row>
      </sheetData>
      <sheetData sheetId="3">
        <row r="53">
          <cell r="K53">
            <v>2179076.376822582</v>
          </cell>
        </row>
      </sheetData>
      <sheetData sheetId="4">
        <row r="36">
          <cell r="J36">
            <v>-13900.214829778943</v>
          </cell>
        </row>
      </sheetData>
      <sheetData sheetId="5">
        <row r="10">
          <cell r="I10">
            <v>-124115.6198306719</v>
          </cell>
        </row>
      </sheetData>
      <sheetData sheetId="6">
        <row r="45">
          <cell r="K45">
            <v>2733412.7501624823</v>
          </cell>
        </row>
        <row r="46">
          <cell r="K46">
            <v>139584.43427439407</v>
          </cell>
        </row>
        <row r="48">
          <cell r="K48">
            <v>2859789.2228737622</v>
          </cell>
        </row>
        <row r="49">
          <cell r="K49">
            <v>86163.937916874886</v>
          </cell>
        </row>
        <row r="50">
          <cell r="K50">
            <v>-286316.71847258136</v>
          </cell>
        </row>
        <row r="51">
          <cell r="K51">
            <v>5282274.4280511225</v>
          </cell>
        </row>
      </sheetData>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9"/>
  <sheetViews>
    <sheetView tabSelected="1" view="pageBreakPreview" zoomScale="85" zoomScaleNormal="100" zoomScaleSheetLayoutView="85" workbookViewId="0"/>
  </sheetViews>
  <sheetFormatPr defaultColWidth="10" defaultRowHeight="12.75" x14ac:dyDescent="0.2"/>
  <cols>
    <col min="1" max="1" width="2.5703125" style="40" customWidth="1"/>
    <col min="2" max="2" width="7.140625" style="40" customWidth="1"/>
    <col min="3" max="3" width="28.140625" style="40" customWidth="1"/>
    <col min="4" max="4" width="11.42578125" style="40" bestFit="1" customWidth="1"/>
    <col min="5" max="5" width="5.140625" style="40" bestFit="1" customWidth="1"/>
    <col min="6" max="6" width="12.5703125" style="40" bestFit="1" customWidth="1"/>
    <col min="7" max="7" width="12.28515625" style="40" bestFit="1" customWidth="1"/>
    <col min="8" max="8" width="10.7109375" style="40" bestFit="1" customWidth="1"/>
    <col min="9" max="9" width="13.7109375" style="40" bestFit="1" customWidth="1"/>
    <col min="10" max="10" width="14.28515625" style="40" bestFit="1" customWidth="1"/>
    <col min="11" max="11" width="18.140625" style="40" bestFit="1" customWidth="1"/>
    <col min="12" max="12" width="12" style="40" bestFit="1" customWidth="1"/>
    <col min="13" max="17" width="10" style="40"/>
    <col min="18" max="18" width="13.28515625" style="40" customWidth="1"/>
    <col min="19" max="19" width="11.5703125" style="40" bestFit="1" customWidth="1"/>
    <col min="20" max="255" width="10" style="40"/>
    <col min="256" max="256" width="2.5703125" style="40" customWidth="1"/>
    <col min="257" max="257" width="7.140625" style="40" customWidth="1"/>
    <col min="258" max="258" width="23.5703125" style="40" customWidth="1"/>
    <col min="259" max="259" width="9.7109375" style="40" customWidth="1"/>
    <col min="260" max="260" width="0" style="40" hidden="1" customWidth="1"/>
    <col min="261" max="261" width="4.7109375" style="40" customWidth="1"/>
    <col min="262" max="262" width="14.42578125" style="40" customWidth="1"/>
    <col min="263" max="263" width="11.140625" style="40" customWidth="1"/>
    <col min="264" max="264" width="10.28515625" style="40" customWidth="1"/>
    <col min="265" max="265" width="13" style="40" customWidth="1"/>
    <col min="266" max="266" width="8.28515625" style="40" customWidth="1"/>
    <col min="267" max="511" width="10" style="40"/>
    <col min="512" max="512" width="2.5703125" style="40" customWidth="1"/>
    <col min="513" max="513" width="7.140625" style="40" customWidth="1"/>
    <col min="514" max="514" width="23.5703125" style="40" customWidth="1"/>
    <col min="515" max="515" width="9.7109375" style="40" customWidth="1"/>
    <col min="516" max="516" width="0" style="40" hidden="1" customWidth="1"/>
    <col min="517" max="517" width="4.7109375" style="40" customWidth="1"/>
    <col min="518" max="518" width="14.42578125" style="40" customWidth="1"/>
    <col min="519" max="519" width="11.140625" style="40" customWidth="1"/>
    <col min="520" max="520" width="10.28515625" style="40" customWidth="1"/>
    <col min="521" max="521" width="13" style="40" customWidth="1"/>
    <col min="522" max="522" width="8.28515625" style="40" customWidth="1"/>
    <col min="523" max="767" width="10" style="40"/>
    <col min="768" max="768" width="2.5703125" style="40" customWidth="1"/>
    <col min="769" max="769" width="7.140625" style="40" customWidth="1"/>
    <col min="770" max="770" width="23.5703125" style="40" customWidth="1"/>
    <col min="771" max="771" width="9.7109375" style="40" customWidth="1"/>
    <col min="772" max="772" width="0" style="40" hidden="1" customWidth="1"/>
    <col min="773" max="773" width="4.7109375" style="40" customWidth="1"/>
    <col min="774" max="774" width="14.42578125" style="40" customWidth="1"/>
    <col min="775" max="775" width="11.140625" style="40" customWidth="1"/>
    <col min="776" max="776" width="10.28515625" style="40" customWidth="1"/>
    <col min="777" max="777" width="13" style="40" customWidth="1"/>
    <col min="778" max="778" width="8.28515625" style="40" customWidth="1"/>
    <col min="779" max="1023" width="10" style="40"/>
    <col min="1024" max="1024" width="2.5703125" style="40" customWidth="1"/>
    <col min="1025" max="1025" width="7.140625" style="40" customWidth="1"/>
    <col min="1026" max="1026" width="23.5703125" style="40" customWidth="1"/>
    <col min="1027" max="1027" width="9.7109375" style="40" customWidth="1"/>
    <col min="1028" max="1028" width="0" style="40" hidden="1" customWidth="1"/>
    <col min="1029" max="1029" width="4.7109375" style="40" customWidth="1"/>
    <col min="1030" max="1030" width="14.42578125" style="40" customWidth="1"/>
    <col min="1031" max="1031" width="11.140625" style="40" customWidth="1"/>
    <col min="1032" max="1032" width="10.28515625" style="40" customWidth="1"/>
    <col min="1033" max="1033" width="13" style="40" customWidth="1"/>
    <col min="1034" max="1034" width="8.28515625" style="40" customWidth="1"/>
    <col min="1035" max="1279" width="10" style="40"/>
    <col min="1280" max="1280" width="2.5703125" style="40" customWidth="1"/>
    <col min="1281" max="1281" width="7.140625" style="40" customWidth="1"/>
    <col min="1282" max="1282" width="23.5703125" style="40" customWidth="1"/>
    <col min="1283" max="1283" width="9.7109375" style="40" customWidth="1"/>
    <col min="1284" max="1284" width="0" style="40" hidden="1" customWidth="1"/>
    <col min="1285" max="1285" width="4.7109375" style="40" customWidth="1"/>
    <col min="1286" max="1286" width="14.42578125" style="40" customWidth="1"/>
    <col min="1287" max="1287" width="11.140625" style="40" customWidth="1"/>
    <col min="1288" max="1288" width="10.28515625" style="40" customWidth="1"/>
    <col min="1289" max="1289" width="13" style="40" customWidth="1"/>
    <col min="1290" max="1290" width="8.28515625" style="40" customWidth="1"/>
    <col min="1291" max="1535" width="10" style="40"/>
    <col min="1536" max="1536" width="2.5703125" style="40" customWidth="1"/>
    <col min="1537" max="1537" width="7.140625" style="40" customWidth="1"/>
    <col min="1538" max="1538" width="23.5703125" style="40" customWidth="1"/>
    <col min="1539" max="1539" width="9.7109375" style="40" customWidth="1"/>
    <col min="1540" max="1540" width="0" style="40" hidden="1" customWidth="1"/>
    <col min="1541" max="1541" width="4.7109375" style="40" customWidth="1"/>
    <col min="1542" max="1542" width="14.42578125" style="40" customWidth="1"/>
    <col min="1543" max="1543" width="11.140625" style="40" customWidth="1"/>
    <col min="1544" max="1544" width="10.28515625" style="40" customWidth="1"/>
    <col min="1545" max="1545" width="13" style="40" customWidth="1"/>
    <col min="1546" max="1546" width="8.28515625" style="40" customWidth="1"/>
    <col min="1547" max="1791" width="10" style="40"/>
    <col min="1792" max="1792" width="2.5703125" style="40" customWidth="1"/>
    <col min="1793" max="1793" width="7.140625" style="40" customWidth="1"/>
    <col min="1794" max="1794" width="23.5703125" style="40" customWidth="1"/>
    <col min="1795" max="1795" width="9.7109375" style="40" customWidth="1"/>
    <col min="1796" max="1796" width="0" style="40" hidden="1" customWidth="1"/>
    <col min="1797" max="1797" width="4.7109375" style="40" customWidth="1"/>
    <col min="1798" max="1798" width="14.42578125" style="40" customWidth="1"/>
    <col min="1799" max="1799" width="11.140625" style="40" customWidth="1"/>
    <col min="1800" max="1800" width="10.28515625" style="40" customWidth="1"/>
    <col min="1801" max="1801" width="13" style="40" customWidth="1"/>
    <col min="1802" max="1802" width="8.28515625" style="40" customWidth="1"/>
    <col min="1803" max="2047" width="10" style="40"/>
    <col min="2048" max="2048" width="2.5703125" style="40" customWidth="1"/>
    <col min="2049" max="2049" width="7.140625" style="40" customWidth="1"/>
    <col min="2050" max="2050" width="23.5703125" style="40" customWidth="1"/>
    <col min="2051" max="2051" width="9.7109375" style="40" customWidth="1"/>
    <col min="2052" max="2052" width="0" style="40" hidden="1" customWidth="1"/>
    <col min="2053" max="2053" width="4.7109375" style="40" customWidth="1"/>
    <col min="2054" max="2054" width="14.42578125" style="40" customWidth="1"/>
    <col min="2055" max="2055" width="11.140625" style="40" customWidth="1"/>
    <col min="2056" max="2056" width="10.28515625" style="40" customWidth="1"/>
    <col min="2057" max="2057" width="13" style="40" customWidth="1"/>
    <col min="2058" max="2058" width="8.28515625" style="40" customWidth="1"/>
    <col min="2059" max="2303" width="10" style="40"/>
    <col min="2304" max="2304" width="2.5703125" style="40" customWidth="1"/>
    <col min="2305" max="2305" width="7.140625" style="40" customWidth="1"/>
    <col min="2306" max="2306" width="23.5703125" style="40" customWidth="1"/>
    <col min="2307" max="2307" width="9.7109375" style="40" customWidth="1"/>
    <col min="2308" max="2308" width="0" style="40" hidden="1" customWidth="1"/>
    <col min="2309" max="2309" width="4.7109375" style="40" customWidth="1"/>
    <col min="2310" max="2310" width="14.42578125" style="40" customWidth="1"/>
    <col min="2311" max="2311" width="11.140625" style="40" customWidth="1"/>
    <col min="2312" max="2312" width="10.28515625" style="40" customWidth="1"/>
    <col min="2313" max="2313" width="13" style="40" customWidth="1"/>
    <col min="2314" max="2314" width="8.28515625" style="40" customWidth="1"/>
    <col min="2315" max="2559" width="10" style="40"/>
    <col min="2560" max="2560" width="2.5703125" style="40" customWidth="1"/>
    <col min="2561" max="2561" width="7.140625" style="40" customWidth="1"/>
    <col min="2562" max="2562" width="23.5703125" style="40" customWidth="1"/>
    <col min="2563" max="2563" width="9.7109375" style="40" customWidth="1"/>
    <col min="2564" max="2564" width="0" style="40" hidden="1" customWidth="1"/>
    <col min="2565" max="2565" width="4.7109375" style="40" customWidth="1"/>
    <col min="2566" max="2566" width="14.42578125" style="40" customWidth="1"/>
    <col min="2567" max="2567" width="11.140625" style="40" customWidth="1"/>
    <col min="2568" max="2568" width="10.28515625" style="40" customWidth="1"/>
    <col min="2569" max="2569" width="13" style="40" customWidth="1"/>
    <col min="2570" max="2570" width="8.28515625" style="40" customWidth="1"/>
    <col min="2571" max="2815" width="10" style="40"/>
    <col min="2816" max="2816" width="2.5703125" style="40" customWidth="1"/>
    <col min="2817" max="2817" width="7.140625" style="40" customWidth="1"/>
    <col min="2818" max="2818" width="23.5703125" style="40" customWidth="1"/>
    <col min="2819" max="2819" width="9.7109375" style="40" customWidth="1"/>
    <col min="2820" max="2820" width="0" style="40" hidden="1" customWidth="1"/>
    <col min="2821" max="2821" width="4.7109375" style="40" customWidth="1"/>
    <col min="2822" max="2822" width="14.42578125" style="40" customWidth="1"/>
    <col min="2823" max="2823" width="11.140625" style="40" customWidth="1"/>
    <col min="2824" max="2824" width="10.28515625" style="40" customWidth="1"/>
    <col min="2825" max="2825" width="13" style="40" customWidth="1"/>
    <col min="2826" max="2826" width="8.28515625" style="40" customWidth="1"/>
    <col min="2827" max="3071" width="10" style="40"/>
    <col min="3072" max="3072" width="2.5703125" style="40" customWidth="1"/>
    <col min="3073" max="3073" width="7.140625" style="40" customWidth="1"/>
    <col min="3074" max="3074" width="23.5703125" style="40" customWidth="1"/>
    <col min="3075" max="3075" width="9.7109375" style="40" customWidth="1"/>
    <col min="3076" max="3076" width="0" style="40" hidden="1" customWidth="1"/>
    <col min="3077" max="3077" width="4.7109375" style="40" customWidth="1"/>
    <col min="3078" max="3078" width="14.42578125" style="40" customWidth="1"/>
    <col min="3079" max="3079" width="11.140625" style="40" customWidth="1"/>
    <col min="3080" max="3080" width="10.28515625" style="40" customWidth="1"/>
    <col min="3081" max="3081" width="13" style="40" customWidth="1"/>
    <col min="3082" max="3082" width="8.28515625" style="40" customWidth="1"/>
    <col min="3083" max="3327" width="10" style="40"/>
    <col min="3328" max="3328" width="2.5703125" style="40" customWidth="1"/>
    <col min="3329" max="3329" width="7.140625" style="40" customWidth="1"/>
    <col min="3330" max="3330" width="23.5703125" style="40" customWidth="1"/>
    <col min="3331" max="3331" width="9.7109375" style="40" customWidth="1"/>
    <col min="3332" max="3332" width="0" style="40" hidden="1" customWidth="1"/>
    <col min="3333" max="3333" width="4.7109375" style="40" customWidth="1"/>
    <col min="3334" max="3334" width="14.42578125" style="40" customWidth="1"/>
    <col min="3335" max="3335" width="11.140625" style="40" customWidth="1"/>
    <col min="3336" max="3336" width="10.28515625" style="40" customWidth="1"/>
    <col min="3337" max="3337" width="13" style="40" customWidth="1"/>
    <col min="3338" max="3338" width="8.28515625" style="40" customWidth="1"/>
    <col min="3339" max="3583" width="10" style="40"/>
    <col min="3584" max="3584" width="2.5703125" style="40" customWidth="1"/>
    <col min="3585" max="3585" width="7.140625" style="40" customWidth="1"/>
    <col min="3586" max="3586" width="23.5703125" style="40" customWidth="1"/>
    <col min="3587" max="3587" width="9.7109375" style="40" customWidth="1"/>
    <col min="3588" max="3588" width="0" style="40" hidden="1" customWidth="1"/>
    <col min="3589" max="3589" width="4.7109375" style="40" customWidth="1"/>
    <col min="3590" max="3590" width="14.42578125" style="40" customWidth="1"/>
    <col min="3591" max="3591" width="11.140625" style="40" customWidth="1"/>
    <col min="3592" max="3592" width="10.28515625" style="40" customWidth="1"/>
    <col min="3593" max="3593" width="13" style="40" customWidth="1"/>
    <col min="3594" max="3594" width="8.28515625" style="40" customWidth="1"/>
    <col min="3595" max="3839" width="10" style="40"/>
    <col min="3840" max="3840" width="2.5703125" style="40" customWidth="1"/>
    <col min="3841" max="3841" width="7.140625" style="40" customWidth="1"/>
    <col min="3842" max="3842" width="23.5703125" style="40" customWidth="1"/>
    <col min="3843" max="3843" width="9.7109375" style="40" customWidth="1"/>
    <col min="3844" max="3844" width="0" style="40" hidden="1" customWidth="1"/>
    <col min="3845" max="3845" width="4.7109375" style="40" customWidth="1"/>
    <col min="3846" max="3846" width="14.42578125" style="40" customWidth="1"/>
    <col min="3847" max="3847" width="11.140625" style="40" customWidth="1"/>
    <col min="3848" max="3848" width="10.28515625" style="40" customWidth="1"/>
    <col min="3849" max="3849" width="13" style="40" customWidth="1"/>
    <col min="3850" max="3850" width="8.28515625" style="40" customWidth="1"/>
    <col min="3851" max="4095" width="10" style="40"/>
    <col min="4096" max="4096" width="2.5703125" style="40" customWidth="1"/>
    <col min="4097" max="4097" width="7.140625" style="40" customWidth="1"/>
    <col min="4098" max="4098" width="23.5703125" style="40" customWidth="1"/>
    <col min="4099" max="4099" width="9.7109375" style="40" customWidth="1"/>
    <col min="4100" max="4100" width="0" style="40" hidden="1" customWidth="1"/>
    <col min="4101" max="4101" width="4.7109375" style="40" customWidth="1"/>
    <col min="4102" max="4102" width="14.42578125" style="40" customWidth="1"/>
    <col min="4103" max="4103" width="11.140625" style="40" customWidth="1"/>
    <col min="4104" max="4104" width="10.28515625" style="40" customWidth="1"/>
    <col min="4105" max="4105" width="13" style="40" customWidth="1"/>
    <col min="4106" max="4106" width="8.28515625" style="40" customWidth="1"/>
    <col min="4107" max="4351" width="10" style="40"/>
    <col min="4352" max="4352" width="2.5703125" style="40" customWidth="1"/>
    <col min="4353" max="4353" width="7.140625" style="40" customWidth="1"/>
    <col min="4354" max="4354" width="23.5703125" style="40" customWidth="1"/>
    <col min="4355" max="4355" width="9.7109375" style="40" customWidth="1"/>
    <col min="4356" max="4356" width="0" style="40" hidden="1" customWidth="1"/>
    <col min="4357" max="4357" width="4.7109375" style="40" customWidth="1"/>
    <col min="4358" max="4358" width="14.42578125" style="40" customWidth="1"/>
    <col min="4359" max="4359" width="11.140625" style="40" customWidth="1"/>
    <col min="4360" max="4360" width="10.28515625" style="40" customWidth="1"/>
    <col min="4361" max="4361" width="13" style="40" customWidth="1"/>
    <col min="4362" max="4362" width="8.28515625" style="40" customWidth="1"/>
    <col min="4363" max="4607" width="10" style="40"/>
    <col min="4608" max="4608" width="2.5703125" style="40" customWidth="1"/>
    <col min="4609" max="4609" width="7.140625" style="40" customWidth="1"/>
    <col min="4610" max="4610" width="23.5703125" style="40" customWidth="1"/>
    <col min="4611" max="4611" width="9.7109375" style="40" customWidth="1"/>
    <col min="4612" max="4612" width="0" style="40" hidden="1" customWidth="1"/>
    <col min="4613" max="4613" width="4.7109375" style="40" customWidth="1"/>
    <col min="4614" max="4614" width="14.42578125" style="40" customWidth="1"/>
    <col min="4615" max="4615" width="11.140625" style="40" customWidth="1"/>
    <col min="4616" max="4616" width="10.28515625" style="40" customWidth="1"/>
    <col min="4617" max="4617" width="13" style="40" customWidth="1"/>
    <col min="4618" max="4618" width="8.28515625" style="40" customWidth="1"/>
    <col min="4619" max="4863" width="10" style="40"/>
    <col min="4864" max="4864" width="2.5703125" style="40" customWidth="1"/>
    <col min="4865" max="4865" width="7.140625" style="40" customWidth="1"/>
    <col min="4866" max="4866" width="23.5703125" style="40" customWidth="1"/>
    <col min="4867" max="4867" width="9.7109375" style="40" customWidth="1"/>
    <col min="4868" max="4868" width="0" style="40" hidden="1" customWidth="1"/>
    <col min="4869" max="4869" width="4.7109375" style="40" customWidth="1"/>
    <col min="4870" max="4870" width="14.42578125" style="40" customWidth="1"/>
    <col min="4871" max="4871" width="11.140625" style="40" customWidth="1"/>
    <col min="4872" max="4872" width="10.28515625" style="40" customWidth="1"/>
    <col min="4873" max="4873" width="13" style="40" customWidth="1"/>
    <col min="4874" max="4874" width="8.28515625" style="40" customWidth="1"/>
    <col min="4875" max="5119" width="10" style="40"/>
    <col min="5120" max="5120" width="2.5703125" style="40" customWidth="1"/>
    <col min="5121" max="5121" width="7.140625" style="40" customWidth="1"/>
    <col min="5122" max="5122" width="23.5703125" style="40" customWidth="1"/>
    <col min="5123" max="5123" width="9.7109375" style="40" customWidth="1"/>
    <col min="5124" max="5124" width="0" style="40" hidden="1" customWidth="1"/>
    <col min="5125" max="5125" width="4.7109375" style="40" customWidth="1"/>
    <col min="5126" max="5126" width="14.42578125" style="40" customWidth="1"/>
    <col min="5127" max="5127" width="11.140625" style="40" customWidth="1"/>
    <col min="5128" max="5128" width="10.28515625" style="40" customWidth="1"/>
    <col min="5129" max="5129" width="13" style="40" customWidth="1"/>
    <col min="5130" max="5130" width="8.28515625" style="40" customWidth="1"/>
    <col min="5131" max="5375" width="10" style="40"/>
    <col min="5376" max="5376" width="2.5703125" style="40" customWidth="1"/>
    <col min="5377" max="5377" width="7.140625" style="40" customWidth="1"/>
    <col min="5378" max="5378" width="23.5703125" style="40" customWidth="1"/>
    <col min="5379" max="5379" width="9.7109375" style="40" customWidth="1"/>
    <col min="5380" max="5380" width="0" style="40" hidden="1" customWidth="1"/>
    <col min="5381" max="5381" width="4.7109375" style="40" customWidth="1"/>
    <col min="5382" max="5382" width="14.42578125" style="40" customWidth="1"/>
    <col min="5383" max="5383" width="11.140625" style="40" customWidth="1"/>
    <col min="5384" max="5384" width="10.28515625" style="40" customWidth="1"/>
    <col min="5385" max="5385" width="13" style="40" customWidth="1"/>
    <col min="5386" max="5386" width="8.28515625" style="40" customWidth="1"/>
    <col min="5387" max="5631" width="10" style="40"/>
    <col min="5632" max="5632" width="2.5703125" style="40" customWidth="1"/>
    <col min="5633" max="5633" width="7.140625" style="40" customWidth="1"/>
    <col min="5634" max="5634" width="23.5703125" style="40" customWidth="1"/>
    <col min="5635" max="5635" width="9.7109375" style="40" customWidth="1"/>
    <col min="5636" max="5636" width="0" style="40" hidden="1" customWidth="1"/>
    <col min="5637" max="5637" width="4.7109375" style="40" customWidth="1"/>
    <col min="5638" max="5638" width="14.42578125" style="40" customWidth="1"/>
    <col min="5639" max="5639" width="11.140625" style="40" customWidth="1"/>
    <col min="5640" max="5640" width="10.28515625" style="40" customWidth="1"/>
    <col min="5641" max="5641" width="13" style="40" customWidth="1"/>
    <col min="5642" max="5642" width="8.28515625" style="40" customWidth="1"/>
    <col min="5643" max="5887" width="10" style="40"/>
    <col min="5888" max="5888" width="2.5703125" style="40" customWidth="1"/>
    <col min="5889" max="5889" width="7.140625" style="40" customWidth="1"/>
    <col min="5890" max="5890" width="23.5703125" style="40" customWidth="1"/>
    <col min="5891" max="5891" width="9.7109375" style="40" customWidth="1"/>
    <col min="5892" max="5892" width="0" style="40" hidden="1" customWidth="1"/>
    <col min="5893" max="5893" width="4.7109375" style="40" customWidth="1"/>
    <col min="5894" max="5894" width="14.42578125" style="40" customWidth="1"/>
    <col min="5895" max="5895" width="11.140625" style="40" customWidth="1"/>
    <col min="5896" max="5896" width="10.28515625" style="40" customWidth="1"/>
    <col min="5897" max="5897" width="13" style="40" customWidth="1"/>
    <col min="5898" max="5898" width="8.28515625" style="40" customWidth="1"/>
    <col min="5899" max="6143" width="10" style="40"/>
    <col min="6144" max="6144" width="2.5703125" style="40" customWidth="1"/>
    <col min="6145" max="6145" width="7.140625" style="40" customWidth="1"/>
    <col min="6146" max="6146" width="23.5703125" style="40" customWidth="1"/>
    <col min="6147" max="6147" width="9.7109375" style="40" customWidth="1"/>
    <col min="6148" max="6148" width="0" style="40" hidden="1" customWidth="1"/>
    <col min="6149" max="6149" width="4.7109375" style="40" customWidth="1"/>
    <col min="6150" max="6150" width="14.42578125" style="40" customWidth="1"/>
    <col min="6151" max="6151" width="11.140625" style="40" customWidth="1"/>
    <col min="6152" max="6152" width="10.28515625" style="40" customWidth="1"/>
    <col min="6153" max="6153" width="13" style="40" customWidth="1"/>
    <col min="6154" max="6154" width="8.28515625" style="40" customWidth="1"/>
    <col min="6155" max="6399" width="10" style="40"/>
    <col min="6400" max="6400" width="2.5703125" style="40" customWidth="1"/>
    <col min="6401" max="6401" width="7.140625" style="40" customWidth="1"/>
    <col min="6402" max="6402" width="23.5703125" style="40" customWidth="1"/>
    <col min="6403" max="6403" width="9.7109375" style="40" customWidth="1"/>
    <col min="6404" max="6404" width="0" style="40" hidden="1" customWidth="1"/>
    <col min="6405" max="6405" width="4.7109375" style="40" customWidth="1"/>
    <col min="6406" max="6406" width="14.42578125" style="40" customWidth="1"/>
    <col min="6407" max="6407" width="11.140625" style="40" customWidth="1"/>
    <col min="6408" max="6408" width="10.28515625" style="40" customWidth="1"/>
    <col min="6409" max="6409" width="13" style="40" customWidth="1"/>
    <col min="6410" max="6410" width="8.28515625" style="40" customWidth="1"/>
    <col min="6411" max="6655" width="10" style="40"/>
    <col min="6656" max="6656" width="2.5703125" style="40" customWidth="1"/>
    <col min="6657" max="6657" width="7.140625" style="40" customWidth="1"/>
    <col min="6658" max="6658" width="23.5703125" style="40" customWidth="1"/>
    <col min="6659" max="6659" width="9.7109375" style="40" customWidth="1"/>
    <col min="6660" max="6660" width="0" style="40" hidden="1" customWidth="1"/>
    <col min="6661" max="6661" width="4.7109375" style="40" customWidth="1"/>
    <col min="6662" max="6662" width="14.42578125" style="40" customWidth="1"/>
    <col min="6663" max="6663" width="11.140625" style="40" customWidth="1"/>
    <col min="6664" max="6664" width="10.28515625" style="40" customWidth="1"/>
    <col min="6665" max="6665" width="13" style="40" customWidth="1"/>
    <col min="6666" max="6666" width="8.28515625" style="40" customWidth="1"/>
    <col min="6667" max="6911" width="10" style="40"/>
    <col min="6912" max="6912" width="2.5703125" style="40" customWidth="1"/>
    <col min="6913" max="6913" width="7.140625" style="40" customWidth="1"/>
    <col min="6914" max="6914" width="23.5703125" style="40" customWidth="1"/>
    <col min="6915" max="6915" width="9.7109375" style="40" customWidth="1"/>
    <col min="6916" max="6916" width="0" style="40" hidden="1" customWidth="1"/>
    <col min="6917" max="6917" width="4.7109375" style="40" customWidth="1"/>
    <col min="6918" max="6918" width="14.42578125" style="40" customWidth="1"/>
    <col min="6919" max="6919" width="11.140625" style="40" customWidth="1"/>
    <col min="6920" max="6920" width="10.28515625" style="40" customWidth="1"/>
    <col min="6921" max="6921" width="13" style="40" customWidth="1"/>
    <col min="6922" max="6922" width="8.28515625" style="40" customWidth="1"/>
    <col min="6923" max="7167" width="10" style="40"/>
    <col min="7168" max="7168" width="2.5703125" style="40" customWidth="1"/>
    <col min="7169" max="7169" width="7.140625" style="40" customWidth="1"/>
    <col min="7170" max="7170" width="23.5703125" style="40" customWidth="1"/>
    <col min="7171" max="7171" width="9.7109375" style="40" customWidth="1"/>
    <col min="7172" max="7172" width="0" style="40" hidden="1" customWidth="1"/>
    <col min="7173" max="7173" width="4.7109375" style="40" customWidth="1"/>
    <col min="7174" max="7174" width="14.42578125" style="40" customWidth="1"/>
    <col min="7175" max="7175" width="11.140625" style="40" customWidth="1"/>
    <col min="7176" max="7176" width="10.28515625" style="40" customWidth="1"/>
    <col min="7177" max="7177" width="13" style="40" customWidth="1"/>
    <col min="7178" max="7178" width="8.28515625" style="40" customWidth="1"/>
    <col min="7179" max="7423" width="10" style="40"/>
    <col min="7424" max="7424" width="2.5703125" style="40" customWidth="1"/>
    <col min="7425" max="7425" width="7.140625" style="40" customWidth="1"/>
    <col min="7426" max="7426" width="23.5703125" style="40" customWidth="1"/>
    <col min="7427" max="7427" width="9.7109375" style="40" customWidth="1"/>
    <col min="7428" max="7428" width="0" style="40" hidden="1" customWidth="1"/>
    <col min="7429" max="7429" width="4.7109375" style="40" customWidth="1"/>
    <col min="7430" max="7430" width="14.42578125" style="40" customWidth="1"/>
    <col min="7431" max="7431" width="11.140625" style="40" customWidth="1"/>
    <col min="7432" max="7432" width="10.28515625" style="40" customWidth="1"/>
    <col min="7433" max="7433" width="13" style="40" customWidth="1"/>
    <col min="7434" max="7434" width="8.28515625" style="40" customWidth="1"/>
    <col min="7435" max="7679" width="10" style="40"/>
    <col min="7680" max="7680" width="2.5703125" style="40" customWidth="1"/>
    <col min="7681" max="7681" width="7.140625" style="40" customWidth="1"/>
    <col min="7682" max="7682" width="23.5703125" style="40" customWidth="1"/>
    <col min="7683" max="7683" width="9.7109375" style="40" customWidth="1"/>
    <col min="7684" max="7684" width="0" style="40" hidden="1" customWidth="1"/>
    <col min="7685" max="7685" width="4.7109375" style="40" customWidth="1"/>
    <col min="7686" max="7686" width="14.42578125" style="40" customWidth="1"/>
    <col min="7687" max="7687" width="11.140625" style="40" customWidth="1"/>
    <col min="7688" max="7688" width="10.28515625" style="40" customWidth="1"/>
    <col min="7689" max="7689" width="13" style="40" customWidth="1"/>
    <col min="7690" max="7690" width="8.28515625" style="40" customWidth="1"/>
    <col min="7691" max="7935" width="10" style="40"/>
    <col min="7936" max="7936" width="2.5703125" style="40" customWidth="1"/>
    <col min="7937" max="7937" width="7.140625" style="40" customWidth="1"/>
    <col min="7938" max="7938" width="23.5703125" style="40" customWidth="1"/>
    <col min="7939" max="7939" width="9.7109375" style="40" customWidth="1"/>
    <col min="7940" max="7940" width="0" style="40" hidden="1" customWidth="1"/>
    <col min="7941" max="7941" width="4.7109375" style="40" customWidth="1"/>
    <col min="7942" max="7942" width="14.42578125" style="40" customWidth="1"/>
    <col min="7943" max="7943" width="11.140625" style="40" customWidth="1"/>
    <col min="7944" max="7944" width="10.28515625" style="40" customWidth="1"/>
    <col min="7945" max="7945" width="13" style="40" customWidth="1"/>
    <col min="7946" max="7946" width="8.28515625" style="40" customWidth="1"/>
    <col min="7947" max="8191" width="10" style="40"/>
    <col min="8192" max="8192" width="2.5703125" style="40" customWidth="1"/>
    <col min="8193" max="8193" width="7.140625" style="40" customWidth="1"/>
    <col min="8194" max="8194" width="23.5703125" style="40" customWidth="1"/>
    <col min="8195" max="8195" width="9.7109375" style="40" customWidth="1"/>
    <col min="8196" max="8196" width="0" style="40" hidden="1" customWidth="1"/>
    <col min="8197" max="8197" width="4.7109375" style="40" customWidth="1"/>
    <col min="8198" max="8198" width="14.42578125" style="40" customWidth="1"/>
    <col min="8199" max="8199" width="11.140625" style="40" customWidth="1"/>
    <col min="8200" max="8200" width="10.28515625" style="40" customWidth="1"/>
    <col min="8201" max="8201" width="13" style="40" customWidth="1"/>
    <col min="8202" max="8202" width="8.28515625" style="40" customWidth="1"/>
    <col min="8203" max="8447" width="10" style="40"/>
    <col min="8448" max="8448" width="2.5703125" style="40" customWidth="1"/>
    <col min="8449" max="8449" width="7.140625" style="40" customWidth="1"/>
    <col min="8450" max="8450" width="23.5703125" style="40" customWidth="1"/>
    <col min="8451" max="8451" width="9.7109375" style="40" customWidth="1"/>
    <col min="8452" max="8452" width="0" style="40" hidden="1" customWidth="1"/>
    <col min="8453" max="8453" width="4.7109375" style="40" customWidth="1"/>
    <col min="8454" max="8454" width="14.42578125" style="40" customWidth="1"/>
    <col min="8455" max="8455" width="11.140625" style="40" customWidth="1"/>
    <col min="8456" max="8456" width="10.28515625" style="40" customWidth="1"/>
    <col min="8457" max="8457" width="13" style="40" customWidth="1"/>
    <col min="8458" max="8458" width="8.28515625" style="40" customWidth="1"/>
    <col min="8459" max="8703" width="10" style="40"/>
    <col min="8704" max="8704" width="2.5703125" style="40" customWidth="1"/>
    <col min="8705" max="8705" width="7.140625" style="40" customWidth="1"/>
    <col min="8706" max="8706" width="23.5703125" style="40" customWidth="1"/>
    <col min="8707" max="8707" width="9.7109375" style="40" customWidth="1"/>
    <col min="8708" max="8708" width="0" style="40" hidden="1" customWidth="1"/>
    <col min="8709" max="8709" width="4.7109375" style="40" customWidth="1"/>
    <col min="8710" max="8710" width="14.42578125" style="40" customWidth="1"/>
    <col min="8711" max="8711" width="11.140625" style="40" customWidth="1"/>
    <col min="8712" max="8712" width="10.28515625" style="40" customWidth="1"/>
    <col min="8713" max="8713" width="13" style="40" customWidth="1"/>
    <col min="8714" max="8714" width="8.28515625" style="40" customWidth="1"/>
    <col min="8715" max="8959" width="10" style="40"/>
    <col min="8960" max="8960" width="2.5703125" style="40" customWidth="1"/>
    <col min="8961" max="8961" width="7.140625" style="40" customWidth="1"/>
    <col min="8962" max="8962" width="23.5703125" style="40" customWidth="1"/>
    <col min="8963" max="8963" width="9.7109375" style="40" customWidth="1"/>
    <col min="8964" max="8964" width="0" style="40" hidden="1" customWidth="1"/>
    <col min="8965" max="8965" width="4.7109375" style="40" customWidth="1"/>
    <col min="8966" max="8966" width="14.42578125" style="40" customWidth="1"/>
    <col min="8967" max="8967" width="11.140625" style="40" customWidth="1"/>
    <col min="8968" max="8968" width="10.28515625" style="40" customWidth="1"/>
    <col min="8969" max="8969" width="13" style="40" customWidth="1"/>
    <col min="8970" max="8970" width="8.28515625" style="40" customWidth="1"/>
    <col min="8971" max="9215" width="10" style="40"/>
    <col min="9216" max="9216" width="2.5703125" style="40" customWidth="1"/>
    <col min="9217" max="9217" width="7.140625" style="40" customWidth="1"/>
    <col min="9218" max="9218" width="23.5703125" style="40" customWidth="1"/>
    <col min="9219" max="9219" width="9.7109375" style="40" customWidth="1"/>
    <col min="9220" max="9220" width="0" style="40" hidden="1" customWidth="1"/>
    <col min="9221" max="9221" width="4.7109375" style="40" customWidth="1"/>
    <col min="9222" max="9222" width="14.42578125" style="40" customWidth="1"/>
    <col min="9223" max="9223" width="11.140625" style="40" customWidth="1"/>
    <col min="9224" max="9224" width="10.28515625" style="40" customWidth="1"/>
    <col min="9225" max="9225" width="13" style="40" customWidth="1"/>
    <col min="9226" max="9226" width="8.28515625" style="40" customWidth="1"/>
    <col min="9227" max="9471" width="10" style="40"/>
    <col min="9472" max="9472" width="2.5703125" style="40" customWidth="1"/>
    <col min="9473" max="9473" width="7.140625" style="40" customWidth="1"/>
    <col min="9474" max="9474" width="23.5703125" style="40" customWidth="1"/>
    <col min="9475" max="9475" width="9.7109375" style="40" customWidth="1"/>
    <col min="9476" max="9476" width="0" style="40" hidden="1" customWidth="1"/>
    <col min="9477" max="9477" width="4.7109375" style="40" customWidth="1"/>
    <col min="9478" max="9478" width="14.42578125" style="40" customWidth="1"/>
    <col min="9479" max="9479" width="11.140625" style="40" customWidth="1"/>
    <col min="9480" max="9480" width="10.28515625" style="40" customWidth="1"/>
    <col min="9481" max="9481" width="13" style="40" customWidth="1"/>
    <col min="9482" max="9482" width="8.28515625" style="40" customWidth="1"/>
    <col min="9483" max="9727" width="10" style="40"/>
    <col min="9728" max="9728" width="2.5703125" style="40" customWidth="1"/>
    <col min="9729" max="9729" width="7.140625" style="40" customWidth="1"/>
    <col min="9730" max="9730" width="23.5703125" style="40" customWidth="1"/>
    <col min="9731" max="9731" width="9.7109375" style="40" customWidth="1"/>
    <col min="9732" max="9732" width="0" style="40" hidden="1" customWidth="1"/>
    <col min="9733" max="9733" width="4.7109375" style="40" customWidth="1"/>
    <col min="9734" max="9734" width="14.42578125" style="40" customWidth="1"/>
    <col min="9735" max="9735" width="11.140625" style="40" customWidth="1"/>
    <col min="9736" max="9736" width="10.28515625" style="40" customWidth="1"/>
    <col min="9737" max="9737" width="13" style="40" customWidth="1"/>
    <col min="9738" max="9738" width="8.28515625" style="40" customWidth="1"/>
    <col min="9739" max="9983" width="10" style="40"/>
    <col min="9984" max="9984" width="2.5703125" style="40" customWidth="1"/>
    <col min="9985" max="9985" width="7.140625" style="40" customWidth="1"/>
    <col min="9986" max="9986" width="23.5703125" style="40" customWidth="1"/>
    <col min="9987" max="9987" width="9.7109375" style="40" customWidth="1"/>
    <col min="9988" max="9988" width="0" style="40" hidden="1" customWidth="1"/>
    <col min="9989" max="9989" width="4.7109375" style="40" customWidth="1"/>
    <col min="9990" max="9990" width="14.42578125" style="40" customWidth="1"/>
    <col min="9991" max="9991" width="11.140625" style="40" customWidth="1"/>
    <col min="9992" max="9992" width="10.28515625" style="40" customWidth="1"/>
    <col min="9993" max="9993" width="13" style="40" customWidth="1"/>
    <col min="9994" max="9994" width="8.28515625" style="40" customWidth="1"/>
    <col min="9995" max="10239" width="10" style="40"/>
    <col min="10240" max="10240" width="2.5703125" style="40" customWidth="1"/>
    <col min="10241" max="10241" width="7.140625" style="40" customWidth="1"/>
    <col min="10242" max="10242" width="23.5703125" style="40" customWidth="1"/>
    <col min="10243" max="10243" width="9.7109375" style="40" customWidth="1"/>
    <col min="10244" max="10244" width="0" style="40" hidden="1" customWidth="1"/>
    <col min="10245" max="10245" width="4.7109375" style="40" customWidth="1"/>
    <col min="10246" max="10246" width="14.42578125" style="40" customWidth="1"/>
    <col min="10247" max="10247" width="11.140625" style="40" customWidth="1"/>
    <col min="10248" max="10248" width="10.28515625" style="40" customWidth="1"/>
    <col min="10249" max="10249" width="13" style="40" customWidth="1"/>
    <col min="10250" max="10250" width="8.28515625" style="40" customWidth="1"/>
    <col min="10251" max="10495" width="10" style="40"/>
    <col min="10496" max="10496" width="2.5703125" style="40" customWidth="1"/>
    <col min="10497" max="10497" width="7.140625" style="40" customWidth="1"/>
    <col min="10498" max="10498" width="23.5703125" style="40" customWidth="1"/>
    <col min="10499" max="10499" width="9.7109375" style="40" customWidth="1"/>
    <col min="10500" max="10500" width="0" style="40" hidden="1" customWidth="1"/>
    <col min="10501" max="10501" width="4.7109375" style="40" customWidth="1"/>
    <col min="10502" max="10502" width="14.42578125" style="40" customWidth="1"/>
    <col min="10503" max="10503" width="11.140625" style="40" customWidth="1"/>
    <col min="10504" max="10504" width="10.28515625" style="40" customWidth="1"/>
    <col min="10505" max="10505" width="13" style="40" customWidth="1"/>
    <col min="10506" max="10506" width="8.28515625" style="40" customWidth="1"/>
    <col min="10507" max="10751" width="10" style="40"/>
    <col min="10752" max="10752" width="2.5703125" style="40" customWidth="1"/>
    <col min="10753" max="10753" width="7.140625" style="40" customWidth="1"/>
    <col min="10754" max="10754" width="23.5703125" style="40" customWidth="1"/>
    <col min="10755" max="10755" width="9.7109375" style="40" customWidth="1"/>
    <col min="10756" max="10756" width="0" style="40" hidden="1" customWidth="1"/>
    <col min="10757" max="10757" width="4.7109375" style="40" customWidth="1"/>
    <col min="10758" max="10758" width="14.42578125" style="40" customWidth="1"/>
    <col min="10759" max="10759" width="11.140625" style="40" customWidth="1"/>
    <col min="10760" max="10760" width="10.28515625" style="40" customWidth="1"/>
    <col min="10761" max="10761" width="13" style="40" customWidth="1"/>
    <col min="10762" max="10762" width="8.28515625" style="40" customWidth="1"/>
    <col min="10763" max="11007" width="10" style="40"/>
    <col min="11008" max="11008" width="2.5703125" style="40" customWidth="1"/>
    <col min="11009" max="11009" width="7.140625" style="40" customWidth="1"/>
    <col min="11010" max="11010" width="23.5703125" style="40" customWidth="1"/>
    <col min="11011" max="11011" width="9.7109375" style="40" customWidth="1"/>
    <col min="11012" max="11012" width="0" style="40" hidden="1" customWidth="1"/>
    <col min="11013" max="11013" width="4.7109375" style="40" customWidth="1"/>
    <col min="11014" max="11014" width="14.42578125" style="40" customWidth="1"/>
    <col min="11015" max="11015" width="11.140625" style="40" customWidth="1"/>
    <col min="11016" max="11016" width="10.28515625" style="40" customWidth="1"/>
    <col min="11017" max="11017" width="13" style="40" customWidth="1"/>
    <col min="11018" max="11018" width="8.28515625" style="40" customWidth="1"/>
    <col min="11019" max="11263" width="10" style="40"/>
    <col min="11264" max="11264" width="2.5703125" style="40" customWidth="1"/>
    <col min="11265" max="11265" width="7.140625" style="40" customWidth="1"/>
    <col min="11266" max="11266" width="23.5703125" style="40" customWidth="1"/>
    <col min="11267" max="11267" width="9.7109375" style="40" customWidth="1"/>
    <col min="11268" max="11268" width="0" style="40" hidden="1" customWidth="1"/>
    <col min="11269" max="11269" width="4.7109375" style="40" customWidth="1"/>
    <col min="11270" max="11270" width="14.42578125" style="40" customWidth="1"/>
    <col min="11271" max="11271" width="11.140625" style="40" customWidth="1"/>
    <col min="11272" max="11272" width="10.28515625" style="40" customWidth="1"/>
    <col min="11273" max="11273" width="13" style="40" customWidth="1"/>
    <col min="11274" max="11274" width="8.28515625" style="40" customWidth="1"/>
    <col min="11275" max="11519" width="10" style="40"/>
    <col min="11520" max="11520" width="2.5703125" style="40" customWidth="1"/>
    <col min="11521" max="11521" width="7.140625" style="40" customWidth="1"/>
    <col min="11522" max="11522" width="23.5703125" style="40" customWidth="1"/>
    <col min="11523" max="11523" width="9.7109375" style="40" customWidth="1"/>
    <col min="11524" max="11524" width="0" style="40" hidden="1" customWidth="1"/>
    <col min="11525" max="11525" width="4.7109375" style="40" customWidth="1"/>
    <col min="11526" max="11526" width="14.42578125" style="40" customWidth="1"/>
    <col min="11527" max="11527" width="11.140625" style="40" customWidth="1"/>
    <col min="11528" max="11528" width="10.28515625" style="40" customWidth="1"/>
    <col min="11529" max="11529" width="13" style="40" customWidth="1"/>
    <col min="11530" max="11530" width="8.28515625" style="40" customWidth="1"/>
    <col min="11531" max="11775" width="10" style="40"/>
    <col min="11776" max="11776" width="2.5703125" style="40" customWidth="1"/>
    <col min="11777" max="11777" width="7.140625" style="40" customWidth="1"/>
    <col min="11778" max="11778" width="23.5703125" style="40" customWidth="1"/>
    <col min="11779" max="11779" width="9.7109375" style="40" customWidth="1"/>
    <col min="11780" max="11780" width="0" style="40" hidden="1" customWidth="1"/>
    <col min="11781" max="11781" width="4.7109375" style="40" customWidth="1"/>
    <col min="11782" max="11782" width="14.42578125" style="40" customWidth="1"/>
    <col min="11783" max="11783" width="11.140625" style="40" customWidth="1"/>
    <col min="11784" max="11784" width="10.28515625" style="40" customWidth="1"/>
    <col min="11785" max="11785" width="13" style="40" customWidth="1"/>
    <col min="11786" max="11786" width="8.28515625" style="40" customWidth="1"/>
    <col min="11787" max="12031" width="10" style="40"/>
    <col min="12032" max="12032" width="2.5703125" style="40" customWidth="1"/>
    <col min="12033" max="12033" width="7.140625" style="40" customWidth="1"/>
    <col min="12034" max="12034" width="23.5703125" style="40" customWidth="1"/>
    <col min="12035" max="12035" width="9.7109375" style="40" customWidth="1"/>
    <col min="12036" max="12036" width="0" style="40" hidden="1" customWidth="1"/>
    <col min="12037" max="12037" width="4.7109375" style="40" customWidth="1"/>
    <col min="12038" max="12038" width="14.42578125" style="40" customWidth="1"/>
    <col min="12039" max="12039" width="11.140625" style="40" customWidth="1"/>
    <col min="12040" max="12040" width="10.28515625" style="40" customWidth="1"/>
    <col min="12041" max="12041" width="13" style="40" customWidth="1"/>
    <col min="12042" max="12042" width="8.28515625" style="40" customWidth="1"/>
    <col min="12043" max="12287" width="10" style="40"/>
    <col min="12288" max="12288" width="2.5703125" style="40" customWidth="1"/>
    <col min="12289" max="12289" width="7.140625" style="40" customWidth="1"/>
    <col min="12290" max="12290" width="23.5703125" style="40" customWidth="1"/>
    <col min="12291" max="12291" width="9.7109375" style="40" customWidth="1"/>
    <col min="12292" max="12292" width="0" style="40" hidden="1" customWidth="1"/>
    <col min="12293" max="12293" width="4.7109375" style="40" customWidth="1"/>
    <col min="12294" max="12294" width="14.42578125" style="40" customWidth="1"/>
    <col min="12295" max="12295" width="11.140625" style="40" customWidth="1"/>
    <col min="12296" max="12296" width="10.28515625" style="40" customWidth="1"/>
    <col min="12297" max="12297" width="13" style="40" customWidth="1"/>
    <col min="12298" max="12298" width="8.28515625" style="40" customWidth="1"/>
    <col min="12299" max="12543" width="10" style="40"/>
    <col min="12544" max="12544" width="2.5703125" style="40" customWidth="1"/>
    <col min="12545" max="12545" width="7.140625" style="40" customWidth="1"/>
    <col min="12546" max="12546" width="23.5703125" style="40" customWidth="1"/>
    <col min="12547" max="12547" width="9.7109375" style="40" customWidth="1"/>
    <col min="12548" max="12548" width="0" style="40" hidden="1" customWidth="1"/>
    <col min="12549" max="12549" width="4.7109375" style="40" customWidth="1"/>
    <col min="12550" max="12550" width="14.42578125" style="40" customWidth="1"/>
    <col min="12551" max="12551" width="11.140625" style="40" customWidth="1"/>
    <col min="12552" max="12552" width="10.28515625" style="40" customWidth="1"/>
    <col min="12553" max="12553" width="13" style="40" customWidth="1"/>
    <col min="12554" max="12554" width="8.28515625" style="40" customWidth="1"/>
    <col min="12555" max="12799" width="10" style="40"/>
    <col min="12800" max="12800" width="2.5703125" style="40" customWidth="1"/>
    <col min="12801" max="12801" width="7.140625" style="40" customWidth="1"/>
    <col min="12802" max="12802" width="23.5703125" style="40" customWidth="1"/>
    <col min="12803" max="12803" width="9.7109375" style="40" customWidth="1"/>
    <col min="12804" max="12804" width="0" style="40" hidden="1" customWidth="1"/>
    <col min="12805" max="12805" width="4.7109375" style="40" customWidth="1"/>
    <col min="12806" max="12806" width="14.42578125" style="40" customWidth="1"/>
    <col min="12807" max="12807" width="11.140625" style="40" customWidth="1"/>
    <col min="12808" max="12808" width="10.28515625" style="40" customWidth="1"/>
    <col min="12809" max="12809" width="13" style="40" customWidth="1"/>
    <col min="12810" max="12810" width="8.28515625" style="40" customWidth="1"/>
    <col min="12811" max="13055" width="10" style="40"/>
    <col min="13056" max="13056" width="2.5703125" style="40" customWidth="1"/>
    <col min="13057" max="13057" width="7.140625" style="40" customWidth="1"/>
    <col min="13058" max="13058" width="23.5703125" style="40" customWidth="1"/>
    <col min="13059" max="13059" width="9.7109375" style="40" customWidth="1"/>
    <col min="13060" max="13060" width="0" style="40" hidden="1" customWidth="1"/>
    <col min="13061" max="13061" width="4.7109375" style="40" customWidth="1"/>
    <col min="13062" max="13062" width="14.42578125" style="40" customWidth="1"/>
    <col min="13063" max="13063" width="11.140625" style="40" customWidth="1"/>
    <col min="13064" max="13064" width="10.28515625" style="40" customWidth="1"/>
    <col min="13065" max="13065" width="13" style="40" customWidth="1"/>
    <col min="13066" max="13066" width="8.28515625" style="40" customWidth="1"/>
    <col min="13067" max="13311" width="10" style="40"/>
    <col min="13312" max="13312" width="2.5703125" style="40" customWidth="1"/>
    <col min="13313" max="13313" width="7.140625" style="40" customWidth="1"/>
    <col min="13314" max="13314" width="23.5703125" style="40" customWidth="1"/>
    <col min="13315" max="13315" width="9.7109375" style="40" customWidth="1"/>
    <col min="13316" max="13316" width="0" style="40" hidden="1" customWidth="1"/>
    <col min="13317" max="13317" width="4.7109375" style="40" customWidth="1"/>
    <col min="13318" max="13318" width="14.42578125" style="40" customWidth="1"/>
    <col min="13319" max="13319" width="11.140625" style="40" customWidth="1"/>
    <col min="13320" max="13320" width="10.28515625" style="40" customWidth="1"/>
    <col min="13321" max="13321" width="13" style="40" customWidth="1"/>
    <col min="13322" max="13322" width="8.28515625" style="40" customWidth="1"/>
    <col min="13323" max="13567" width="10" style="40"/>
    <col min="13568" max="13568" width="2.5703125" style="40" customWidth="1"/>
    <col min="13569" max="13569" width="7.140625" style="40" customWidth="1"/>
    <col min="13570" max="13570" width="23.5703125" style="40" customWidth="1"/>
    <col min="13571" max="13571" width="9.7109375" style="40" customWidth="1"/>
    <col min="13572" max="13572" width="0" style="40" hidden="1" customWidth="1"/>
    <col min="13573" max="13573" width="4.7109375" style="40" customWidth="1"/>
    <col min="13574" max="13574" width="14.42578125" style="40" customWidth="1"/>
    <col min="13575" max="13575" width="11.140625" style="40" customWidth="1"/>
    <col min="13576" max="13576" width="10.28515625" style="40" customWidth="1"/>
    <col min="13577" max="13577" width="13" style="40" customWidth="1"/>
    <col min="13578" max="13578" width="8.28515625" style="40" customWidth="1"/>
    <col min="13579" max="13823" width="10" style="40"/>
    <col min="13824" max="13824" width="2.5703125" style="40" customWidth="1"/>
    <col min="13825" max="13825" width="7.140625" style="40" customWidth="1"/>
    <col min="13826" max="13826" width="23.5703125" style="40" customWidth="1"/>
    <col min="13827" max="13827" width="9.7109375" style="40" customWidth="1"/>
    <col min="13828" max="13828" width="0" style="40" hidden="1" customWidth="1"/>
    <col min="13829" max="13829" width="4.7109375" style="40" customWidth="1"/>
    <col min="13830" max="13830" width="14.42578125" style="40" customWidth="1"/>
    <col min="13831" max="13831" width="11.140625" style="40" customWidth="1"/>
    <col min="13832" max="13832" width="10.28515625" style="40" customWidth="1"/>
    <col min="13833" max="13833" width="13" style="40" customWidth="1"/>
    <col min="13834" max="13834" width="8.28515625" style="40" customWidth="1"/>
    <col min="13835" max="14079" width="10" style="40"/>
    <col min="14080" max="14080" width="2.5703125" style="40" customWidth="1"/>
    <col min="14081" max="14081" width="7.140625" style="40" customWidth="1"/>
    <col min="14082" max="14082" width="23.5703125" style="40" customWidth="1"/>
    <col min="14083" max="14083" width="9.7109375" style="40" customWidth="1"/>
    <col min="14084" max="14084" width="0" style="40" hidden="1" customWidth="1"/>
    <col min="14085" max="14085" width="4.7109375" style="40" customWidth="1"/>
    <col min="14086" max="14086" width="14.42578125" style="40" customWidth="1"/>
    <col min="14087" max="14087" width="11.140625" style="40" customWidth="1"/>
    <col min="14088" max="14088" width="10.28515625" style="40" customWidth="1"/>
    <col min="14089" max="14089" width="13" style="40" customWidth="1"/>
    <col min="14090" max="14090" width="8.28515625" style="40" customWidth="1"/>
    <col min="14091" max="14335" width="10" style="40"/>
    <col min="14336" max="14336" width="2.5703125" style="40" customWidth="1"/>
    <col min="14337" max="14337" width="7.140625" style="40" customWidth="1"/>
    <col min="14338" max="14338" width="23.5703125" style="40" customWidth="1"/>
    <col min="14339" max="14339" width="9.7109375" style="40" customWidth="1"/>
    <col min="14340" max="14340" width="0" style="40" hidden="1" customWidth="1"/>
    <col min="14341" max="14341" width="4.7109375" style="40" customWidth="1"/>
    <col min="14342" max="14342" width="14.42578125" style="40" customWidth="1"/>
    <col min="14343" max="14343" width="11.140625" style="40" customWidth="1"/>
    <col min="14344" max="14344" width="10.28515625" style="40" customWidth="1"/>
    <col min="14345" max="14345" width="13" style="40" customWidth="1"/>
    <col min="14346" max="14346" width="8.28515625" style="40" customWidth="1"/>
    <col min="14347" max="14591" width="10" style="40"/>
    <col min="14592" max="14592" width="2.5703125" style="40" customWidth="1"/>
    <col min="14593" max="14593" width="7.140625" style="40" customWidth="1"/>
    <col min="14594" max="14594" width="23.5703125" style="40" customWidth="1"/>
    <col min="14595" max="14595" width="9.7109375" style="40" customWidth="1"/>
    <col min="14596" max="14596" width="0" style="40" hidden="1" customWidth="1"/>
    <col min="14597" max="14597" width="4.7109375" style="40" customWidth="1"/>
    <col min="14598" max="14598" width="14.42578125" style="40" customWidth="1"/>
    <col min="14599" max="14599" width="11.140625" style="40" customWidth="1"/>
    <col min="14600" max="14600" width="10.28515625" style="40" customWidth="1"/>
    <col min="14601" max="14601" width="13" style="40" customWidth="1"/>
    <col min="14602" max="14602" width="8.28515625" style="40" customWidth="1"/>
    <col min="14603" max="14847" width="10" style="40"/>
    <col min="14848" max="14848" width="2.5703125" style="40" customWidth="1"/>
    <col min="14849" max="14849" width="7.140625" style="40" customWidth="1"/>
    <col min="14850" max="14850" width="23.5703125" style="40" customWidth="1"/>
    <col min="14851" max="14851" width="9.7109375" style="40" customWidth="1"/>
    <col min="14852" max="14852" width="0" style="40" hidden="1" customWidth="1"/>
    <col min="14853" max="14853" width="4.7109375" style="40" customWidth="1"/>
    <col min="14854" max="14854" width="14.42578125" style="40" customWidth="1"/>
    <col min="14855" max="14855" width="11.140625" style="40" customWidth="1"/>
    <col min="14856" max="14856" width="10.28515625" style="40" customWidth="1"/>
    <col min="14857" max="14857" width="13" style="40" customWidth="1"/>
    <col min="14858" max="14858" width="8.28515625" style="40" customWidth="1"/>
    <col min="14859" max="15103" width="10" style="40"/>
    <col min="15104" max="15104" width="2.5703125" style="40" customWidth="1"/>
    <col min="15105" max="15105" width="7.140625" style="40" customWidth="1"/>
    <col min="15106" max="15106" width="23.5703125" style="40" customWidth="1"/>
    <col min="15107" max="15107" width="9.7109375" style="40" customWidth="1"/>
    <col min="15108" max="15108" width="0" style="40" hidden="1" customWidth="1"/>
    <col min="15109" max="15109" width="4.7109375" style="40" customWidth="1"/>
    <col min="15110" max="15110" width="14.42578125" style="40" customWidth="1"/>
    <col min="15111" max="15111" width="11.140625" style="40" customWidth="1"/>
    <col min="15112" max="15112" width="10.28515625" style="40" customWidth="1"/>
    <col min="15113" max="15113" width="13" style="40" customWidth="1"/>
    <col min="15114" max="15114" width="8.28515625" style="40" customWidth="1"/>
    <col min="15115" max="15359" width="10" style="40"/>
    <col min="15360" max="15360" width="2.5703125" style="40" customWidth="1"/>
    <col min="15361" max="15361" width="7.140625" style="40" customWidth="1"/>
    <col min="15362" max="15362" width="23.5703125" style="40" customWidth="1"/>
    <col min="15363" max="15363" width="9.7109375" style="40" customWidth="1"/>
    <col min="15364" max="15364" width="0" style="40" hidden="1" customWidth="1"/>
    <col min="15365" max="15365" width="4.7109375" style="40" customWidth="1"/>
    <col min="15366" max="15366" width="14.42578125" style="40" customWidth="1"/>
    <col min="15367" max="15367" width="11.140625" style="40" customWidth="1"/>
    <col min="15368" max="15368" width="10.28515625" style="40" customWidth="1"/>
    <col min="15369" max="15369" width="13" style="40" customWidth="1"/>
    <col min="15370" max="15370" width="8.28515625" style="40" customWidth="1"/>
    <col min="15371" max="15615" width="10" style="40"/>
    <col min="15616" max="15616" width="2.5703125" style="40" customWidth="1"/>
    <col min="15617" max="15617" width="7.140625" style="40" customWidth="1"/>
    <col min="15618" max="15618" width="23.5703125" style="40" customWidth="1"/>
    <col min="15619" max="15619" width="9.7109375" style="40" customWidth="1"/>
    <col min="15620" max="15620" width="0" style="40" hidden="1" customWidth="1"/>
    <col min="15621" max="15621" width="4.7109375" style="40" customWidth="1"/>
    <col min="15622" max="15622" width="14.42578125" style="40" customWidth="1"/>
    <col min="15623" max="15623" width="11.140625" style="40" customWidth="1"/>
    <col min="15624" max="15624" width="10.28515625" style="40" customWidth="1"/>
    <col min="15625" max="15625" width="13" style="40" customWidth="1"/>
    <col min="15626" max="15626" width="8.28515625" style="40" customWidth="1"/>
    <col min="15627" max="15871" width="10" style="40"/>
    <col min="15872" max="15872" width="2.5703125" style="40" customWidth="1"/>
    <col min="15873" max="15873" width="7.140625" style="40" customWidth="1"/>
    <col min="15874" max="15874" width="23.5703125" style="40" customWidth="1"/>
    <col min="15875" max="15875" width="9.7109375" style="40" customWidth="1"/>
    <col min="15876" max="15876" width="0" style="40" hidden="1" customWidth="1"/>
    <col min="15877" max="15877" width="4.7109375" style="40" customWidth="1"/>
    <col min="15878" max="15878" width="14.42578125" style="40" customWidth="1"/>
    <col min="15879" max="15879" width="11.140625" style="40" customWidth="1"/>
    <col min="15880" max="15880" width="10.28515625" style="40" customWidth="1"/>
    <col min="15881" max="15881" width="13" style="40" customWidth="1"/>
    <col min="15882" max="15882" width="8.28515625" style="40" customWidth="1"/>
    <col min="15883" max="16127" width="10" style="40"/>
    <col min="16128" max="16128" width="2.5703125" style="40" customWidth="1"/>
    <col min="16129" max="16129" width="7.140625" style="40" customWidth="1"/>
    <col min="16130" max="16130" width="23.5703125" style="40" customWidth="1"/>
    <col min="16131" max="16131" width="9.7109375" style="40" customWidth="1"/>
    <col min="16132" max="16132" width="0" style="40" hidden="1" customWidth="1"/>
    <col min="16133" max="16133" width="4.7109375" style="40" customWidth="1"/>
    <col min="16134" max="16134" width="14.42578125" style="40" customWidth="1"/>
    <col min="16135" max="16135" width="11.140625" style="40" customWidth="1"/>
    <col min="16136" max="16136" width="10.28515625" style="40" customWidth="1"/>
    <col min="16137" max="16137" width="13" style="40" customWidth="1"/>
    <col min="16138" max="16138" width="8.28515625" style="40" customWidth="1"/>
    <col min="16139" max="16384" width="10" style="40"/>
  </cols>
  <sheetData>
    <row r="1" spans="1:19" ht="12" customHeight="1" x14ac:dyDescent="0.2">
      <c r="A1" s="37"/>
      <c r="B1" s="36" t="s">
        <v>89</v>
      </c>
      <c r="C1" s="37"/>
      <c r="D1" s="38"/>
      <c r="E1" s="38"/>
      <c r="F1" s="38"/>
      <c r="G1" s="38"/>
      <c r="H1" s="38"/>
      <c r="I1" s="80" t="s">
        <v>4</v>
      </c>
      <c r="J1" s="39">
        <v>7.12</v>
      </c>
      <c r="R1" s="41"/>
      <c r="S1" s="41"/>
    </row>
    <row r="2" spans="1:19" ht="12" customHeight="1" x14ac:dyDescent="0.2">
      <c r="A2" s="37"/>
      <c r="B2" s="36" t="s">
        <v>202</v>
      </c>
      <c r="C2" s="37"/>
      <c r="D2" s="38"/>
      <c r="E2" s="38"/>
      <c r="F2" s="38"/>
      <c r="G2" s="38"/>
      <c r="H2" s="38"/>
      <c r="I2" s="38"/>
      <c r="J2" s="39"/>
      <c r="S2" s="42"/>
    </row>
    <row r="3" spans="1:19" ht="12" customHeight="1" x14ac:dyDescent="0.2">
      <c r="A3" s="37"/>
      <c r="B3" s="36" t="s">
        <v>200</v>
      </c>
      <c r="C3" s="37"/>
      <c r="D3" s="38"/>
      <c r="E3" s="38"/>
      <c r="F3" s="38"/>
      <c r="G3" s="38"/>
      <c r="H3" s="38"/>
      <c r="I3" s="38"/>
      <c r="J3" s="39"/>
      <c r="S3" s="42"/>
    </row>
    <row r="4" spans="1:19" ht="12" customHeight="1" x14ac:dyDescent="0.2">
      <c r="A4" s="37"/>
      <c r="B4" s="37"/>
      <c r="C4" s="37"/>
      <c r="D4" s="38"/>
      <c r="E4" s="38"/>
      <c r="F4" s="38"/>
      <c r="G4" s="38"/>
      <c r="H4" s="38"/>
      <c r="I4" s="38"/>
      <c r="J4" s="39"/>
      <c r="S4" s="42"/>
    </row>
    <row r="5" spans="1:19" ht="12" customHeight="1" x14ac:dyDescent="0.2">
      <c r="A5" s="37"/>
      <c r="B5" s="37"/>
      <c r="C5" s="37"/>
      <c r="D5" s="38"/>
      <c r="E5" s="38"/>
      <c r="F5" s="38"/>
      <c r="G5" s="38"/>
      <c r="H5" s="38"/>
      <c r="I5" s="38"/>
      <c r="J5" s="39"/>
      <c r="S5" s="42"/>
    </row>
    <row r="6" spans="1:19" ht="12" customHeight="1" x14ac:dyDescent="0.2">
      <c r="A6" s="37"/>
      <c r="B6" s="37"/>
      <c r="C6" s="37"/>
      <c r="D6" s="38"/>
      <c r="E6" s="38"/>
      <c r="F6" s="38" t="s">
        <v>5</v>
      </c>
      <c r="G6" s="38"/>
      <c r="H6" s="38"/>
      <c r="I6" s="38" t="s">
        <v>199</v>
      </c>
      <c r="J6" s="39"/>
      <c r="S6" s="42"/>
    </row>
    <row r="7" spans="1:19" ht="12" customHeight="1" x14ac:dyDescent="0.2">
      <c r="A7" s="37"/>
      <c r="B7" s="37"/>
      <c r="C7" s="37"/>
      <c r="D7" s="43" t="s">
        <v>6</v>
      </c>
      <c r="E7" s="43" t="s">
        <v>7</v>
      </c>
      <c r="F7" s="43" t="s">
        <v>8</v>
      </c>
      <c r="G7" s="43" t="s">
        <v>9</v>
      </c>
      <c r="H7" s="43" t="s">
        <v>10</v>
      </c>
      <c r="I7" s="43" t="s">
        <v>11</v>
      </c>
      <c r="J7" s="44" t="s">
        <v>12</v>
      </c>
      <c r="S7" s="42"/>
    </row>
    <row r="8" spans="1:19" ht="12" customHeight="1" x14ac:dyDescent="0.2">
      <c r="A8" s="45"/>
      <c r="B8" s="46" t="s">
        <v>178</v>
      </c>
      <c r="C8" s="47"/>
      <c r="D8" s="48"/>
      <c r="E8" s="48"/>
      <c r="F8" s="49"/>
      <c r="G8" s="48"/>
      <c r="H8" s="48"/>
      <c r="I8" s="48"/>
      <c r="J8" s="48"/>
    </row>
    <row r="9" spans="1:19" ht="12" customHeight="1" x14ac:dyDescent="0.2">
      <c r="A9" s="45"/>
      <c r="B9" s="47" t="s">
        <v>192</v>
      </c>
      <c r="C9" s="47"/>
      <c r="D9" s="48" t="s">
        <v>26</v>
      </c>
      <c r="E9" s="48" t="s">
        <v>171</v>
      </c>
      <c r="F9" s="49">
        <f>+'Page 7.12.2'!D52</f>
        <v>-1624618.5599999994</v>
      </c>
      <c r="G9" s="48" t="s">
        <v>15</v>
      </c>
      <c r="H9" s="50">
        <v>7.8111041399714837E-2</v>
      </c>
      <c r="I9" s="49">
        <f>IF(H9="Situs",IF(G9="WA",F9,0),H9*F9)</f>
        <v>-126900.64759890505</v>
      </c>
      <c r="J9" s="48" t="s">
        <v>203</v>
      </c>
    </row>
    <row r="10" spans="1:19" ht="12" customHeight="1" x14ac:dyDescent="0.2">
      <c r="A10" s="45"/>
      <c r="B10" s="47" t="s">
        <v>190</v>
      </c>
      <c r="C10" s="47"/>
      <c r="D10" s="48">
        <v>41110</v>
      </c>
      <c r="E10" s="48" t="s">
        <v>171</v>
      </c>
      <c r="F10" s="49">
        <f>+'Page 7.12.2'!E52</f>
        <v>399444</v>
      </c>
      <c r="G10" s="48" t="s">
        <v>15</v>
      </c>
      <c r="H10" s="50">
        <v>7.8111041399714837E-2</v>
      </c>
      <c r="I10" s="49">
        <f>IF(H10="Situs",IF(G10="WA",F10,0),H10*F10)</f>
        <v>31200.986820867693</v>
      </c>
      <c r="J10" s="48" t="s">
        <v>203</v>
      </c>
    </row>
    <row r="11" spans="1:19" ht="12" customHeight="1" x14ac:dyDescent="0.2">
      <c r="A11" s="45"/>
      <c r="B11" s="47" t="s">
        <v>194</v>
      </c>
      <c r="C11" s="47"/>
      <c r="D11" s="48">
        <v>282</v>
      </c>
      <c r="E11" s="48" t="s">
        <v>171</v>
      </c>
      <c r="F11" s="49">
        <f>'Page 7.12.2'!G52</f>
        <v>1658853.5618940818</v>
      </c>
      <c r="G11" s="48" t="s">
        <v>15</v>
      </c>
      <c r="H11" s="50">
        <v>7.8111041399714837E-2</v>
      </c>
      <c r="I11" s="49">
        <f>IF(H11="Situs",IF(G11="WA",F11,0),H11*F11)</f>
        <v>129574.77924917304</v>
      </c>
      <c r="J11" s="48" t="s">
        <v>203</v>
      </c>
    </row>
    <row r="12" spans="1:19" ht="12" customHeight="1" x14ac:dyDescent="0.2">
      <c r="A12" s="45"/>
      <c r="B12" s="46"/>
      <c r="C12" s="47"/>
      <c r="D12" s="48"/>
      <c r="E12" s="48"/>
      <c r="F12" s="49"/>
      <c r="G12" s="48"/>
      <c r="H12" s="51"/>
      <c r="I12" s="48"/>
      <c r="J12" s="48"/>
    </row>
    <row r="13" spans="1:19" ht="12" customHeight="1" x14ac:dyDescent="0.2">
      <c r="A13" s="45"/>
      <c r="B13" s="36" t="s">
        <v>191</v>
      </c>
      <c r="C13" s="37"/>
      <c r="D13" s="38"/>
      <c r="E13" s="37"/>
      <c r="F13" s="37"/>
      <c r="G13" s="48"/>
      <c r="H13" s="52"/>
      <c r="I13" s="53"/>
      <c r="J13" s="54"/>
      <c r="S13" s="42"/>
    </row>
    <row r="14" spans="1:19" ht="12" customHeight="1" x14ac:dyDescent="0.2">
      <c r="A14" s="45"/>
      <c r="B14" s="37" t="s">
        <v>182</v>
      </c>
      <c r="C14" s="37"/>
      <c r="D14" s="38" t="s">
        <v>26</v>
      </c>
      <c r="E14" s="48" t="s">
        <v>171</v>
      </c>
      <c r="F14" s="55">
        <f>'[4]Page 6.5.1'!$G$16+'[4]Page 6.5'!$G$44+'[4]Page 6.5'!$G$17+'[4]Page 6.5'!$G$10</f>
        <v>144395949.97183287</v>
      </c>
      <c r="G14" s="48" t="s">
        <v>90</v>
      </c>
      <c r="H14" s="50">
        <v>0</v>
      </c>
      <c r="I14" s="49">
        <f t="shared" ref="I14:I31" si="0">IF(H14="Situs",IF(G14="WA",F14,0),H14*F14)</f>
        <v>0</v>
      </c>
      <c r="J14" s="54" t="s">
        <v>197</v>
      </c>
      <c r="K14" s="42"/>
      <c r="L14" s="56"/>
      <c r="S14" s="42"/>
    </row>
    <row r="15" spans="1:19" ht="12" customHeight="1" x14ac:dyDescent="0.2">
      <c r="A15" s="45"/>
      <c r="B15" s="37" t="s">
        <v>180</v>
      </c>
      <c r="C15" s="37"/>
      <c r="D15" s="38" t="s">
        <v>26</v>
      </c>
      <c r="E15" s="48" t="s">
        <v>171</v>
      </c>
      <c r="F15" s="55">
        <f>'[4]Page 6.5'!$G$13+'[4]Page 6.5'!$G$15+'[4]Page 6.5'!$G$19</f>
        <v>21932124.343347423</v>
      </c>
      <c r="G15" s="48" t="s">
        <v>90</v>
      </c>
      <c r="H15" s="50">
        <v>0</v>
      </c>
      <c r="I15" s="49">
        <f t="shared" si="0"/>
        <v>0</v>
      </c>
      <c r="J15" s="54">
        <v>6.5</v>
      </c>
      <c r="K15" s="42"/>
      <c r="L15" s="56"/>
      <c r="S15" s="42"/>
    </row>
    <row r="16" spans="1:19" ht="12" customHeight="1" x14ac:dyDescent="0.2">
      <c r="A16" s="45"/>
      <c r="B16" s="37" t="s">
        <v>181</v>
      </c>
      <c r="C16" s="37"/>
      <c r="D16" s="38" t="s">
        <v>26</v>
      </c>
      <c r="E16" s="48" t="s">
        <v>171</v>
      </c>
      <c r="F16" s="55">
        <f>'[4]Page 6.5'!$G$21</f>
        <v>8101101.8162147133</v>
      </c>
      <c r="G16" s="48" t="s">
        <v>90</v>
      </c>
      <c r="H16" s="50">
        <v>0</v>
      </c>
      <c r="I16" s="49">
        <f t="shared" si="0"/>
        <v>0</v>
      </c>
      <c r="J16" s="54">
        <v>6.5</v>
      </c>
      <c r="K16" s="42"/>
      <c r="L16" s="56"/>
      <c r="S16" s="42"/>
    </row>
    <row r="17" spans="1:19" ht="12" customHeight="1" x14ac:dyDescent="0.2">
      <c r="A17" s="45"/>
      <c r="B17" s="37" t="s">
        <v>182</v>
      </c>
      <c r="C17" s="37"/>
      <c r="D17" s="38" t="s">
        <v>26</v>
      </c>
      <c r="E17" s="48" t="s">
        <v>171</v>
      </c>
      <c r="F17" s="55">
        <f>'[4]Page 6.5.1'!$G$17+'[4]Page 6.5'!$G$45+'[4]Page 6.5'!$G$18+'[4]Page 6.5'!$G$11</f>
        <v>1047991.6010974334</v>
      </c>
      <c r="G17" s="48" t="s">
        <v>91</v>
      </c>
      <c r="H17" s="50">
        <v>0.21577192756641544</v>
      </c>
      <c r="I17" s="49">
        <f t="shared" si="0"/>
        <v>226127.16784220713</v>
      </c>
      <c r="J17" s="54" t="s">
        <v>197</v>
      </c>
      <c r="K17" s="42"/>
      <c r="L17" s="56"/>
      <c r="S17" s="42"/>
    </row>
    <row r="18" spans="1:19" ht="12" customHeight="1" x14ac:dyDescent="0.2">
      <c r="A18" s="45"/>
      <c r="B18" s="37" t="s">
        <v>180</v>
      </c>
      <c r="C18" s="37"/>
      <c r="D18" s="38" t="s">
        <v>26</v>
      </c>
      <c r="E18" s="48" t="s">
        <v>171</v>
      </c>
      <c r="F18" s="55">
        <f>'[4]Page 6.5'!$G$16+'[4]Page 6.5'!$G$20</f>
        <v>15912447.259904105</v>
      </c>
      <c r="G18" s="48" t="s">
        <v>91</v>
      </c>
      <c r="H18" s="50">
        <v>0.21577192756641544</v>
      </c>
      <c r="I18" s="49">
        <f t="shared" si="0"/>
        <v>3433459.4175684345</v>
      </c>
      <c r="J18" s="54">
        <v>6.5</v>
      </c>
      <c r="K18" s="42"/>
      <c r="L18" s="56"/>
      <c r="S18" s="42"/>
    </row>
    <row r="19" spans="1:19" ht="12" customHeight="1" x14ac:dyDescent="0.2">
      <c r="A19" s="45"/>
      <c r="B19" s="37" t="s">
        <v>181</v>
      </c>
      <c r="C19" s="37"/>
      <c r="D19" s="38" t="s">
        <v>26</v>
      </c>
      <c r="E19" s="48" t="s">
        <v>171</v>
      </c>
      <c r="F19" s="55">
        <f>'[4]Page 6.5'!$G$22</f>
        <v>3413678.7355184979</v>
      </c>
      <c r="G19" s="48" t="s">
        <v>91</v>
      </c>
      <c r="H19" s="50">
        <v>0.21577192756641544</v>
      </c>
      <c r="I19" s="49">
        <f t="shared" si="0"/>
        <v>736576.04085531004</v>
      </c>
      <c r="J19" s="54">
        <v>6.5</v>
      </c>
      <c r="K19" s="42"/>
      <c r="L19" s="56"/>
      <c r="S19" s="42"/>
    </row>
    <row r="20" spans="1:19" ht="12" customHeight="1" x14ac:dyDescent="0.2">
      <c r="A20" s="45"/>
      <c r="B20" s="37" t="s">
        <v>181</v>
      </c>
      <c r="C20" s="37"/>
      <c r="D20" s="38" t="s">
        <v>26</v>
      </c>
      <c r="E20" s="48" t="s">
        <v>171</v>
      </c>
      <c r="F20" s="55">
        <f>'[4]Page 6.5'!$G$24</f>
        <v>-172129.21251609293</v>
      </c>
      <c r="G20" s="48" t="s">
        <v>92</v>
      </c>
      <c r="H20" s="50">
        <v>0.21577192756641544</v>
      </c>
      <c r="I20" s="49">
        <f t="shared" si="0"/>
        <v>-37140.651975086534</v>
      </c>
      <c r="J20" s="54">
        <v>6.5</v>
      </c>
      <c r="K20" s="42"/>
      <c r="L20" s="56"/>
      <c r="S20" s="42"/>
    </row>
    <row r="21" spans="1:19" ht="12" customHeight="1" x14ac:dyDescent="0.2">
      <c r="A21" s="45"/>
      <c r="B21" s="37" t="s">
        <v>179</v>
      </c>
      <c r="C21" s="37"/>
      <c r="D21" s="38" t="s">
        <v>26</v>
      </c>
      <c r="E21" s="48" t="s">
        <v>171</v>
      </c>
      <c r="F21" s="55">
        <f>'[4]Page 6.5.6 - 6.5.7'!$K$45+'[4]Page 6.5'!$G$37+'[4]Page 6.5.1'!$G$9</f>
        <v>2752728.1583846873</v>
      </c>
      <c r="G21" s="48" t="s">
        <v>13</v>
      </c>
      <c r="H21" s="50" t="s">
        <v>27</v>
      </c>
      <c r="I21" s="49">
        <f t="shared" si="0"/>
        <v>0</v>
      </c>
      <c r="J21" s="54" t="s">
        <v>198</v>
      </c>
      <c r="K21" s="42"/>
      <c r="L21" s="56"/>
      <c r="S21" s="42"/>
    </row>
    <row r="22" spans="1:19" ht="12" customHeight="1" x14ac:dyDescent="0.2">
      <c r="A22" s="45"/>
      <c r="B22" s="37" t="s">
        <v>179</v>
      </c>
      <c r="C22" s="37"/>
      <c r="D22" s="38" t="s">
        <v>26</v>
      </c>
      <c r="E22" s="48" t="s">
        <v>171</v>
      </c>
      <c r="F22" s="55">
        <f>'[4]Page 6.5'!$G$42+'[4]Page 6.5.1'!$G$12+'[4]Page 6.5.6 - 6.5.7'!$K$50</f>
        <v>-231023.33260063588</v>
      </c>
      <c r="G22" s="48" t="s">
        <v>2</v>
      </c>
      <c r="H22" s="50" t="s">
        <v>27</v>
      </c>
      <c r="I22" s="49">
        <f t="shared" si="0"/>
        <v>0</v>
      </c>
      <c r="J22" s="54" t="s">
        <v>198</v>
      </c>
      <c r="K22" s="42"/>
      <c r="L22" s="56"/>
      <c r="S22" s="42"/>
    </row>
    <row r="23" spans="1:19" ht="12" customHeight="1" x14ac:dyDescent="0.2">
      <c r="A23" s="45"/>
      <c r="B23" s="37" t="s">
        <v>179</v>
      </c>
      <c r="C23" s="37"/>
      <c r="D23" s="38" t="s">
        <v>26</v>
      </c>
      <c r="E23" s="48" t="s">
        <v>171</v>
      </c>
      <c r="F23" s="55">
        <f>'[4]Page 6.5'!$G$38+'[4]Page 6.5.1'!$G$13+'[4]Page 6.5.6 - 6.5.7'!$K$46</f>
        <v>299461.10389536864</v>
      </c>
      <c r="G23" s="48" t="s">
        <v>1</v>
      </c>
      <c r="H23" s="50" t="s">
        <v>27</v>
      </c>
      <c r="I23" s="49">
        <f t="shared" si="0"/>
        <v>0</v>
      </c>
      <c r="J23" s="54" t="s">
        <v>198</v>
      </c>
      <c r="K23" s="42"/>
      <c r="L23" s="56"/>
      <c r="S23" s="42"/>
    </row>
    <row r="24" spans="1:19" ht="12" customHeight="1" x14ac:dyDescent="0.2">
      <c r="A24" s="45"/>
      <c r="B24" s="37" t="s">
        <v>179</v>
      </c>
      <c r="C24" s="37"/>
      <c r="D24" s="38" t="s">
        <v>26</v>
      </c>
      <c r="E24" s="48" t="s">
        <v>171</v>
      </c>
      <c r="F24" s="55">
        <f>'[4]Page 6.5'!$G$41+'[4]Page 6.5.1'!$G$19+'[4]Page 6.5.6 - 6.5.7'!$K$49</f>
        <v>1221764.0635052877</v>
      </c>
      <c r="G24" s="48" t="s">
        <v>0</v>
      </c>
      <c r="H24" s="50" t="s">
        <v>27</v>
      </c>
      <c r="I24" s="49">
        <f t="shared" si="0"/>
        <v>0</v>
      </c>
      <c r="J24" s="54" t="s">
        <v>198</v>
      </c>
      <c r="K24" s="42"/>
      <c r="L24" s="56"/>
      <c r="S24" s="42"/>
    </row>
    <row r="25" spans="1:19" ht="12" customHeight="1" x14ac:dyDescent="0.2">
      <c r="A25" s="45"/>
      <c r="B25" s="37" t="s">
        <v>179</v>
      </c>
      <c r="C25" s="37"/>
      <c r="D25" s="38" t="s">
        <v>26</v>
      </c>
      <c r="E25" s="48" t="s">
        <v>171</v>
      </c>
      <c r="F25" s="55">
        <f>'[4]Page 6.5'!$G$39+'[4]Page 6.5.1'!$G$20+'[4]Page 6.5.6 - 6.5.7'!$K$46</f>
        <v>111489.29755777377</v>
      </c>
      <c r="G25" s="48" t="s">
        <v>3</v>
      </c>
      <c r="H25" s="50" t="s">
        <v>27</v>
      </c>
      <c r="I25" s="49">
        <f t="shared" si="0"/>
        <v>111489.29755777377</v>
      </c>
      <c r="J25" s="54" t="s">
        <v>198</v>
      </c>
      <c r="K25" s="42"/>
      <c r="L25" s="56"/>
      <c r="S25" s="42"/>
    </row>
    <row r="26" spans="1:19" ht="12" customHeight="1" x14ac:dyDescent="0.2">
      <c r="A26" s="45"/>
      <c r="B26" s="37" t="s">
        <v>179</v>
      </c>
      <c r="C26" s="37"/>
      <c r="D26" s="38" t="s">
        <v>26</v>
      </c>
      <c r="E26" s="48" t="s">
        <v>171</v>
      </c>
      <c r="F26" s="55">
        <f>'[4]Page 6.5'!$G$40+'[4]Page 6.5'!$G$43+'[4]Page 6.5.1'!$G$21+'[4]Page 6.5.6 - 6.5.7'!$K$48+'[4]Page 6.5.6 - 6.5.7'!$K$51</f>
        <v>8296847.9171701297</v>
      </c>
      <c r="G26" s="48" t="s">
        <v>201</v>
      </c>
      <c r="H26" s="50" t="s">
        <v>27</v>
      </c>
      <c r="I26" s="49">
        <f t="shared" si="0"/>
        <v>0</v>
      </c>
      <c r="J26" s="54" t="s">
        <v>198</v>
      </c>
      <c r="K26" s="42"/>
      <c r="L26" s="56"/>
      <c r="S26" s="42"/>
    </row>
    <row r="27" spans="1:19" ht="12" customHeight="1" x14ac:dyDescent="0.2">
      <c r="A27" s="45"/>
      <c r="B27" s="37" t="s">
        <v>179</v>
      </c>
      <c r="C27" s="37"/>
      <c r="D27" s="38" t="s">
        <v>26</v>
      </c>
      <c r="E27" s="48" t="s">
        <v>171</v>
      </c>
      <c r="F27" s="55">
        <f>'[4]Page 6.5'!$G$47+'[4]Page 6.5.1'!$G$18</f>
        <v>2019336.7895450685</v>
      </c>
      <c r="G27" s="48" t="s">
        <v>16</v>
      </c>
      <c r="H27" s="50">
        <v>6.7017620954721469E-2</v>
      </c>
      <c r="I27" s="49">
        <f t="shared" si="0"/>
        <v>135331.14754165555</v>
      </c>
      <c r="J27" s="54" t="s">
        <v>197</v>
      </c>
      <c r="K27" s="42"/>
      <c r="L27" s="56"/>
      <c r="S27" s="42"/>
    </row>
    <row r="28" spans="1:19" ht="12" customHeight="1" x14ac:dyDescent="0.2">
      <c r="A28" s="45"/>
      <c r="B28" s="37" t="s">
        <v>179</v>
      </c>
      <c r="C28" s="37"/>
      <c r="D28" s="38" t="s">
        <v>26</v>
      </c>
      <c r="E28" s="48" t="s">
        <v>171</v>
      </c>
      <c r="F28" s="55">
        <f>'[4]Page 6.5.1'!$G$10+'[4]Page 6.5'!$G$50</f>
        <v>7544.169909768505</v>
      </c>
      <c r="G28" s="48" t="s">
        <v>17</v>
      </c>
      <c r="H28" s="50">
        <v>6.9360885492844845E-2</v>
      </c>
      <c r="I28" s="49">
        <f t="shared" si="0"/>
        <v>523.27030525001885</v>
      </c>
      <c r="J28" s="54" t="s">
        <v>197</v>
      </c>
      <c r="K28" s="42"/>
      <c r="L28" s="56"/>
      <c r="S28" s="42"/>
    </row>
    <row r="29" spans="1:19" ht="12" customHeight="1" x14ac:dyDescent="0.2">
      <c r="A29" s="45"/>
      <c r="B29" s="37" t="s">
        <v>179</v>
      </c>
      <c r="C29" s="37"/>
      <c r="D29" s="38" t="s">
        <v>26</v>
      </c>
      <c r="E29" s="48" t="s">
        <v>171</v>
      </c>
      <c r="F29" s="55">
        <f>'[4]Page 6.5'!$G$51+'[4]Page 6.5.1'!$G$14</f>
        <v>11930.091976542724</v>
      </c>
      <c r="G29" s="48" t="s">
        <v>93</v>
      </c>
      <c r="H29" s="50">
        <v>0</v>
      </c>
      <c r="I29" s="49">
        <f t="shared" si="0"/>
        <v>0</v>
      </c>
      <c r="J29" s="54" t="s">
        <v>197</v>
      </c>
      <c r="K29" s="42"/>
      <c r="L29" s="56"/>
      <c r="S29" s="42"/>
    </row>
    <row r="30" spans="1:19" ht="12" customHeight="1" x14ac:dyDescent="0.2">
      <c r="A30" s="45"/>
      <c r="B30" s="37" t="s">
        <v>179</v>
      </c>
      <c r="C30" s="37"/>
      <c r="D30" s="38" t="s">
        <v>26</v>
      </c>
      <c r="E30" s="48" t="s">
        <v>171</v>
      </c>
      <c r="F30" s="55">
        <f>'[4]Page 6.5'!$G$12+'[4]Page 6.5'!$G$23+'[4]Page 6.5'!$G$46+'[4]Page 6.5.1'!$G$15</f>
        <v>1991277.5886098745</v>
      </c>
      <c r="G30" s="48" t="s">
        <v>15</v>
      </c>
      <c r="H30" s="50">
        <v>7.8111041399714837E-2</v>
      </c>
      <c r="I30" s="49">
        <f t="shared" si="0"/>
        <v>155540.76616223023</v>
      </c>
      <c r="J30" s="54" t="s">
        <v>197</v>
      </c>
      <c r="K30" s="42"/>
      <c r="L30" s="56"/>
      <c r="S30" s="42"/>
    </row>
    <row r="31" spans="1:19" ht="12" customHeight="1" x14ac:dyDescent="0.2">
      <c r="A31" s="45"/>
      <c r="B31" s="37" t="s">
        <v>182</v>
      </c>
      <c r="C31" s="37"/>
      <c r="D31" s="38" t="s">
        <v>26</v>
      </c>
      <c r="E31" s="48" t="s">
        <v>171</v>
      </c>
      <c r="F31" s="55">
        <f>'[4]Page 6.5'!$G$14+'[4]Page 6.5'!$G$48+'[4]Page 6.5.1'!$G$11</f>
        <v>-39925852.999942765</v>
      </c>
      <c r="G31" s="48" t="s">
        <v>92</v>
      </c>
      <c r="H31" s="50">
        <v>0.21577192756641544</v>
      </c>
      <c r="I31" s="49">
        <f t="shared" si="0"/>
        <v>-8614878.261531001</v>
      </c>
      <c r="J31" s="54" t="s">
        <v>197</v>
      </c>
      <c r="K31" s="42"/>
      <c r="L31" s="56"/>
      <c r="S31" s="42"/>
    </row>
    <row r="32" spans="1:19" ht="12" customHeight="1" x14ac:dyDescent="0.2">
      <c r="A32" s="45"/>
      <c r="B32" s="37"/>
      <c r="C32" s="37"/>
      <c r="D32" s="38"/>
      <c r="E32" s="48"/>
      <c r="F32" s="57">
        <f>SUM(F14:F31)</f>
        <v>171186667.36341006</v>
      </c>
      <c r="G32" s="48"/>
      <c r="H32" s="58"/>
      <c r="I32" s="57">
        <f>SUM(I14:I31)</f>
        <v>-3852971.8056732267</v>
      </c>
      <c r="J32" s="54"/>
      <c r="S32" s="42"/>
    </row>
    <row r="33" spans="1:19" ht="12" customHeight="1" x14ac:dyDescent="0.2">
      <c r="A33" s="45"/>
      <c r="B33" s="37"/>
      <c r="C33" s="37"/>
      <c r="D33" s="38"/>
      <c r="E33" s="48"/>
      <c r="F33" s="37"/>
      <c r="G33" s="48"/>
      <c r="H33" s="58"/>
      <c r="I33" s="49"/>
      <c r="J33" s="54"/>
      <c r="S33" s="42"/>
    </row>
    <row r="34" spans="1:19" ht="12" customHeight="1" x14ac:dyDescent="0.2">
      <c r="A34" s="45"/>
      <c r="B34" s="59" t="s">
        <v>183</v>
      </c>
      <c r="C34" s="45"/>
      <c r="D34" s="48">
        <v>41010</v>
      </c>
      <c r="E34" s="48" t="s">
        <v>171</v>
      </c>
      <c r="F34" s="60">
        <f t="shared" ref="F34:F51" si="1">ROUND(-F14*0.245866,0)</f>
        <v>-35502055</v>
      </c>
      <c r="G34" s="48" t="s">
        <v>90</v>
      </c>
      <c r="H34" s="50">
        <v>0</v>
      </c>
      <c r="I34" s="49">
        <f t="shared" ref="I34:I51" si="2">IF(H34="Situs",IF(G34="WA",F34,0),H34*F34)</f>
        <v>0</v>
      </c>
      <c r="J34" s="54"/>
      <c r="S34" s="42"/>
    </row>
    <row r="35" spans="1:19" ht="12" customHeight="1" x14ac:dyDescent="0.2">
      <c r="A35" s="45"/>
      <c r="B35" s="59" t="s">
        <v>184</v>
      </c>
      <c r="C35" s="45"/>
      <c r="D35" s="48">
        <v>41010</v>
      </c>
      <c r="E35" s="48" t="s">
        <v>171</v>
      </c>
      <c r="F35" s="60">
        <f t="shared" si="1"/>
        <v>-5392364</v>
      </c>
      <c r="G35" s="48" t="s">
        <v>90</v>
      </c>
      <c r="H35" s="50">
        <v>0</v>
      </c>
      <c r="I35" s="49">
        <f t="shared" si="2"/>
        <v>0</v>
      </c>
      <c r="J35" s="54"/>
      <c r="S35" s="42"/>
    </row>
    <row r="36" spans="1:19" ht="12" customHeight="1" x14ac:dyDescent="0.2">
      <c r="A36" s="45"/>
      <c r="B36" s="59" t="s">
        <v>185</v>
      </c>
      <c r="C36" s="45"/>
      <c r="D36" s="48">
        <v>41010</v>
      </c>
      <c r="E36" s="48" t="s">
        <v>171</v>
      </c>
      <c r="F36" s="60">
        <f t="shared" si="1"/>
        <v>-1991785</v>
      </c>
      <c r="G36" s="48" t="s">
        <v>90</v>
      </c>
      <c r="H36" s="50">
        <v>0</v>
      </c>
      <c r="I36" s="49">
        <f t="shared" si="2"/>
        <v>0</v>
      </c>
      <c r="J36" s="54"/>
      <c r="S36" s="42"/>
    </row>
    <row r="37" spans="1:19" ht="12" customHeight="1" x14ac:dyDescent="0.2">
      <c r="A37" s="45"/>
      <c r="B37" s="59" t="s">
        <v>183</v>
      </c>
      <c r="C37" s="45"/>
      <c r="D37" s="48">
        <v>41010</v>
      </c>
      <c r="E37" s="48" t="s">
        <v>171</v>
      </c>
      <c r="F37" s="60">
        <f t="shared" si="1"/>
        <v>-257666</v>
      </c>
      <c r="G37" s="48" t="s">
        <v>91</v>
      </c>
      <c r="H37" s="50">
        <v>0.21577192756641544</v>
      </c>
      <c r="I37" s="49">
        <f t="shared" si="2"/>
        <v>-55597.089488328005</v>
      </c>
      <c r="J37" s="54"/>
      <c r="S37" s="42"/>
    </row>
    <row r="38" spans="1:19" ht="12" customHeight="1" x14ac:dyDescent="0.2">
      <c r="A38" s="45"/>
      <c r="B38" s="59" t="s">
        <v>184</v>
      </c>
      <c r="C38" s="45"/>
      <c r="D38" s="48">
        <v>41010</v>
      </c>
      <c r="E38" s="48" t="s">
        <v>171</v>
      </c>
      <c r="F38" s="60">
        <f t="shared" si="1"/>
        <v>-3912330</v>
      </c>
      <c r="G38" s="48" t="s">
        <v>91</v>
      </c>
      <c r="H38" s="50">
        <v>0.21577192756641544</v>
      </c>
      <c r="I38" s="49">
        <f t="shared" si="2"/>
        <v>-844170.98537591414</v>
      </c>
      <c r="J38" s="54"/>
      <c r="S38" s="42"/>
    </row>
    <row r="39" spans="1:19" ht="12" customHeight="1" x14ac:dyDescent="0.2">
      <c r="A39" s="45"/>
      <c r="B39" s="59" t="s">
        <v>185</v>
      </c>
      <c r="C39" s="45"/>
      <c r="D39" s="48">
        <v>41010</v>
      </c>
      <c r="E39" s="48" t="s">
        <v>171</v>
      </c>
      <c r="F39" s="60">
        <f t="shared" si="1"/>
        <v>-839308</v>
      </c>
      <c r="G39" s="48" t="s">
        <v>91</v>
      </c>
      <c r="H39" s="50">
        <v>0.21577192756641544</v>
      </c>
      <c r="I39" s="49">
        <f t="shared" si="2"/>
        <v>-181099.10498191303</v>
      </c>
      <c r="J39" s="54"/>
      <c r="S39" s="42"/>
    </row>
    <row r="40" spans="1:19" ht="12" customHeight="1" x14ac:dyDescent="0.2">
      <c r="A40" s="45"/>
      <c r="B40" s="59" t="s">
        <v>185</v>
      </c>
      <c r="C40" s="45"/>
      <c r="D40" s="48">
        <v>41010</v>
      </c>
      <c r="E40" s="48" t="s">
        <v>171</v>
      </c>
      <c r="F40" s="60">
        <f t="shared" si="1"/>
        <v>42321</v>
      </c>
      <c r="G40" s="48" t="s">
        <v>92</v>
      </c>
      <c r="H40" s="50">
        <v>0.21577192756641544</v>
      </c>
      <c r="I40" s="49">
        <f t="shared" si="2"/>
        <v>9131.6837465382687</v>
      </c>
      <c r="J40" s="54"/>
      <c r="S40" s="42"/>
    </row>
    <row r="41" spans="1:19" ht="12" customHeight="1" x14ac:dyDescent="0.2">
      <c r="A41" s="45"/>
      <c r="B41" s="59" t="s">
        <v>186</v>
      </c>
      <c r="C41" s="45"/>
      <c r="D41" s="48">
        <v>41010</v>
      </c>
      <c r="E41" s="48" t="s">
        <v>171</v>
      </c>
      <c r="F41" s="60">
        <f t="shared" si="1"/>
        <v>-676802</v>
      </c>
      <c r="G41" s="48" t="s">
        <v>13</v>
      </c>
      <c r="H41" s="50" t="s">
        <v>27</v>
      </c>
      <c r="I41" s="49">
        <f t="shared" si="2"/>
        <v>0</v>
      </c>
      <c r="J41" s="54"/>
      <c r="S41" s="42"/>
    </row>
    <row r="42" spans="1:19" ht="12" customHeight="1" x14ac:dyDescent="0.2">
      <c r="A42" s="45"/>
      <c r="B42" s="59" t="s">
        <v>186</v>
      </c>
      <c r="C42" s="45"/>
      <c r="D42" s="48">
        <v>41010</v>
      </c>
      <c r="E42" s="48" t="s">
        <v>171</v>
      </c>
      <c r="F42" s="60">
        <f t="shared" si="1"/>
        <v>56801</v>
      </c>
      <c r="G42" s="48" t="s">
        <v>2</v>
      </c>
      <c r="H42" s="50" t="s">
        <v>27</v>
      </c>
      <c r="I42" s="49">
        <f t="shared" si="2"/>
        <v>0</v>
      </c>
      <c r="J42" s="54"/>
      <c r="S42" s="42"/>
    </row>
    <row r="43" spans="1:19" ht="12" customHeight="1" x14ac:dyDescent="0.2">
      <c r="A43" s="45"/>
      <c r="B43" s="59" t="s">
        <v>186</v>
      </c>
      <c r="C43" s="45"/>
      <c r="D43" s="48">
        <v>41010</v>
      </c>
      <c r="E43" s="48" t="s">
        <v>171</v>
      </c>
      <c r="F43" s="60">
        <f t="shared" si="1"/>
        <v>-73627</v>
      </c>
      <c r="G43" s="48" t="s">
        <v>1</v>
      </c>
      <c r="H43" s="50" t="s">
        <v>27</v>
      </c>
      <c r="I43" s="49">
        <f t="shared" si="2"/>
        <v>0</v>
      </c>
      <c r="J43" s="54"/>
      <c r="S43" s="42"/>
    </row>
    <row r="44" spans="1:19" ht="12" customHeight="1" x14ac:dyDescent="0.2">
      <c r="A44" s="45"/>
      <c r="B44" s="59" t="s">
        <v>186</v>
      </c>
      <c r="C44" s="45"/>
      <c r="D44" s="48">
        <v>41010</v>
      </c>
      <c r="E44" s="48" t="s">
        <v>171</v>
      </c>
      <c r="F44" s="60">
        <f t="shared" si="1"/>
        <v>-300390</v>
      </c>
      <c r="G44" s="48" t="s">
        <v>0</v>
      </c>
      <c r="H44" s="50" t="s">
        <v>27</v>
      </c>
      <c r="I44" s="49">
        <f t="shared" si="2"/>
        <v>0</v>
      </c>
      <c r="J44" s="54"/>
      <c r="S44" s="42"/>
    </row>
    <row r="45" spans="1:19" ht="12" customHeight="1" x14ac:dyDescent="0.2">
      <c r="A45" s="45"/>
      <c r="B45" s="59" t="s">
        <v>186</v>
      </c>
      <c r="C45" s="45"/>
      <c r="D45" s="48">
        <v>41010</v>
      </c>
      <c r="E45" s="48" t="s">
        <v>171</v>
      </c>
      <c r="F45" s="60">
        <f t="shared" si="1"/>
        <v>-27411</v>
      </c>
      <c r="G45" s="48" t="s">
        <v>3</v>
      </c>
      <c r="H45" s="50" t="s">
        <v>27</v>
      </c>
      <c r="I45" s="49">
        <f t="shared" si="2"/>
        <v>-27411</v>
      </c>
      <c r="J45" s="54"/>
      <c r="S45" s="42"/>
    </row>
    <row r="46" spans="1:19" ht="12" customHeight="1" x14ac:dyDescent="0.2">
      <c r="A46" s="45"/>
      <c r="B46" s="59" t="s">
        <v>186</v>
      </c>
      <c r="C46" s="45"/>
      <c r="D46" s="48">
        <v>41010</v>
      </c>
      <c r="E46" s="48" t="s">
        <v>171</v>
      </c>
      <c r="F46" s="60">
        <f t="shared" si="1"/>
        <v>-2039913</v>
      </c>
      <c r="G46" s="48" t="s">
        <v>201</v>
      </c>
      <c r="H46" s="50" t="s">
        <v>27</v>
      </c>
      <c r="I46" s="49">
        <f t="shared" si="2"/>
        <v>0</v>
      </c>
      <c r="J46" s="54"/>
      <c r="S46" s="42"/>
    </row>
    <row r="47" spans="1:19" ht="12" customHeight="1" x14ac:dyDescent="0.2">
      <c r="A47" s="45"/>
      <c r="B47" s="59" t="s">
        <v>186</v>
      </c>
      <c r="C47" s="45"/>
      <c r="D47" s="48">
        <v>41010</v>
      </c>
      <c r="E47" s="48" t="s">
        <v>171</v>
      </c>
      <c r="F47" s="60">
        <f t="shared" si="1"/>
        <v>-496486</v>
      </c>
      <c r="G47" s="48" t="s">
        <v>16</v>
      </c>
      <c r="H47" s="50">
        <v>6.7017620954721469E-2</v>
      </c>
      <c r="I47" s="49">
        <f t="shared" si="2"/>
        <v>-33273.310557325844</v>
      </c>
      <c r="J47" s="54"/>
      <c r="S47" s="42"/>
    </row>
    <row r="48" spans="1:19" ht="12" customHeight="1" x14ac:dyDescent="0.2">
      <c r="A48" s="45"/>
      <c r="B48" s="59" t="s">
        <v>186</v>
      </c>
      <c r="C48" s="45"/>
      <c r="D48" s="48">
        <v>41010</v>
      </c>
      <c r="E48" s="48" t="s">
        <v>171</v>
      </c>
      <c r="F48" s="60">
        <f t="shared" si="1"/>
        <v>-1855</v>
      </c>
      <c r="G48" s="48" t="s">
        <v>17</v>
      </c>
      <c r="H48" s="50">
        <v>6.9360885492844845E-2</v>
      </c>
      <c r="I48" s="49">
        <f t="shared" si="2"/>
        <v>-128.66444258922718</v>
      </c>
      <c r="J48" s="54"/>
      <c r="S48" s="42"/>
    </row>
    <row r="49" spans="1:19" ht="12" customHeight="1" x14ac:dyDescent="0.2">
      <c r="A49" s="45"/>
      <c r="B49" s="59" t="s">
        <v>186</v>
      </c>
      <c r="C49" s="45"/>
      <c r="D49" s="48">
        <v>41010</v>
      </c>
      <c r="E49" s="48" t="s">
        <v>171</v>
      </c>
      <c r="F49" s="60">
        <f t="shared" si="1"/>
        <v>-2933</v>
      </c>
      <c r="G49" s="48" t="s">
        <v>93</v>
      </c>
      <c r="H49" s="50">
        <v>0</v>
      </c>
      <c r="I49" s="49">
        <f t="shared" si="2"/>
        <v>0</v>
      </c>
      <c r="J49" s="54"/>
      <c r="S49" s="42"/>
    </row>
    <row r="50" spans="1:19" ht="12" customHeight="1" x14ac:dyDescent="0.2">
      <c r="A50" s="45"/>
      <c r="B50" s="59" t="s">
        <v>186</v>
      </c>
      <c r="C50" s="45"/>
      <c r="D50" s="48">
        <v>41010</v>
      </c>
      <c r="E50" s="48" t="s">
        <v>171</v>
      </c>
      <c r="F50" s="60">
        <f t="shared" si="1"/>
        <v>-489587</v>
      </c>
      <c r="G50" s="48" t="s">
        <v>15</v>
      </c>
      <c r="H50" s="50">
        <v>7.8111041399714837E-2</v>
      </c>
      <c r="I50" s="49">
        <f t="shared" si="2"/>
        <v>-38242.150425762185</v>
      </c>
      <c r="J50" s="54"/>
      <c r="S50" s="42"/>
    </row>
    <row r="51" spans="1:19" ht="12" customHeight="1" x14ac:dyDescent="0.2">
      <c r="A51" s="45"/>
      <c r="B51" s="59" t="s">
        <v>183</v>
      </c>
      <c r="C51" s="45"/>
      <c r="D51" s="48">
        <v>41010</v>
      </c>
      <c r="E51" s="48" t="s">
        <v>171</v>
      </c>
      <c r="F51" s="60">
        <f t="shared" si="1"/>
        <v>9816410</v>
      </c>
      <c r="G51" s="48" t="s">
        <v>92</v>
      </c>
      <c r="H51" s="50">
        <v>0.21577192756641544</v>
      </c>
      <c r="I51" s="49">
        <f t="shared" si="2"/>
        <v>2118105.7074822364</v>
      </c>
      <c r="J51" s="54"/>
      <c r="S51" s="42"/>
    </row>
    <row r="52" spans="1:19" ht="12" customHeight="1" x14ac:dyDescent="0.2">
      <c r="A52" s="45"/>
      <c r="B52" s="59"/>
      <c r="C52" s="45"/>
      <c r="D52" s="48"/>
      <c r="E52" s="48"/>
      <c r="F52" s="61">
        <f>SUM(F34:F51)</f>
        <v>-42088980</v>
      </c>
      <c r="G52" s="48"/>
      <c r="H52" s="62"/>
      <c r="I52" s="61">
        <f>SUM(I34:I51)</f>
        <v>947315.08595694229</v>
      </c>
      <c r="J52" s="54"/>
      <c r="S52" s="42"/>
    </row>
    <row r="53" spans="1:19" x14ac:dyDescent="0.2">
      <c r="A53" s="37"/>
      <c r="B53" s="37"/>
      <c r="C53" s="37"/>
      <c r="D53" s="38"/>
      <c r="E53" s="37"/>
      <c r="F53" s="37"/>
      <c r="G53" s="37"/>
      <c r="H53" s="37"/>
      <c r="I53" s="37"/>
      <c r="J53" s="37"/>
    </row>
    <row r="54" spans="1:19" x14ac:dyDescent="0.2">
      <c r="A54" s="37"/>
      <c r="B54" s="37"/>
      <c r="C54" s="37"/>
      <c r="D54" s="38"/>
      <c r="E54" s="37"/>
      <c r="F54" s="37"/>
      <c r="G54" s="37"/>
      <c r="H54" s="37"/>
      <c r="I54" s="37"/>
      <c r="J54" s="37"/>
    </row>
    <row r="55" spans="1:19" x14ac:dyDescent="0.2">
      <c r="D55" s="63"/>
    </row>
    <row r="56" spans="1:19" ht="12" customHeight="1" x14ac:dyDescent="0.2">
      <c r="A56" s="64"/>
      <c r="B56" s="65"/>
      <c r="C56" s="64"/>
      <c r="D56" s="66"/>
      <c r="E56" s="66"/>
      <c r="F56" s="67"/>
      <c r="G56" s="66"/>
      <c r="H56" s="66"/>
      <c r="I56" s="66"/>
      <c r="J56" s="68"/>
      <c r="S56" s="42"/>
    </row>
    <row r="57" spans="1:19" ht="12" customHeight="1" x14ac:dyDescent="0.2">
      <c r="A57" s="64"/>
      <c r="B57" s="65"/>
      <c r="C57" s="64"/>
      <c r="D57" s="66"/>
      <c r="E57" s="66"/>
      <c r="F57" s="67"/>
      <c r="G57" s="66"/>
      <c r="H57" s="66"/>
      <c r="I57" s="66"/>
      <c r="J57" s="68"/>
      <c r="S57" s="42"/>
    </row>
    <row r="58" spans="1:19" ht="12" customHeight="1" x14ac:dyDescent="0.2">
      <c r="A58" s="64"/>
      <c r="B58" s="69"/>
      <c r="C58" s="70"/>
      <c r="D58" s="66"/>
      <c r="E58" s="66"/>
      <c r="F58" s="66"/>
      <c r="G58" s="66"/>
      <c r="H58" s="66"/>
      <c r="I58" s="66"/>
      <c r="J58" s="66"/>
      <c r="S58" s="42"/>
    </row>
    <row r="59" spans="1:19" ht="12" customHeight="1" x14ac:dyDescent="0.2">
      <c r="A59" s="64"/>
      <c r="B59" s="69"/>
      <c r="C59" s="70"/>
      <c r="D59" s="66"/>
      <c r="E59" s="66"/>
      <c r="F59" s="66"/>
      <c r="G59" s="66"/>
      <c r="H59" s="66"/>
      <c r="I59" s="66"/>
      <c r="J59" s="68"/>
      <c r="S59" s="42"/>
    </row>
    <row r="60" spans="1:19" ht="12" customHeight="1" thickBot="1" x14ac:dyDescent="0.25">
      <c r="A60" s="64"/>
      <c r="B60" s="71" t="s">
        <v>14</v>
      </c>
      <c r="C60" s="64"/>
      <c r="D60" s="66"/>
      <c r="E60" s="66"/>
      <c r="F60" s="66"/>
      <c r="G60" s="66"/>
      <c r="H60" s="66"/>
      <c r="I60" s="66"/>
      <c r="J60" s="68"/>
      <c r="S60" s="42"/>
    </row>
    <row r="61" spans="1:19" ht="12" customHeight="1" x14ac:dyDescent="0.2">
      <c r="A61" s="72"/>
      <c r="B61" s="94" t="s">
        <v>205</v>
      </c>
      <c r="C61" s="94"/>
      <c r="D61" s="94"/>
      <c r="E61" s="94"/>
      <c r="F61" s="94"/>
      <c r="G61" s="94"/>
      <c r="H61" s="94"/>
      <c r="I61" s="94"/>
      <c r="J61" s="95"/>
      <c r="S61" s="42"/>
    </row>
    <row r="62" spans="1:19" ht="12" customHeight="1" x14ac:dyDescent="0.2">
      <c r="A62" s="73"/>
      <c r="B62" s="96"/>
      <c r="C62" s="96"/>
      <c r="D62" s="96"/>
      <c r="E62" s="96"/>
      <c r="F62" s="96"/>
      <c r="G62" s="96"/>
      <c r="H62" s="96"/>
      <c r="I62" s="96"/>
      <c r="J62" s="97"/>
      <c r="S62" s="42"/>
    </row>
    <row r="63" spans="1:19" ht="12" customHeight="1" x14ac:dyDescent="0.2">
      <c r="A63" s="73"/>
      <c r="B63" s="96"/>
      <c r="C63" s="96"/>
      <c r="D63" s="96"/>
      <c r="E63" s="96"/>
      <c r="F63" s="96"/>
      <c r="G63" s="96"/>
      <c r="H63" s="96"/>
      <c r="I63" s="96"/>
      <c r="J63" s="97"/>
      <c r="S63" s="42"/>
    </row>
    <row r="64" spans="1:19" ht="12" customHeight="1" x14ac:dyDescent="0.2">
      <c r="A64" s="73"/>
      <c r="B64" s="96"/>
      <c r="C64" s="96"/>
      <c r="D64" s="96"/>
      <c r="E64" s="96"/>
      <c r="F64" s="96"/>
      <c r="G64" s="96"/>
      <c r="H64" s="96"/>
      <c r="I64" s="96"/>
      <c r="J64" s="97"/>
      <c r="S64" s="42"/>
    </row>
    <row r="65" spans="1:19" ht="12" customHeight="1" x14ac:dyDescent="0.2">
      <c r="A65" s="73"/>
      <c r="B65" s="96"/>
      <c r="C65" s="96"/>
      <c r="D65" s="96"/>
      <c r="E65" s="96"/>
      <c r="F65" s="96"/>
      <c r="G65" s="96"/>
      <c r="H65" s="96"/>
      <c r="I65" s="96"/>
      <c r="J65" s="97"/>
      <c r="S65" s="42"/>
    </row>
    <row r="66" spans="1:19" ht="12" customHeight="1" x14ac:dyDescent="0.2">
      <c r="A66" s="73"/>
      <c r="B66" s="96"/>
      <c r="C66" s="96"/>
      <c r="D66" s="96"/>
      <c r="E66" s="96"/>
      <c r="F66" s="96"/>
      <c r="G66" s="96"/>
      <c r="H66" s="96"/>
      <c r="I66" s="96"/>
      <c r="J66" s="97"/>
      <c r="S66" s="42"/>
    </row>
    <row r="67" spans="1:19" ht="12" customHeight="1" x14ac:dyDescent="0.2">
      <c r="A67" s="73"/>
      <c r="B67" s="96"/>
      <c r="C67" s="96"/>
      <c r="D67" s="96"/>
      <c r="E67" s="96"/>
      <c r="F67" s="96"/>
      <c r="G67" s="96"/>
      <c r="H67" s="96"/>
      <c r="I67" s="96"/>
      <c r="J67" s="97"/>
      <c r="S67" s="42"/>
    </row>
    <row r="68" spans="1:19" ht="12" customHeight="1" x14ac:dyDescent="0.2">
      <c r="A68" s="73"/>
      <c r="B68" s="96"/>
      <c r="C68" s="96"/>
      <c r="D68" s="96"/>
      <c r="E68" s="96"/>
      <c r="F68" s="96"/>
      <c r="G68" s="96"/>
      <c r="H68" s="96"/>
      <c r="I68" s="96"/>
      <c r="J68" s="97"/>
      <c r="S68" s="42"/>
    </row>
    <row r="69" spans="1:19" ht="12" customHeight="1" thickBot="1" x14ac:dyDescent="0.25">
      <c r="A69" s="74"/>
      <c r="B69" s="98"/>
      <c r="C69" s="98"/>
      <c r="D69" s="98"/>
      <c r="E69" s="98"/>
      <c r="F69" s="98"/>
      <c r="G69" s="98"/>
      <c r="H69" s="98"/>
      <c r="I69" s="98"/>
      <c r="J69" s="99"/>
      <c r="S69" s="42"/>
    </row>
    <row r="70" spans="1:19" ht="12" customHeight="1" x14ac:dyDescent="0.2">
      <c r="A70" s="64"/>
      <c r="B70" s="64"/>
      <c r="C70" s="64"/>
      <c r="D70" s="66"/>
      <c r="E70" s="66"/>
      <c r="F70" s="66"/>
      <c r="G70" s="66"/>
      <c r="H70" s="66"/>
      <c r="I70" s="66"/>
      <c r="J70" s="66"/>
      <c r="S70" s="42"/>
    </row>
    <row r="71" spans="1:19" ht="12" customHeight="1" x14ac:dyDescent="0.2">
      <c r="A71" s="64"/>
      <c r="H71" s="66"/>
      <c r="I71" s="66"/>
      <c r="J71" s="66"/>
      <c r="S71" s="42"/>
    </row>
    <row r="72" spans="1:19" ht="12" customHeight="1" x14ac:dyDescent="0.2">
      <c r="S72" s="42"/>
    </row>
    <row r="73" spans="1:19" x14ac:dyDescent="0.2">
      <c r="D73" s="75" t="s">
        <v>94</v>
      </c>
      <c r="G73" s="76" t="s">
        <v>95</v>
      </c>
      <c r="S73" s="42"/>
    </row>
    <row r="74" spans="1:19" x14ac:dyDescent="0.2">
      <c r="D74" s="77">
        <v>103</v>
      </c>
      <c r="G74" s="40" t="s">
        <v>15</v>
      </c>
      <c r="S74" s="42"/>
    </row>
    <row r="75" spans="1:19" x14ac:dyDescent="0.2">
      <c r="D75" s="77">
        <v>105</v>
      </c>
      <c r="G75" s="40" t="s">
        <v>28</v>
      </c>
      <c r="S75" s="42"/>
    </row>
    <row r="76" spans="1:19" x14ac:dyDescent="0.2">
      <c r="D76" s="77">
        <v>114</v>
      </c>
      <c r="G76" s="40" t="s">
        <v>29</v>
      </c>
      <c r="S76" s="42"/>
    </row>
    <row r="77" spans="1:19" x14ac:dyDescent="0.2">
      <c r="D77" s="77">
        <v>120</v>
      </c>
      <c r="G77" s="40" t="s">
        <v>30</v>
      </c>
      <c r="S77" s="42"/>
    </row>
    <row r="78" spans="1:19" x14ac:dyDescent="0.2">
      <c r="D78" s="77">
        <v>124</v>
      </c>
      <c r="G78" s="40" t="s">
        <v>31</v>
      </c>
      <c r="S78" s="78"/>
    </row>
    <row r="79" spans="1:19" x14ac:dyDescent="0.2">
      <c r="D79" s="77">
        <v>141</v>
      </c>
      <c r="G79" s="40" t="s">
        <v>32</v>
      </c>
      <c r="R79" s="79"/>
      <c r="S79" s="56"/>
    </row>
    <row r="80" spans="1:19" x14ac:dyDescent="0.2">
      <c r="D80" s="77">
        <v>151</v>
      </c>
      <c r="G80" s="40" t="s">
        <v>33</v>
      </c>
      <c r="R80" s="79"/>
      <c r="S80" s="56"/>
    </row>
    <row r="81" spans="4:18" x14ac:dyDescent="0.2">
      <c r="D81" s="77">
        <v>152</v>
      </c>
      <c r="G81" s="40" t="s">
        <v>83</v>
      </c>
      <c r="R81" s="79"/>
    </row>
    <row r="82" spans="4:18" x14ac:dyDescent="0.2">
      <c r="D82" s="77">
        <v>154</v>
      </c>
      <c r="G82" s="40" t="s">
        <v>84</v>
      </c>
      <c r="R82" s="79"/>
    </row>
    <row r="83" spans="4:18" x14ac:dyDescent="0.2">
      <c r="D83" s="77">
        <v>163</v>
      </c>
      <c r="G83" s="40" t="s">
        <v>34</v>
      </c>
      <c r="R83" s="79"/>
    </row>
    <row r="84" spans="4:18" x14ac:dyDescent="0.2">
      <c r="D84" s="77">
        <v>165</v>
      </c>
      <c r="G84" s="40" t="s">
        <v>35</v>
      </c>
      <c r="R84" s="79"/>
    </row>
    <row r="85" spans="4:18" x14ac:dyDescent="0.2">
      <c r="D85" s="77">
        <v>190</v>
      </c>
      <c r="G85" s="40" t="s">
        <v>16</v>
      </c>
      <c r="R85" s="79"/>
    </row>
    <row r="86" spans="4:18" x14ac:dyDescent="0.2">
      <c r="D86" s="77">
        <v>228</v>
      </c>
      <c r="G86" s="40" t="s">
        <v>36</v>
      </c>
      <c r="R86" s="79"/>
    </row>
    <row r="87" spans="4:18" x14ac:dyDescent="0.2">
      <c r="D87" s="77">
        <v>235</v>
      </c>
      <c r="G87" s="40" t="s">
        <v>37</v>
      </c>
      <c r="R87" s="79"/>
    </row>
    <row r="88" spans="4:18" x14ac:dyDescent="0.2">
      <c r="D88" s="77">
        <v>252</v>
      </c>
      <c r="G88" s="40" t="s">
        <v>38</v>
      </c>
      <c r="R88" s="79"/>
    </row>
    <row r="89" spans="4:18" x14ac:dyDescent="0.2">
      <c r="D89" s="77">
        <v>255</v>
      </c>
      <c r="G89" s="40" t="s">
        <v>39</v>
      </c>
      <c r="R89" s="79"/>
    </row>
    <row r="90" spans="4:18" x14ac:dyDescent="0.2">
      <c r="D90" s="77">
        <v>281</v>
      </c>
      <c r="G90" s="40" t="s">
        <v>40</v>
      </c>
      <c r="R90" s="79"/>
    </row>
    <row r="91" spans="4:18" x14ac:dyDescent="0.2">
      <c r="D91" s="77">
        <v>282</v>
      </c>
      <c r="G91" s="40" t="s">
        <v>96</v>
      </c>
      <c r="R91" s="79"/>
    </row>
    <row r="92" spans="4:18" x14ac:dyDescent="0.2">
      <c r="D92" s="77">
        <v>283</v>
      </c>
      <c r="G92" s="40" t="s">
        <v>97</v>
      </c>
      <c r="R92" s="79"/>
    </row>
    <row r="93" spans="4:18" x14ac:dyDescent="0.2">
      <c r="D93" s="77">
        <v>301</v>
      </c>
      <c r="G93" s="40" t="s">
        <v>41</v>
      </c>
      <c r="R93" s="79"/>
    </row>
    <row r="94" spans="4:18" x14ac:dyDescent="0.2">
      <c r="D94" s="77">
        <v>302</v>
      </c>
      <c r="G94" s="40" t="s">
        <v>98</v>
      </c>
      <c r="R94" s="79"/>
    </row>
    <row r="95" spans="4:18" x14ac:dyDescent="0.2">
      <c r="D95" s="77">
        <v>303</v>
      </c>
      <c r="G95" s="40" t="s">
        <v>99</v>
      </c>
      <c r="R95" s="79"/>
    </row>
    <row r="96" spans="4:18" x14ac:dyDescent="0.2">
      <c r="D96" s="77">
        <v>303</v>
      </c>
      <c r="G96" s="40" t="s">
        <v>100</v>
      </c>
      <c r="R96" s="79"/>
    </row>
    <row r="97" spans="4:18" x14ac:dyDescent="0.2">
      <c r="D97" s="77">
        <v>310</v>
      </c>
      <c r="G97" s="40" t="s">
        <v>101</v>
      </c>
      <c r="R97" s="79"/>
    </row>
    <row r="98" spans="4:18" x14ac:dyDescent="0.2">
      <c r="D98" s="77">
        <v>311</v>
      </c>
      <c r="G98" s="40" t="s">
        <v>102</v>
      </c>
      <c r="R98" s="79"/>
    </row>
    <row r="99" spans="4:18" x14ac:dyDescent="0.2">
      <c r="D99" s="77">
        <v>312</v>
      </c>
      <c r="G99" s="40" t="s">
        <v>103</v>
      </c>
      <c r="R99" s="79"/>
    </row>
    <row r="100" spans="4:18" x14ac:dyDescent="0.2">
      <c r="D100" s="77">
        <v>314</v>
      </c>
      <c r="G100" s="40" t="s">
        <v>104</v>
      </c>
      <c r="R100" s="79"/>
    </row>
    <row r="101" spans="4:18" x14ac:dyDescent="0.2">
      <c r="D101" s="77">
        <v>315</v>
      </c>
      <c r="G101" s="40" t="s">
        <v>105</v>
      </c>
      <c r="R101" s="79"/>
    </row>
    <row r="102" spans="4:18" x14ac:dyDescent="0.2">
      <c r="D102" s="77">
        <v>316</v>
      </c>
      <c r="G102" s="40" t="s">
        <v>106</v>
      </c>
      <c r="R102" s="79"/>
    </row>
    <row r="103" spans="4:18" x14ac:dyDescent="0.2">
      <c r="D103" s="77">
        <v>320</v>
      </c>
      <c r="G103" s="40" t="s">
        <v>107</v>
      </c>
      <c r="R103" s="79"/>
    </row>
    <row r="104" spans="4:18" x14ac:dyDescent="0.2">
      <c r="D104" s="77">
        <v>321</v>
      </c>
      <c r="G104" s="40" t="s">
        <v>42</v>
      </c>
      <c r="R104" s="79"/>
    </row>
    <row r="105" spans="4:18" x14ac:dyDescent="0.2">
      <c r="D105" s="77">
        <v>322</v>
      </c>
      <c r="G105" s="40" t="s">
        <v>108</v>
      </c>
      <c r="R105" s="79"/>
    </row>
    <row r="106" spans="4:18" x14ac:dyDescent="0.2">
      <c r="D106" s="77">
        <v>323</v>
      </c>
      <c r="G106" s="40" t="s">
        <v>109</v>
      </c>
      <c r="R106" s="79"/>
    </row>
    <row r="107" spans="4:18" x14ac:dyDescent="0.2">
      <c r="D107" s="77">
        <v>324</v>
      </c>
      <c r="G107" s="40" t="s">
        <v>43</v>
      </c>
      <c r="R107" s="79"/>
    </row>
    <row r="108" spans="4:18" x14ac:dyDescent="0.2">
      <c r="D108" s="77">
        <v>325</v>
      </c>
      <c r="G108" s="40" t="s">
        <v>44</v>
      </c>
      <c r="R108" s="79"/>
    </row>
    <row r="109" spans="4:18" x14ac:dyDescent="0.2">
      <c r="D109" s="77">
        <v>330</v>
      </c>
      <c r="G109" s="40" t="s">
        <v>85</v>
      </c>
      <c r="R109" s="79"/>
    </row>
    <row r="110" spans="4:18" x14ac:dyDescent="0.2">
      <c r="D110" s="77">
        <v>331</v>
      </c>
      <c r="G110" s="40" t="s">
        <v>86</v>
      </c>
      <c r="R110" s="79"/>
    </row>
    <row r="111" spans="4:18" x14ac:dyDescent="0.2">
      <c r="D111" s="77">
        <v>332</v>
      </c>
      <c r="G111" s="40" t="s">
        <v>87</v>
      </c>
      <c r="R111" s="79"/>
    </row>
    <row r="112" spans="4:18" x14ac:dyDescent="0.2">
      <c r="D112" s="77">
        <v>333</v>
      </c>
      <c r="G112" s="40" t="s">
        <v>88</v>
      </c>
      <c r="R112" s="79"/>
    </row>
    <row r="113" spans="4:18" x14ac:dyDescent="0.2">
      <c r="D113" s="77">
        <v>334</v>
      </c>
      <c r="G113" s="40" t="s">
        <v>45</v>
      </c>
      <c r="R113" s="79"/>
    </row>
    <row r="114" spans="4:18" x14ac:dyDescent="0.2">
      <c r="D114" s="77">
        <v>335</v>
      </c>
      <c r="G114" s="40" t="s">
        <v>46</v>
      </c>
      <c r="R114" s="79"/>
    </row>
    <row r="115" spans="4:18" x14ac:dyDescent="0.2">
      <c r="D115" s="77">
        <v>336</v>
      </c>
      <c r="G115" s="40" t="s">
        <v>110</v>
      </c>
      <c r="R115" s="79"/>
    </row>
    <row r="116" spans="4:18" x14ac:dyDescent="0.2">
      <c r="D116" s="77">
        <v>340</v>
      </c>
      <c r="G116" s="40" t="s">
        <v>111</v>
      </c>
      <c r="R116" s="79"/>
    </row>
    <row r="117" spans="4:18" x14ac:dyDescent="0.2">
      <c r="D117" s="77">
        <v>341</v>
      </c>
      <c r="G117" s="40" t="s">
        <v>17</v>
      </c>
      <c r="R117" s="79"/>
    </row>
    <row r="118" spans="4:18" x14ac:dyDescent="0.2">
      <c r="D118" s="77">
        <v>342</v>
      </c>
      <c r="G118" s="40" t="s">
        <v>47</v>
      </c>
      <c r="R118" s="79"/>
    </row>
    <row r="119" spans="4:18" x14ac:dyDescent="0.2">
      <c r="D119" s="77">
        <v>343</v>
      </c>
      <c r="G119" s="40" t="s">
        <v>48</v>
      </c>
      <c r="R119" s="79"/>
    </row>
    <row r="120" spans="4:18" x14ac:dyDescent="0.2">
      <c r="D120" s="77">
        <v>344</v>
      </c>
      <c r="G120" s="40" t="s">
        <v>49</v>
      </c>
      <c r="R120" s="79"/>
    </row>
    <row r="121" spans="4:18" x14ac:dyDescent="0.2">
      <c r="D121" s="77">
        <v>345</v>
      </c>
      <c r="G121" s="40" t="s">
        <v>112</v>
      </c>
      <c r="R121" s="79"/>
    </row>
    <row r="122" spans="4:18" x14ac:dyDescent="0.2">
      <c r="D122" s="77">
        <v>346</v>
      </c>
      <c r="G122" s="40" t="s">
        <v>50</v>
      </c>
      <c r="R122" s="79"/>
    </row>
    <row r="123" spans="4:18" x14ac:dyDescent="0.2">
      <c r="D123" s="77">
        <v>350</v>
      </c>
      <c r="G123" s="40" t="s">
        <v>51</v>
      </c>
      <c r="R123" s="79"/>
    </row>
    <row r="124" spans="4:18" x14ac:dyDescent="0.2">
      <c r="D124" s="77">
        <v>352</v>
      </c>
      <c r="G124" s="40" t="s">
        <v>52</v>
      </c>
      <c r="R124" s="79"/>
    </row>
    <row r="125" spans="4:18" x14ac:dyDescent="0.2">
      <c r="D125" s="77">
        <v>353</v>
      </c>
      <c r="G125" s="40" t="s">
        <v>53</v>
      </c>
      <c r="R125" s="79"/>
    </row>
    <row r="126" spans="4:18" x14ac:dyDescent="0.2">
      <c r="D126" s="77">
        <v>354</v>
      </c>
      <c r="G126" s="40" t="s">
        <v>54</v>
      </c>
      <c r="R126" s="79"/>
    </row>
    <row r="127" spans="4:18" x14ac:dyDescent="0.2">
      <c r="D127" s="77">
        <v>355</v>
      </c>
      <c r="G127" s="40" t="s">
        <v>75</v>
      </c>
      <c r="R127" s="79"/>
    </row>
    <row r="128" spans="4:18" x14ac:dyDescent="0.2">
      <c r="D128" s="77">
        <v>356</v>
      </c>
      <c r="G128" s="40" t="s">
        <v>55</v>
      </c>
      <c r="R128" s="79"/>
    </row>
    <row r="129" spans="4:18" x14ac:dyDescent="0.2">
      <c r="D129" s="77">
        <v>357</v>
      </c>
      <c r="G129" s="40" t="s">
        <v>18</v>
      </c>
      <c r="R129" s="79"/>
    </row>
    <row r="130" spans="4:18" x14ac:dyDescent="0.2">
      <c r="D130" s="77">
        <v>358</v>
      </c>
      <c r="G130" s="40" t="s">
        <v>19</v>
      </c>
      <c r="R130" s="79"/>
    </row>
    <row r="131" spans="4:18" x14ac:dyDescent="0.2">
      <c r="D131" s="77">
        <v>359</v>
      </c>
      <c r="G131" s="40" t="s">
        <v>56</v>
      </c>
      <c r="R131" s="79"/>
    </row>
    <row r="132" spans="4:18" x14ac:dyDescent="0.2">
      <c r="D132" s="77">
        <v>360</v>
      </c>
      <c r="G132" s="40" t="s">
        <v>57</v>
      </c>
      <c r="R132" s="79"/>
    </row>
    <row r="133" spans="4:18" x14ac:dyDescent="0.2">
      <c r="D133" s="77">
        <v>361</v>
      </c>
      <c r="G133" s="40" t="s">
        <v>58</v>
      </c>
      <c r="R133" s="79"/>
    </row>
    <row r="134" spans="4:18" x14ac:dyDescent="0.2">
      <c r="D134" s="77">
        <v>362</v>
      </c>
      <c r="G134" s="40" t="s">
        <v>59</v>
      </c>
      <c r="R134" s="79"/>
    </row>
    <row r="135" spans="4:18" x14ac:dyDescent="0.2">
      <c r="D135" s="77">
        <v>364</v>
      </c>
      <c r="G135" s="40" t="s">
        <v>60</v>
      </c>
      <c r="R135" s="79"/>
    </row>
    <row r="136" spans="4:18" x14ac:dyDescent="0.2">
      <c r="D136" s="77">
        <v>365</v>
      </c>
      <c r="G136" s="40" t="s">
        <v>61</v>
      </c>
      <c r="R136" s="79"/>
    </row>
    <row r="137" spans="4:18" x14ac:dyDescent="0.2">
      <c r="D137" s="77">
        <v>366</v>
      </c>
      <c r="G137" s="40" t="s">
        <v>62</v>
      </c>
      <c r="R137" s="79"/>
    </row>
    <row r="138" spans="4:18" x14ac:dyDescent="0.2">
      <c r="D138" s="77">
        <v>367</v>
      </c>
      <c r="G138" s="40" t="s">
        <v>63</v>
      </c>
      <c r="R138" s="79"/>
    </row>
    <row r="139" spans="4:18" x14ac:dyDescent="0.2">
      <c r="D139" s="77">
        <v>368</v>
      </c>
      <c r="G139" s="40" t="s">
        <v>64</v>
      </c>
      <c r="R139" s="79"/>
    </row>
    <row r="140" spans="4:18" x14ac:dyDescent="0.2">
      <c r="D140" s="77">
        <v>369</v>
      </c>
      <c r="G140" s="40" t="s">
        <v>65</v>
      </c>
      <c r="R140" s="79"/>
    </row>
    <row r="141" spans="4:18" x14ac:dyDescent="0.2">
      <c r="D141" s="77">
        <v>370</v>
      </c>
      <c r="G141" s="40" t="s">
        <v>66</v>
      </c>
      <c r="R141" s="79"/>
    </row>
    <row r="142" spans="4:18" x14ac:dyDescent="0.2">
      <c r="D142" s="77">
        <v>371</v>
      </c>
      <c r="G142" s="40" t="s">
        <v>67</v>
      </c>
      <c r="R142" s="79"/>
    </row>
    <row r="143" spans="4:18" x14ac:dyDescent="0.2">
      <c r="D143" s="77">
        <v>372</v>
      </c>
      <c r="G143" s="40" t="s">
        <v>68</v>
      </c>
      <c r="R143" s="79"/>
    </row>
    <row r="144" spans="4:18" x14ac:dyDescent="0.2">
      <c r="D144" s="77">
        <v>373</v>
      </c>
      <c r="G144" s="40" t="s">
        <v>69</v>
      </c>
      <c r="R144" s="79"/>
    </row>
    <row r="145" spans="4:18" x14ac:dyDescent="0.2">
      <c r="D145" s="77">
        <v>389</v>
      </c>
      <c r="G145" s="40" t="s">
        <v>70</v>
      </c>
      <c r="R145" s="79"/>
    </row>
    <row r="146" spans="4:18" x14ac:dyDescent="0.2">
      <c r="D146" s="77">
        <v>390</v>
      </c>
      <c r="G146" s="40" t="s">
        <v>71</v>
      </c>
      <c r="R146" s="79"/>
    </row>
    <row r="147" spans="4:18" x14ac:dyDescent="0.2">
      <c r="D147" s="77">
        <v>391</v>
      </c>
      <c r="G147" s="40" t="s">
        <v>72</v>
      </c>
      <c r="R147" s="79"/>
    </row>
    <row r="148" spans="4:18" x14ac:dyDescent="0.2">
      <c r="D148" s="77">
        <v>392</v>
      </c>
      <c r="G148" s="40" t="s">
        <v>73</v>
      </c>
      <c r="R148" s="79"/>
    </row>
    <row r="149" spans="4:18" x14ac:dyDescent="0.2">
      <c r="D149" s="77">
        <v>393</v>
      </c>
      <c r="G149" s="40" t="s">
        <v>74</v>
      </c>
      <c r="R149" s="79"/>
    </row>
    <row r="150" spans="4:18" x14ac:dyDescent="0.2">
      <c r="D150" s="77">
        <v>394</v>
      </c>
      <c r="G150" s="40" t="s">
        <v>113</v>
      </c>
      <c r="R150" s="79"/>
    </row>
    <row r="151" spans="4:18" x14ac:dyDescent="0.2">
      <c r="D151" s="77">
        <v>395</v>
      </c>
      <c r="G151" s="40" t="s">
        <v>114</v>
      </c>
      <c r="R151" s="79"/>
    </row>
    <row r="152" spans="4:18" x14ac:dyDescent="0.2">
      <c r="D152" s="77">
        <v>396</v>
      </c>
      <c r="G152" s="40" t="s">
        <v>115</v>
      </c>
      <c r="R152" s="79"/>
    </row>
    <row r="153" spans="4:18" x14ac:dyDescent="0.2">
      <c r="D153" s="77">
        <v>397</v>
      </c>
      <c r="G153" s="40" t="s">
        <v>116</v>
      </c>
      <c r="R153" s="79"/>
    </row>
    <row r="154" spans="4:18" x14ac:dyDescent="0.2">
      <c r="D154" s="77">
        <v>398</v>
      </c>
      <c r="G154" s="40" t="s">
        <v>117</v>
      </c>
      <c r="R154" s="79"/>
    </row>
    <row r="155" spans="4:18" x14ac:dyDescent="0.2">
      <c r="D155" s="77">
        <v>399</v>
      </c>
      <c r="G155" s="40" t="s">
        <v>118</v>
      </c>
      <c r="R155" s="79"/>
    </row>
    <row r="156" spans="4:18" x14ac:dyDescent="0.2">
      <c r="D156" s="77">
        <v>405</v>
      </c>
      <c r="G156" s="40" t="s">
        <v>20</v>
      </c>
      <c r="R156" s="79"/>
    </row>
    <row r="157" spans="4:18" x14ac:dyDescent="0.2">
      <c r="D157" s="77">
        <v>406</v>
      </c>
      <c r="G157" s="40" t="s">
        <v>76</v>
      </c>
      <c r="R157" s="79"/>
    </row>
    <row r="158" spans="4:18" x14ac:dyDescent="0.2">
      <c r="D158" s="77">
        <v>407</v>
      </c>
      <c r="G158" s="40" t="s">
        <v>77</v>
      </c>
      <c r="R158" s="79"/>
    </row>
    <row r="159" spans="4:18" x14ac:dyDescent="0.2">
      <c r="D159" s="77">
        <v>408</v>
      </c>
      <c r="G159" s="40" t="s">
        <v>13</v>
      </c>
      <c r="R159" s="79"/>
    </row>
    <row r="160" spans="4:18" x14ac:dyDescent="0.2">
      <c r="D160" s="77">
        <v>419</v>
      </c>
      <c r="G160" s="40" t="s">
        <v>1</v>
      </c>
      <c r="R160" s="79"/>
    </row>
    <row r="161" spans="4:18" x14ac:dyDescent="0.2">
      <c r="D161" s="77">
        <v>421</v>
      </c>
      <c r="G161" s="40" t="s">
        <v>3</v>
      </c>
      <c r="R161" s="79"/>
    </row>
    <row r="162" spans="4:18" x14ac:dyDescent="0.2">
      <c r="D162" s="77">
        <v>427</v>
      </c>
      <c r="G162" s="40" t="s">
        <v>119</v>
      </c>
      <c r="R162" s="79"/>
    </row>
    <row r="163" spans="4:18" x14ac:dyDescent="0.2">
      <c r="D163" s="77">
        <v>428</v>
      </c>
      <c r="G163" s="40" t="s">
        <v>120</v>
      </c>
      <c r="R163" s="79"/>
    </row>
    <row r="164" spans="4:18" x14ac:dyDescent="0.2">
      <c r="D164" s="77">
        <v>429</v>
      </c>
      <c r="G164" s="40" t="s">
        <v>0</v>
      </c>
      <c r="R164" s="79"/>
    </row>
    <row r="165" spans="4:18" x14ac:dyDescent="0.2">
      <c r="D165" s="77">
        <v>431</v>
      </c>
      <c r="G165" s="40" t="s">
        <v>2</v>
      </c>
      <c r="R165" s="79"/>
    </row>
    <row r="166" spans="4:18" x14ac:dyDescent="0.2">
      <c r="D166" s="77">
        <v>432</v>
      </c>
      <c r="R166" s="79"/>
    </row>
    <row r="167" spans="4:18" x14ac:dyDescent="0.2">
      <c r="D167" s="77">
        <v>440</v>
      </c>
      <c r="R167" s="79"/>
    </row>
    <row r="168" spans="4:18" x14ac:dyDescent="0.2">
      <c r="D168" s="77">
        <v>442</v>
      </c>
      <c r="R168" s="79"/>
    </row>
    <row r="169" spans="4:18" x14ac:dyDescent="0.2">
      <c r="D169" s="77">
        <v>444</v>
      </c>
      <c r="R169" s="79"/>
    </row>
    <row r="170" spans="4:18" x14ac:dyDescent="0.2">
      <c r="D170" s="77">
        <v>445</v>
      </c>
      <c r="R170" s="79"/>
    </row>
    <row r="171" spans="4:18" x14ac:dyDescent="0.2">
      <c r="D171" s="77">
        <v>447</v>
      </c>
      <c r="R171" s="79"/>
    </row>
    <row r="172" spans="4:18" x14ac:dyDescent="0.2">
      <c r="D172" s="77">
        <v>448</v>
      </c>
      <c r="R172" s="79"/>
    </row>
    <row r="173" spans="4:18" x14ac:dyDescent="0.2">
      <c r="D173" s="77">
        <v>449</v>
      </c>
      <c r="R173" s="79"/>
    </row>
    <row r="174" spans="4:18" x14ac:dyDescent="0.2">
      <c r="D174" s="77">
        <v>450</v>
      </c>
      <c r="R174" s="79"/>
    </row>
    <row r="175" spans="4:18" x14ac:dyDescent="0.2">
      <c r="D175" s="77">
        <v>451</v>
      </c>
      <c r="R175" s="79"/>
    </row>
    <row r="176" spans="4:18" x14ac:dyDescent="0.2">
      <c r="D176" s="77">
        <v>453</v>
      </c>
      <c r="R176" s="79"/>
    </row>
    <row r="177" spans="4:18" x14ac:dyDescent="0.2">
      <c r="D177" s="77">
        <v>454</v>
      </c>
      <c r="R177" s="79"/>
    </row>
    <row r="178" spans="4:18" x14ac:dyDescent="0.2">
      <c r="D178" s="77">
        <v>456</v>
      </c>
      <c r="R178" s="79"/>
    </row>
    <row r="179" spans="4:18" x14ac:dyDescent="0.2">
      <c r="D179" s="77">
        <v>500</v>
      </c>
      <c r="R179" s="79"/>
    </row>
    <row r="180" spans="4:18" x14ac:dyDescent="0.2">
      <c r="D180" s="77">
        <v>501</v>
      </c>
      <c r="R180" s="79"/>
    </row>
    <row r="181" spans="4:18" x14ac:dyDescent="0.2">
      <c r="D181" s="77">
        <v>502</v>
      </c>
      <c r="R181" s="79"/>
    </row>
    <row r="182" spans="4:18" x14ac:dyDescent="0.2">
      <c r="D182" s="77">
        <v>503</v>
      </c>
      <c r="R182" s="79"/>
    </row>
    <row r="183" spans="4:18" x14ac:dyDescent="0.2">
      <c r="D183" s="77">
        <v>505</v>
      </c>
      <c r="R183" s="79"/>
    </row>
    <row r="184" spans="4:18" x14ac:dyDescent="0.2">
      <c r="D184" s="77">
        <v>506</v>
      </c>
      <c r="R184" s="79"/>
    </row>
    <row r="185" spans="4:18" x14ac:dyDescent="0.2">
      <c r="D185" s="77">
        <v>507</v>
      </c>
      <c r="R185" s="79"/>
    </row>
    <row r="186" spans="4:18" x14ac:dyDescent="0.2">
      <c r="D186" s="77">
        <v>510</v>
      </c>
      <c r="R186" s="79"/>
    </row>
    <row r="187" spans="4:18" x14ac:dyDescent="0.2">
      <c r="D187" s="77">
        <v>511</v>
      </c>
      <c r="R187" s="79"/>
    </row>
    <row r="188" spans="4:18" x14ac:dyDescent="0.2">
      <c r="D188" s="77">
        <v>512</v>
      </c>
      <c r="R188" s="79"/>
    </row>
    <row r="189" spans="4:18" x14ac:dyDescent="0.2">
      <c r="D189" s="77">
        <v>513</v>
      </c>
      <c r="R189" s="79"/>
    </row>
    <row r="190" spans="4:18" x14ac:dyDescent="0.2">
      <c r="D190" s="77">
        <v>514</v>
      </c>
      <c r="R190" s="79"/>
    </row>
    <row r="191" spans="4:18" x14ac:dyDescent="0.2">
      <c r="D191" s="77">
        <v>517</v>
      </c>
      <c r="R191" s="79"/>
    </row>
    <row r="192" spans="4:18" x14ac:dyDescent="0.2">
      <c r="D192" s="77">
        <v>518</v>
      </c>
      <c r="R192" s="79"/>
    </row>
    <row r="193" spans="4:18" x14ac:dyDescent="0.2">
      <c r="D193" s="77">
        <v>519</v>
      </c>
      <c r="R193" s="79"/>
    </row>
    <row r="194" spans="4:18" x14ac:dyDescent="0.2">
      <c r="D194" s="77">
        <v>520</v>
      </c>
      <c r="R194" s="79"/>
    </row>
    <row r="195" spans="4:18" x14ac:dyDescent="0.2">
      <c r="D195" s="77">
        <v>523</v>
      </c>
      <c r="R195" s="79"/>
    </row>
    <row r="196" spans="4:18" x14ac:dyDescent="0.2">
      <c r="D196" s="77">
        <v>524</v>
      </c>
      <c r="R196" s="79"/>
    </row>
    <row r="197" spans="4:18" x14ac:dyDescent="0.2">
      <c r="D197" s="77">
        <v>528</v>
      </c>
      <c r="R197" s="79"/>
    </row>
    <row r="198" spans="4:18" x14ac:dyDescent="0.2">
      <c r="D198" s="77">
        <v>529</v>
      </c>
      <c r="R198" s="79"/>
    </row>
    <row r="199" spans="4:18" x14ac:dyDescent="0.2">
      <c r="D199" s="77">
        <v>530</v>
      </c>
      <c r="R199" s="79"/>
    </row>
    <row r="200" spans="4:18" x14ac:dyDescent="0.2">
      <c r="D200" s="77">
        <v>531</v>
      </c>
      <c r="R200" s="79"/>
    </row>
    <row r="201" spans="4:18" x14ac:dyDescent="0.2">
      <c r="D201" s="77">
        <v>532</v>
      </c>
      <c r="R201" s="79"/>
    </row>
    <row r="202" spans="4:18" x14ac:dyDescent="0.2">
      <c r="D202" s="77">
        <v>535</v>
      </c>
      <c r="R202" s="79"/>
    </row>
    <row r="203" spans="4:18" x14ac:dyDescent="0.2">
      <c r="D203" s="77">
        <v>536</v>
      </c>
      <c r="R203" s="79"/>
    </row>
    <row r="204" spans="4:18" x14ac:dyDescent="0.2">
      <c r="D204" s="77">
        <v>537</v>
      </c>
      <c r="R204" s="79"/>
    </row>
    <row r="205" spans="4:18" x14ac:dyDescent="0.2">
      <c r="D205" s="77">
        <v>538</v>
      </c>
      <c r="R205" s="79"/>
    </row>
    <row r="206" spans="4:18" x14ac:dyDescent="0.2">
      <c r="D206" s="77">
        <v>539</v>
      </c>
      <c r="R206" s="79"/>
    </row>
    <row r="207" spans="4:18" x14ac:dyDescent="0.2">
      <c r="D207" s="77">
        <v>540</v>
      </c>
      <c r="R207" s="79"/>
    </row>
    <row r="208" spans="4:18" x14ac:dyDescent="0.2">
      <c r="D208" s="77">
        <v>541</v>
      </c>
      <c r="R208" s="79"/>
    </row>
    <row r="209" spans="4:18" x14ac:dyDescent="0.2">
      <c r="D209" s="77">
        <v>542</v>
      </c>
      <c r="R209" s="79"/>
    </row>
    <row r="210" spans="4:18" x14ac:dyDescent="0.2">
      <c r="D210" s="77">
        <v>543</v>
      </c>
      <c r="R210" s="79"/>
    </row>
    <row r="211" spans="4:18" x14ac:dyDescent="0.2">
      <c r="D211" s="77">
        <v>544</v>
      </c>
      <c r="R211" s="79"/>
    </row>
    <row r="212" spans="4:18" x14ac:dyDescent="0.2">
      <c r="D212" s="77">
        <v>545</v>
      </c>
      <c r="R212" s="79"/>
    </row>
    <row r="213" spans="4:18" x14ac:dyDescent="0.2">
      <c r="D213" s="77">
        <v>546</v>
      </c>
      <c r="R213" s="79"/>
    </row>
    <row r="214" spans="4:18" x14ac:dyDescent="0.2">
      <c r="D214" s="77">
        <v>547</v>
      </c>
      <c r="R214" s="79"/>
    </row>
    <row r="215" spans="4:18" x14ac:dyDescent="0.2">
      <c r="D215" s="77">
        <v>548</v>
      </c>
      <c r="R215" s="79"/>
    </row>
    <row r="216" spans="4:18" x14ac:dyDescent="0.2">
      <c r="D216" s="77">
        <v>549</v>
      </c>
      <c r="R216" s="79"/>
    </row>
    <row r="217" spans="4:18" x14ac:dyDescent="0.2">
      <c r="D217" s="77">
        <v>550</v>
      </c>
      <c r="R217" s="79"/>
    </row>
    <row r="218" spans="4:18" x14ac:dyDescent="0.2">
      <c r="D218" s="77">
        <v>551</v>
      </c>
      <c r="R218" s="79"/>
    </row>
    <row r="219" spans="4:18" x14ac:dyDescent="0.2">
      <c r="D219" s="77">
        <v>552</v>
      </c>
      <c r="R219" s="79"/>
    </row>
    <row r="220" spans="4:18" x14ac:dyDescent="0.2">
      <c r="D220" s="77">
        <v>553</v>
      </c>
      <c r="R220" s="79"/>
    </row>
    <row r="221" spans="4:18" x14ac:dyDescent="0.2">
      <c r="D221" s="77">
        <v>554</v>
      </c>
      <c r="R221" s="79"/>
    </row>
    <row r="222" spans="4:18" x14ac:dyDescent="0.2">
      <c r="D222" s="77">
        <v>555</v>
      </c>
      <c r="R222" s="79"/>
    </row>
    <row r="223" spans="4:18" x14ac:dyDescent="0.2">
      <c r="D223" s="77">
        <v>556</v>
      </c>
      <c r="R223" s="79"/>
    </row>
    <row r="224" spans="4:18" x14ac:dyDescent="0.2">
      <c r="D224" s="77">
        <v>557</v>
      </c>
      <c r="R224" s="79"/>
    </row>
    <row r="225" spans="4:18" x14ac:dyDescent="0.2">
      <c r="D225" s="77">
        <v>560</v>
      </c>
      <c r="R225" s="79"/>
    </row>
    <row r="226" spans="4:18" x14ac:dyDescent="0.2">
      <c r="D226" s="77">
        <v>561</v>
      </c>
      <c r="R226" s="79"/>
    </row>
    <row r="227" spans="4:18" x14ac:dyDescent="0.2">
      <c r="D227" s="77">
        <v>562</v>
      </c>
      <c r="R227" s="79"/>
    </row>
    <row r="228" spans="4:18" x14ac:dyDescent="0.2">
      <c r="D228" s="77">
        <v>563</v>
      </c>
      <c r="R228" s="79"/>
    </row>
    <row r="229" spans="4:18" x14ac:dyDescent="0.2">
      <c r="D229" s="77">
        <v>564</v>
      </c>
      <c r="R229" s="79"/>
    </row>
    <row r="230" spans="4:18" x14ac:dyDescent="0.2">
      <c r="D230" s="77">
        <v>565</v>
      </c>
      <c r="R230" s="79"/>
    </row>
    <row r="231" spans="4:18" x14ac:dyDescent="0.2">
      <c r="D231" s="77">
        <v>566</v>
      </c>
      <c r="R231" s="79"/>
    </row>
    <row r="232" spans="4:18" x14ac:dyDescent="0.2">
      <c r="D232" s="77">
        <v>567</v>
      </c>
      <c r="R232" s="79"/>
    </row>
    <row r="233" spans="4:18" x14ac:dyDescent="0.2">
      <c r="D233" s="77">
        <v>568</v>
      </c>
      <c r="R233" s="79"/>
    </row>
    <row r="234" spans="4:18" x14ac:dyDescent="0.2">
      <c r="D234" s="77">
        <v>569</v>
      </c>
      <c r="R234" s="79"/>
    </row>
    <row r="235" spans="4:18" x14ac:dyDescent="0.2">
      <c r="D235" s="77">
        <v>570</v>
      </c>
      <c r="R235" s="79"/>
    </row>
    <row r="236" spans="4:18" x14ac:dyDescent="0.2">
      <c r="D236" s="77">
        <v>571</v>
      </c>
      <c r="R236" s="79"/>
    </row>
    <row r="237" spans="4:18" x14ac:dyDescent="0.2">
      <c r="D237" s="77">
        <v>572</v>
      </c>
      <c r="R237" s="79"/>
    </row>
    <row r="238" spans="4:18" x14ac:dyDescent="0.2">
      <c r="D238" s="77">
        <v>573</v>
      </c>
      <c r="R238" s="79"/>
    </row>
    <row r="239" spans="4:18" x14ac:dyDescent="0.2">
      <c r="D239" s="77">
        <v>580</v>
      </c>
      <c r="R239" s="79"/>
    </row>
    <row r="240" spans="4:18" x14ac:dyDescent="0.2">
      <c r="D240" s="77">
        <v>581</v>
      </c>
      <c r="R240" s="79"/>
    </row>
    <row r="241" spans="4:18" x14ac:dyDescent="0.2">
      <c r="D241" s="77">
        <v>582</v>
      </c>
      <c r="R241" s="79"/>
    </row>
    <row r="242" spans="4:18" x14ac:dyDescent="0.2">
      <c r="D242" s="77">
        <v>583</v>
      </c>
      <c r="R242" s="79"/>
    </row>
    <row r="243" spans="4:18" x14ac:dyDescent="0.2">
      <c r="D243" s="77">
        <v>584</v>
      </c>
      <c r="R243" s="79"/>
    </row>
    <row r="244" spans="4:18" x14ac:dyDescent="0.2">
      <c r="D244" s="77">
        <v>585</v>
      </c>
      <c r="R244" s="79"/>
    </row>
    <row r="245" spans="4:18" x14ac:dyDescent="0.2">
      <c r="D245" s="77">
        <v>586</v>
      </c>
      <c r="R245" s="79"/>
    </row>
    <row r="246" spans="4:18" x14ac:dyDescent="0.2">
      <c r="D246" s="77">
        <v>587</v>
      </c>
      <c r="R246" s="79"/>
    </row>
    <row r="247" spans="4:18" x14ac:dyDescent="0.2">
      <c r="D247" s="77">
        <v>588</v>
      </c>
      <c r="R247" s="79"/>
    </row>
    <row r="248" spans="4:18" x14ac:dyDescent="0.2">
      <c r="D248" s="77">
        <v>589</v>
      </c>
      <c r="R248" s="79"/>
    </row>
    <row r="249" spans="4:18" x14ac:dyDescent="0.2">
      <c r="D249" s="77">
        <v>590</v>
      </c>
      <c r="R249" s="79"/>
    </row>
    <row r="250" spans="4:18" x14ac:dyDescent="0.2">
      <c r="D250" s="77">
        <v>591</v>
      </c>
      <c r="R250" s="79"/>
    </row>
    <row r="251" spans="4:18" x14ac:dyDescent="0.2">
      <c r="D251" s="77">
        <v>592</v>
      </c>
      <c r="R251" s="79"/>
    </row>
    <row r="252" spans="4:18" x14ac:dyDescent="0.2">
      <c r="D252" s="77">
        <v>593</v>
      </c>
      <c r="R252" s="79"/>
    </row>
    <row r="253" spans="4:18" x14ac:dyDescent="0.2">
      <c r="D253" s="77">
        <v>594</v>
      </c>
      <c r="R253" s="79"/>
    </row>
    <row r="254" spans="4:18" x14ac:dyDescent="0.2">
      <c r="D254" s="77">
        <v>595</v>
      </c>
      <c r="R254" s="79"/>
    </row>
    <row r="255" spans="4:18" x14ac:dyDescent="0.2">
      <c r="D255" s="77">
        <v>596</v>
      </c>
      <c r="R255" s="79"/>
    </row>
    <row r="256" spans="4:18" x14ac:dyDescent="0.2">
      <c r="D256" s="77">
        <v>597</v>
      </c>
      <c r="R256" s="79"/>
    </row>
    <row r="257" spans="4:18" x14ac:dyDescent="0.2">
      <c r="D257" s="77">
        <v>598</v>
      </c>
      <c r="R257" s="79"/>
    </row>
    <row r="258" spans="4:18" x14ac:dyDescent="0.2">
      <c r="D258" s="77">
        <v>901</v>
      </c>
      <c r="R258" s="79"/>
    </row>
    <row r="259" spans="4:18" x14ac:dyDescent="0.2">
      <c r="D259" s="77">
        <v>902</v>
      </c>
      <c r="R259" s="79"/>
    </row>
    <row r="260" spans="4:18" x14ac:dyDescent="0.2">
      <c r="D260" s="77">
        <v>903</v>
      </c>
      <c r="R260" s="79"/>
    </row>
    <row r="261" spans="4:18" x14ac:dyDescent="0.2">
      <c r="D261" s="77">
        <v>904</v>
      </c>
      <c r="R261" s="79"/>
    </row>
    <row r="262" spans="4:18" x14ac:dyDescent="0.2">
      <c r="D262" s="77">
        <v>905</v>
      </c>
      <c r="R262" s="79"/>
    </row>
    <row r="263" spans="4:18" x14ac:dyDescent="0.2">
      <c r="D263" s="77">
        <v>907</v>
      </c>
      <c r="R263" s="79"/>
    </row>
    <row r="264" spans="4:18" x14ac:dyDescent="0.2">
      <c r="D264" s="77">
        <v>908</v>
      </c>
      <c r="R264" s="79"/>
    </row>
    <row r="265" spans="4:18" x14ac:dyDescent="0.2">
      <c r="D265" s="77">
        <v>909</v>
      </c>
      <c r="R265" s="79"/>
    </row>
    <row r="266" spans="4:18" x14ac:dyDescent="0.2">
      <c r="D266" s="77">
        <v>910</v>
      </c>
      <c r="R266" s="79"/>
    </row>
    <row r="267" spans="4:18" x14ac:dyDescent="0.2">
      <c r="D267" s="77">
        <v>911</v>
      </c>
      <c r="R267" s="79"/>
    </row>
    <row r="268" spans="4:18" x14ac:dyDescent="0.2">
      <c r="D268" s="77">
        <v>912</v>
      </c>
      <c r="R268" s="79"/>
    </row>
    <row r="269" spans="4:18" x14ac:dyDescent="0.2">
      <c r="D269" s="77">
        <v>913</v>
      </c>
      <c r="R269" s="79"/>
    </row>
    <row r="270" spans="4:18" x14ac:dyDescent="0.2">
      <c r="D270" s="77">
        <v>916</v>
      </c>
      <c r="R270" s="79"/>
    </row>
    <row r="271" spans="4:18" x14ac:dyDescent="0.2">
      <c r="D271" s="77">
        <v>920</v>
      </c>
      <c r="R271" s="79"/>
    </row>
    <row r="272" spans="4:18" x14ac:dyDescent="0.2">
      <c r="D272" s="77">
        <v>921</v>
      </c>
      <c r="R272" s="79"/>
    </row>
    <row r="273" spans="4:18" x14ac:dyDescent="0.2">
      <c r="D273" s="77">
        <v>922</v>
      </c>
      <c r="R273" s="79"/>
    </row>
    <row r="274" spans="4:18" x14ac:dyDescent="0.2">
      <c r="D274" s="77">
        <v>923</v>
      </c>
      <c r="R274" s="79"/>
    </row>
    <row r="275" spans="4:18" x14ac:dyDescent="0.2">
      <c r="D275" s="77">
        <v>924</v>
      </c>
      <c r="R275" s="79"/>
    </row>
    <row r="276" spans="4:18" x14ac:dyDescent="0.2">
      <c r="D276" s="77">
        <v>925</v>
      </c>
      <c r="R276" s="79"/>
    </row>
    <row r="277" spans="4:18" x14ac:dyDescent="0.2">
      <c r="D277" s="77">
        <v>926</v>
      </c>
      <c r="R277" s="79"/>
    </row>
    <row r="278" spans="4:18" x14ac:dyDescent="0.2">
      <c r="D278" s="77">
        <v>927</v>
      </c>
      <c r="R278" s="79"/>
    </row>
    <row r="279" spans="4:18" x14ac:dyDescent="0.2">
      <c r="D279" s="77">
        <v>928</v>
      </c>
      <c r="R279" s="79"/>
    </row>
    <row r="280" spans="4:18" x14ac:dyDescent="0.2">
      <c r="D280" s="77">
        <v>929</v>
      </c>
      <c r="R280" s="79"/>
    </row>
    <row r="281" spans="4:18" x14ac:dyDescent="0.2">
      <c r="D281" s="77">
        <v>930</v>
      </c>
      <c r="R281" s="79"/>
    </row>
    <row r="282" spans="4:18" x14ac:dyDescent="0.2">
      <c r="D282" s="77">
        <v>931</v>
      </c>
      <c r="R282" s="79"/>
    </row>
    <row r="283" spans="4:18" x14ac:dyDescent="0.2">
      <c r="D283" s="77">
        <v>935</v>
      </c>
      <c r="R283" s="79"/>
    </row>
    <row r="284" spans="4:18" x14ac:dyDescent="0.2">
      <c r="D284" s="77">
        <v>1869</v>
      </c>
      <c r="R284" s="79"/>
    </row>
    <row r="285" spans="4:18" x14ac:dyDescent="0.2">
      <c r="D285" s="77">
        <v>2281</v>
      </c>
      <c r="R285" s="79"/>
    </row>
    <row r="286" spans="4:18" x14ac:dyDescent="0.2">
      <c r="D286" s="77">
        <v>2282</v>
      </c>
      <c r="R286" s="79"/>
    </row>
    <row r="287" spans="4:18" x14ac:dyDescent="0.2">
      <c r="D287" s="77">
        <v>4118</v>
      </c>
      <c r="R287" s="79"/>
    </row>
    <row r="288" spans="4:18" x14ac:dyDescent="0.2">
      <c r="D288" s="77">
        <v>4194</v>
      </c>
      <c r="R288" s="79"/>
    </row>
    <row r="289" spans="4:18" x14ac:dyDescent="0.2">
      <c r="D289" s="77">
        <v>4311</v>
      </c>
      <c r="R289" s="79"/>
    </row>
    <row r="290" spans="4:18" x14ac:dyDescent="0.2">
      <c r="D290" s="77">
        <v>18221</v>
      </c>
      <c r="R290" s="79"/>
    </row>
    <row r="291" spans="4:18" x14ac:dyDescent="0.2">
      <c r="D291" s="77">
        <v>18222</v>
      </c>
      <c r="R291" s="79"/>
    </row>
    <row r="292" spans="4:18" x14ac:dyDescent="0.2">
      <c r="D292" s="77">
        <v>22842</v>
      </c>
      <c r="R292" s="79"/>
    </row>
    <row r="293" spans="4:18" x14ac:dyDescent="0.2">
      <c r="D293" s="77">
        <v>25316</v>
      </c>
      <c r="R293" s="79"/>
    </row>
    <row r="294" spans="4:18" x14ac:dyDescent="0.2">
      <c r="D294" s="77">
        <v>25317</v>
      </c>
      <c r="R294" s="79"/>
    </row>
    <row r="295" spans="4:18" x14ac:dyDescent="0.2">
      <c r="D295" s="77">
        <v>25318</v>
      </c>
      <c r="R295" s="79"/>
    </row>
    <row r="296" spans="4:18" x14ac:dyDescent="0.2">
      <c r="D296" s="77">
        <v>25319</v>
      </c>
      <c r="R296" s="79"/>
    </row>
    <row r="297" spans="4:18" x14ac:dyDescent="0.2">
      <c r="D297" s="77">
        <v>25399</v>
      </c>
      <c r="R297" s="79"/>
    </row>
    <row r="298" spans="4:18" x14ac:dyDescent="0.2">
      <c r="D298" s="77">
        <v>40910</v>
      </c>
      <c r="R298" s="79"/>
    </row>
    <row r="299" spans="4:18" x14ac:dyDescent="0.2">
      <c r="D299" s="77">
        <v>40911</v>
      </c>
      <c r="R299" s="79"/>
    </row>
    <row r="300" spans="4:18" x14ac:dyDescent="0.2">
      <c r="D300" s="77">
        <v>41010</v>
      </c>
      <c r="R300" s="79"/>
    </row>
    <row r="301" spans="4:18" x14ac:dyDescent="0.2">
      <c r="D301" s="77">
        <v>41011</v>
      </c>
      <c r="R301" s="79"/>
    </row>
    <row r="302" spans="4:18" x14ac:dyDescent="0.2">
      <c r="D302" s="77">
        <v>41110</v>
      </c>
      <c r="R302" s="79"/>
    </row>
    <row r="303" spans="4:18" x14ac:dyDescent="0.2">
      <c r="D303" s="77">
        <v>41111</v>
      </c>
      <c r="R303" s="79"/>
    </row>
    <row r="304" spans="4:18" x14ac:dyDescent="0.2">
      <c r="D304" s="77">
        <v>41140</v>
      </c>
      <c r="R304" s="79"/>
    </row>
    <row r="305" spans="4:18" x14ac:dyDescent="0.2">
      <c r="D305" s="77">
        <v>41141</v>
      </c>
      <c r="R305" s="79"/>
    </row>
    <row r="306" spans="4:18" x14ac:dyDescent="0.2">
      <c r="D306" s="77">
        <v>41160</v>
      </c>
      <c r="R306" s="79"/>
    </row>
    <row r="307" spans="4:18" x14ac:dyDescent="0.2">
      <c r="D307" s="77">
        <v>41170</v>
      </c>
      <c r="R307" s="79"/>
    </row>
    <row r="308" spans="4:18" x14ac:dyDescent="0.2">
      <c r="D308" s="77">
        <v>41181</v>
      </c>
      <c r="R308" s="79"/>
    </row>
    <row r="309" spans="4:18" x14ac:dyDescent="0.2">
      <c r="D309" s="77">
        <v>108360</v>
      </c>
      <c r="R309" s="79"/>
    </row>
    <row r="310" spans="4:18" x14ac:dyDescent="0.2">
      <c r="D310" s="77">
        <v>108361</v>
      </c>
      <c r="R310" s="79"/>
    </row>
    <row r="311" spans="4:18" x14ac:dyDescent="0.2">
      <c r="D311" s="77">
        <v>108362</v>
      </c>
      <c r="R311" s="79"/>
    </row>
    <row r="312" spans="4:18" x14ac:dyDescent="0.2">
      <c r="D312" s="77">
        <v>108364</v>
      </c>
      <c r="R312" s="79"/>
    </row>
    <row r="313" spans="4:18" x14ac:dyDescent="0.2">
      <c r="D313" s="77">
        <v>108365</v>
      </c>
      <c r="R313" s="79"/>
    </row>
    <row r="314" spans="4:18" x14ac:dyDescent="0.2">
      <c r="D314" s="77">
        <v>108366</v>
      </c>
      <c r="R314" s="79"/>
    </row>
    <row r="315" spans="4:18" x14ac:dyDescent="0.2">
      <c r="D315" s="77">
        <v>108367</v>
      </c>
      <c r="R315" s="79"/>
    </row>
    <row r="316" spans="4:18" x14ac:dyDescent="0.2">
      <c r="D316" s="77">
        <v>108368</v>
      </c>
      <c r="R316" s="79"/>
    </row>
    <row r="317" spans="4:18" x14ac:dyDescent="0.2">
      <c r="D317" s="77">
        <v>108369</v>
      </c>
      <c r="R317" s="79"/>
    </row>
    <row r="318" spans="4:18" x14ac:dyDescent="0.2">
      <c r="D318" s="77">
        <v>108370</v>
      </c>
      <c r="R318" s="79"/>
    </row>
    <row r="319" spans="4:18" x14ac:dyDescent="0.2">
      <c r="D319" s="77">
        <v>108371</v>
      </c>
      <c r="R319" s="79"/>
    </row>
    <row r="320" spans="4:18" x14ac:dyDescent="0.2">
      <c r="D320" s="77">
        <v>108372</v>
      </c>
      <c r="R320" s="79"/>
    </row>
    <row r="321" spans="4:18" x14ac:dyDescent="0.2">
      <c r="D321" s="77">
        <v>108373</v>
      </c>
      <c r="R321" s="79"/>
    </row>
    <row r="322" spans="4:18" x14ac:dyDescent="0.2">
      <c r="D322" s="77">
        <v>111399</v>
      </c>
      <c r="R322" s="79"/>
    </row>
    <row r="323" spans="4:18" x14ac:dyDescent="0.2">
      <c r="D323" s="77">
        <v>403360</v>
      </c>
      <c r="R323" s="79"/>
    </row>
    <row r="324" spans="4:18" x14ac:dyDescent="0.2">
      <c r="D324" s="77">
        <v>403361</v>
      </c>
      <c r="R324" s="79"/>
    </row>
    <row r="325" spans="4:18" x14ac:dyDescent="0.2">
      <c r="D325" s="77">
        <v>403362</v>
      </c>
      <c r="R325" s="79"/>
    </row>
    <row r="326" spans="4:18" x14ac:dyDescent="0.2">
      <c r="D326" s="77">
        <v>403364</v>
      </c>
      <c r="R326" s="79"/>
    </row>
    <row r="327" spans="4:18" x14ac:dyDescent="0.2">
      <c r="D327" s="77">
        <v>403365</v>
      </c>
      <c r="R327" s="79"/>
    </row>
    <row r="328" spans="4:18" x14ac:dyDescent="0.2">
      <c r="D328" s="77">
        <v>403366</v>
      </c>
      <c r="R328" s="79"/>
    </row>
    <row r="329" spans="4:18" x14ac:dyDescent="0.2">
      <c r="D329" s="77">
        <v>403367</v>
      </c>
      <c r="R329" s="79"/>
    </row>
    <row r="330" spans="4:18" x14ac:dyDescent="0.2">
      <c r="D330" s="77">
        <v>403368</v>
      </c>
      <c r="R330" s="79"/>
    </row>
    <row r="331" spans="4:18" x14ac:dyDescent="0.2">
      <c r="D331" s="77">
        <v>403369</v>
      </c>
      <c r="R331" s="79"/>
    </row>
    <row r="332" spans="4:18" x14ac:dyDescent="0.2">
      <c r="D332" s="77">
        <v>403370</v>
      </c>
      <c r="R332" s="79"/>
    </row>
    <row r="333" spans="4:18" x14ac:dyDescent="0.2">
      <c r="D333" s="77">
        <v>403371</v>
      </c>
      <c r="R333" s="79"/>
    </row>
    <row r="334" spans="4:18" x14ac:dyDescent="0.2">
      <c r="D334" s="77">
        <v>403372</v>
      </c>
      <c r="R334" s="79"/>
    </row>
    <row r="335" spans="4:18" x14ac:dyDescent="0.2">
      <c r="D335" s="77">
        <v>403373</v>
      </c>
      <c r="R335" s="79"/>
    </row>
    <row r="336" spans="4:18" x14ac:dyDescent="0.2">
      <c r="D336" s="77">
        <v>404330</v>
      </c>
      <c r="R336" s="79"/>
    </row>
    <row r="337" spans="4:18" x14ac:dyDescent="0.2">
      <c r="D337" s="77">
        <v>1081390</v>
      </c>
      <c r="R337" s="79"/>
    </row>
    <row r="338" spans="4:18" x14ac:dyDescent="0.2">
      <c r="D338" s="77">
        <v>1081399</v>
      </c>
      <c r="R338" s="79"/>
    </row>
    <row r="339" spans="4:18" x14ac:dyDescent="0.2">
      <c r="D339" s="77" t="s">
        <v>121</v>
      </c>
      <c r="R339" s="79"/>
    </row>
    <row r="340" spans="4:18" x14ac:dyDescent="0.2">
      <c r="D340" s="77" t="s">
        <v>122</v>
      </c>
      <c r="R340" s="79"/>
    </row>
    <row r="341" spans="4:18" x14ac:dyDescent="0.2">
      <c r="D341" s="77" t="s">
        <v>123</v>
      </c>
      <c r="R341" s="79"/>
    </row>
    <row r="342" spans="4:18" x14ac:dyDescent="0.2">
      <c r="D342" s="77" t="s">
        <v>124</v>
      </c>
      <c r="R342" s="79"/>
    </row>
    <row r="343" spans="4:18" x14ac:dyDescent="0.2">
      <c r="D343" s="77" t="s">
        <v>82</v>
      </c>
      <c r="R343" s="79"/>
    </row>
    <row r="344" spans="4:18" x14ac:dyDescent="0.2">
      <c r="D344" s="77" t="s">
        <v>79</v>
      </c>
      <c r="R344" s="79"/>
    </row>
    <row r="345" spans="4:18" x14ac:dyDescent="0.2">
      <c r="D345" s="77" t="s">
        <v>125</v>
      </c>
      <c r="R345" s="79"/>
    </row>
    <row r="346" spans="4:18" x14ac:dyDescent="0.2">
      <c r="D346" s="77" t="s">
        <v>125</v>
      </c>
      <c r="R346" s="79"/>
    </row>
    <row r="347" spans="4:18" x14ac:dyDescent="0.2">
      <c r="D347" s="77" t="s">
        <v>126</v>
      </c>
      <c r="R347" s="79"/>
    </row>
    <row r="348" spans="4:18" x14ac:dyDescent="0.2">
      <c r="D348" s="77" t="s">
        <v>80</v>
      </c>
      <c r="R348" s="79"/>
    </row>
    <row r="349" spans="4:18" x14ac:dyDescent="0.2">
      <c r="D349" s="77" t="s">
        <v>78</v>
      </c>
      <c r="R349" s="79"/>
    </row>
    <row r="350" spans="4:18" x14ac:dyDescent="0.2">
      <c r="D350" s="77" t="s">
        <v>81</v>
      </c>
      <c r="R350" s="79"/>
    </row>
    <row r="351" spans="4:18" x14ac:dyDescent="0.2">
      <c r="D351" s="77" t="s">
        <v>127</v>
      </c>
      <c r="R351" s="79"/>
    </row>
    <row r="352" spans="4:18" x14ac:dyDescent="0.2">
      <c r="D352" s="77" t="s">
        <v>128</v>
      </c>
      <c r="R352" s="79"/>
    </row>
    <row r="353" spans="4:18" x14ac:dyDescent="0.2">
      <c r="D353" s="77" t="s">
        <v>129</v>
      </c>
      <c r="R353" s="79"/>
    </row>
    <row r="354" spans="4:18" x14ac:dyDescent="0.2">
      <c r="D354" s="77" t="s">
        <v>130</v>
      </c>
      <c r="R354" s="79"/>
    </row>
    <row r="355" spans="4:18" x14ac:dyDescent="0.2">
      <c r="D355" s="77" t="s">
        <v>130</v>
      </c>
      <c r="R355" s="79"/>
    </row>
    <row r="356" spans="4:18" x14ac:dyDescent="0.2">
      <c r="D356" s="77" t="s">
        <v>131</v>
      </c>
      <c r="R356" s="79"/>
    </row>
    <row r="357" spans="4:18" x14ac:dyDescent="0.2">
      <c r="D357" s="77" t="s">
        <v>132</v>
      </c>
      <c r="R357" s="79"/>
    </row>
    <row r="358" spans="4:18" x14ac:dyDescent="0.2">
      <c r="D358" s="77" t="s">
        <v>133</v>
      </c>
      <c r="R358" s="79"/>
    </row>
    <row r="359" spans="4:18" x14ac:dyDescent="0.2">
      <c r="D359" s="77" t="s">
        <v>134</v>
      </c>
      <c r="R359" s="79"/>
    </row>
    <row r="360" spans="4:18" x14ac:dyDescent="0.2">
      <c r="D360" s="77" t="s">
        <v>135</v>
      </c>
      <c r="R360" s="79"/>
    </row>
    <row r="361" spans="4:18" x14ac:dyDescent="0.2">
      <c r="D361" s="77" t="s">
        <v>136</v>
      </c>
      <c r="R361" s="79"/>
    </row>
    <row r="362" spans="4:18" x14ac:dyDescent="0.2">
      <c r="D362" s="77" t="s">
        <v>137</v>
      </c>
      <c r="R362" s="79"/>
    </row>
    <row r="363" spans="4:18" x14ac:dyDescent="0.2">
      <c r="D363" s="77" t="s">
        <v>21</v>
      </c>
      <c r="R363" s="79"/>
    </row>
    <row r="364" spans="4:18" x14ac:dyDescent="0.2">
      <c r="D364" s="77" t="s">
        <v>138</v>
      </c>
      <c r="R364" s="79"/>
    </row>
    <row r="365" spans="4:18" x14ac:dyDescent="0.2">
      <c r="D365" s="77" t="s">
        <v>22</v>
      </c>
      <c r="R365" s="79"/>
    </row>
    <row r="366" spans="4:18" x14ac:dyDescent="0.2">
      <c r="D366" s="77" t="s">
        <v>139</v>
      </c>
      <c r="R366" s="79"/>
    </row>
    <row r="367" spans="4:18" x14ac:dyDescent="0.2">
      <c r="D367" s="77" t="s">
        <v>140</v>
      </c>
      <c r="R367" s="79"/>
    </row>
    <row r="368" spans="4:18" x14ac:dyDescent="0.2">
      <c r="D368" s="77" t="s">
        <v>23</v>
      </c>
      <c r="R368" s="79"/>
    </row>
    <row r="369" spans="4:18" x14ac:dyDescent="0.2">
      <c r="D369" s="77" t="s">
        <v>24</v>
      </c>
      <c r="R369" s="79"/>
    </row>
    <row r="370" spans="4:18" x14ac:dyDescent="0.2">
      <c r="D370" s="77" t="s">
        <v>25</v>
      </c>
      <c r="R370" s="79"/>
    </row>
    <row r="371" spans="4:18" x14ac:dyDescent="0.2">
      <c r="D371" s="77" t="s">
        <v>141</v>
      </c>
      <c r="R371" s="79"/>
    </row>
    <row r="372" spans="4:18" x14ac:dyDescent="0.2">
      <c r="D372" s="77" t="s">
        <v>142</v>
      </c>
      <c r="R372" s="79"/>
    </row>
    <row r="373" spans="4:18" x14ac:dyDescent="0.2">
      <c r="D373" s="77" t="s">
        <v>143</v>
      </c>
      <c r="R373" s="79"/>
    </row>
    <row r="374" spans="4:18" x14ac:dyDescent="0.2">
      <c r="D374" s="77" t="s">
        <v>144</v>
      </c>
      <c r="R374" s="79"/>
    </row>
    <row r="375" spans="4:18" x14ac:dyDescent="0.2">
      <c r="D375" s="77" t="s">
        <v>145</v>
      </c>
      <c r="R375" s="79"/>
    </row>
    <row r="376" spans="4:18" x14ac:dyDescent="0.2">
      <c r="D376" s="77" t="s">
        <v>146</v>
      </c>
      <c r="R376" s="79"/>
    </row>
    <row r="377" spans="4:18" x14ac:dyDescent="0.2">
      <c r="D377" s="77" t="s">
        <v>147</v>
      </c>
      <c r="R377" s="79"/>
    </row>
    <row r="378" spans="4:18" x14ac:dyDescent="0.2">
      <c r="D378" s="77" t="s">
        <v>148</v>
      </c>
      <c r="R378" s="79"/>
    </row>
    <row r="379" spans="4:18" x14ac:dyDescent="0.2">
      <c r="D379" s="77" t="s">
        <v>149</v>
      </c>
      <c r="R379" s="79"/>
    </row>
    <row r="380" spans="4:18" x14ac:dyDescent="0.2">
      <c r="D380" s="77" t="s">
        <v>150</v>
      </c>
      <c r="R380" s="79"/>
    </row>
    <row r="381" spans="4:18" x14ac:dyDescent="0.2">
      <c r="D381" s="77" t="s">
        <v>151</v>
      </c>
      <c r="R381" s="79"/>
    </row>
    <row r="382" spans="4:18" x14ac:dyDescent="0.2">
      <c r="D382" s="77" t="s">
        <v>152</v>
      </c>
      <c r="R382" s="79"/>
    </row>
    <row r="383" spans="4:18" x14ac:dyDescent="0.2">
      <c r="D383" s="77" t="s">
        <v>153</v>
      </c>
      <c r="R383" s="79"/>
    </row>
    <row r="384" spans="4:18" x14ac:dyDescent="0.2">
      <c r="D384" s="77" t="s">
        <v>154</v>
      </c>
      <c r="R384" s="79"/>
    </row>
    <row r="385" spans="4:18" x14ac:dyDescent="0.2">
      <c r="D385" s="77" t="s">
        <v>155</v>
      </c>
      <c r="R385" s="79"/>
    </row>
    <row r="386" spans="4:18" x14ac:dyDescent="0.2">
      <c r="D386" s="77" t="s">
        <v>156</v>
      </c>
      <c r="R386" s="79"/>
    </row>
    <row r="387" spans="4:18" x14ac:dyDescent="0.2">
      <c r="D387" s="77" t="s">
        <v>157</v>
      </c>
      <c r="R387" s="79"/>
    </row>
    <row r="388" spans="4:18" x14ac:dyDescent="0.2">
      <c r="D388" s="77" t="s">
        <v>158</v>
      </c>
      <c r="R388" s="79"/>
    </row>
    <row r="389" spans="4:18" x14ac:dyDescent="0.2">
      <c r="D389" s="77" t="s">
        <v>159</v>
      </c>
      <c r="R389" s="79"/>
    </row>
    <row r="390" spans="4:18" x14ac:dyDescent="0.2">
      <c r="D390" s="77" t="s">
        <v>160</v>
      </c>
      <c r="R390" s="79"/>
    </row>
    <row r="391" spans="4:18" x14ac:dyDescent="0.2">
      <c r="D391" s="77" t="s">
        <v>161</v>
      </c>
      <c r="R391" s="79"/>
    </row>
    <row r="392" spans="4:18" x14ac:dyDescent="0.2">
      <c r="D392" s="77" t="s">
        <v>162</v>
      </c>
      <c r="R392" s="79"/>
    </row>
    <row r="393" spans="4:18" x14ac:dyDescent="0.2">
      <c r="D393" s="77" t="s">
        <v>163</v>
      </c>
      <c r="R393" s="79"/>
    </row>
    <row r="394" spans="4:18" x14ac:dyDescent="0.2">
      <c r="D394" s="77" t="s">
        <v>26</v>
      </c>
      <c r="R394" s="79"/>
    </row>
    <row r="395" spans="4:18" x14ac:dyDescent="0.2">
      <c r="D395" s="77" t="s">
        <v>164</v>
      </c>
      <c r="R395" s="79"/>
    </row>
    <row r="396" spans="4:18" x14ac:dyDescent="0.2">
      <c r="D396" s="77" t="s">
        <v>165</v>
      </c>
      <c r="R396" s="79"/>
    </row>
    <row r="397" spans="4:18" x14ac:dyDescent="0.2">
      <c r="D397" s="77" t="s">
        <v>166</v>
      </c>
      <c r="R397" s="79"/>
    </row>
    <row r="398" spans="4:18" x14ac:dyDescent="0.2">
      <c r="D398" s="77" t="s">
        <v>167</v>
      </c>
      <c r="R398" s="79"/>
    </row>
    <row r="399" spans="4:18" x14ac:dyDescent="0.2">
      <c r="D399" s="77" t="s">
        <v>168</v>
      </c>
      <c r="R399" s="79"/>
    </row>
    <row r="400" spans="4:18" x14ac:dyDescent="0.2">
      <c r="D400" s="77" t="s">
        <v>169</v>
      </c>
      <c r="R400" s="79"/>
    </row>
    <row r="401" spans="4:18" x14ac:dyDescent="0.2">
      <c r="D401" s="77">
        <v>115</v>
      </c>
      <c r="R401" s="79"/>
    </row>
    <row r="402" spans="4:18" x14ac:dyDescent="0.2">
      <c r="D402" s="77">
        <v>2283</v>
      </c>
      <c r="R402" s="79"/>
    </row>
    <row r="403" spans="4:18" x14ac:dyDescent="0.2">
      <c r="D403" s="77">
        <v>230</v>
      </c>
      <c r="R403" s="79"/>
    </row>
    <row r="404" spans="4:18" x14ac:dyDescent="0.2">
      <c r="D404" s="77">
        <v>254</v>
      </c>
      <c r="R404" s="79"/>
    </row>
    <row r="405" spans="4:18" x14ac:dyDescent="0.2">
      <c r="D405" s="77">
        <v>2533</v>
      </c>
      <c r="R405" s="79"/>
    </row>
    <row r="406" spans="4:18" x14ac:dyDescent="0.2">
      <c r="D406" s="77">
        <v>254105</v>
      </c>
      <c r="R406" s="79"/>
    </row>
    <row r="407" spans="4:18" x14ac:dyDescent="0.2">
      <c r="D407" s="77">
        <v>22844</v>
      </c>
      <c r="R407" s="79"/>
    </row>
    <row r="408" spans="4:18" x14ac:dyDescent="0.2">
      <c r="D408" s="77" t="s">
        <v>170</v>
      </c>
      <c r="R408" s="79"/>
    </row>
    <row r="409" spans="4:18" x14ac:dyDescent="0.2">
      <c r="R409" s="79"/>
    </row>
  </sheetData>
  <mergeCells count="1">
    <mergeCell ref="B61:J69"/>
  </mergeCells>
  <conditionalFormatting sqref="B34:B52">
    <cfRule type="cellIs" dxfId="4" priority="3" stopIfTrue="1" operator="equal">
      <formula>"Adjustment to Income/Expense/Rate Base:"</formula>
    </cfRule>
  </conditionalFormatting>
  <conditionalFormatting sqref="J1">
    <cfRule type="cellIs" dxfId="3" priority="2" stopIfTrue="1" operator="equal">
      <formula>"x.x"</formula>
    </cfRule>
  </conditionalFormatting>
  <conditionalFormatting sqref="B56:B57">
    <cfRule type="cellIs" dxfId="2" priority="1" stopIfTrue="1" operator="equal">
      <formula>"Adjustment to Income/Expense/Rate Base:"</formula>
    </cfRule>
  </conditionalFormatting>
  <dataValidations count="5">
    <dataValidation type="list" errorStyle="warning" allowBlank="1" showInputMessage="1" showErrorMessage="1" errorTitle="FERC ACCOUNT" error="This FERC Account is not included in the drop-down list. Is this the account you want to use?" sqref="WVK983092:WVL983095 D65587:D65590 IY65588:IZ65591 SU65588:SV65591 ACQ65588:ACR65591 AMM65588:AMN65591 AWI65588:AWJ65591 BGE65588:BGF65591 BQA65588:BQB65591 BZW65588:BZX65591 CJS65588:CJT65591 CTO65588:CTP65591 DDK65588:DDL65591 DNG65588:DNH65591 DXC65588:DXD65591 EGY65588:EGZ65591 EQU65588:EQV65591 FAQ65588:FAR65591 FKM65588:FKN65591 FUI65588:FUJ65591 GEE65588:GEF65591 GOA65588:GOB65591 GXW65588:GXX65591 HHS65588:HHT65591 HRO65588:HRP65591 IBK65588:IBL65591 ILG65588:ILH65591 IVC65588:IVD65591 JEY65588:JEZ65591 JOU65588:JOV65591 JYQ65588:JYR65591 KIM65588:KIN65591 KSI65588:KSJ65591 LCE65588:LCF65591 LMA65588:LMB65591 LVW65588:LVX65591 MFS65588:MFT65591 MPO65588:MPP65591 MZK65588:MZL65591 NJG65588:NJH65591 NTC65588:NTD65591 OCY65588:OCZ65591 OMU65588:OMV65591 OWQ65588:OWR65591 PGM65588:PGN65591 PQI65588:PQJ65591 QAE65588:QAF65591 QKA65588:QKB65591 QTW65588:QTX65591 RDS65588:RDT65591 RNO65588:RNP65591 RXK65588:RXL65591 SHG65588:SHH65591 SRC65588:SRD65591 TAY65588:TAZ65591 TKU65588:TKV65591 TUQ65588:TUR65591 UEM65588:UEN65591 UOI65588:UOJ65591 UYE65588:UYF65591 VIA65588:VIB65591 VRW65588:VRX65591 WBS65588:WBT65591 WLO65588:WLP65591 WVK65588:WVL65591 D131123:D131126 IY131124:IZ131127 SU131124:SV131127 ACQ131124:ACR131127 AMM131124:AMN131127 AWI131124:AWJ131127 BGE131124:BGF131127 BQA131124:BQB131127 BZW131124:BZX131127 CJS131124:CJT131127 CTO131124:CTP131127 DDK131124:DDL131127 DNG131124:DNH131127 DXC131124:DXD131127 EGY131124:EGZ131127 EQU131124:EQV131127 FAQ131124:FAR131127 FKM131124:FKN131127 FUI131124:FUJ131127 GEE131124:GEF131127 GOA131124:GOB131127 GXW131124:GXX131127 HHS131124:HHT131127 HRO131124:HRP131127 IBK131124:IBL131127 ILG131124:ILH131127 IVC131124:IVD131127 JEY131124:JEZ131127 JOU131124:JOV131127 JYQ131124:JYR131127 KIM131124:KIN131127 KSI131124:KSJ131127 LCE131124:LCF131127 LMA131124:LMB131127 LVW131124:LVX131127 MFS131124:MFT131127 MPO131124:MPP131127 MZK131124:MZL131127 NJG131124:NJH131127 NTC131124:NTD131127 OCY131124:OCZ131127 OMU131124:OMV131127 OWQ131124:OWR131127 PGM131124:PGN131127 PQI131124:PQJ131127 QAE131124:QAF131127 QKA131124:QKB131127 QTW131124:QTX131127 RDS131124:RDT131127 RNO131124:RNP131127 RXK131124:RXL131127 SHG131124:SHH131127 SRC131124:SRD131127 TAY131124:TAZ131127 TKU131124:TKV131127 TUQ131124:TUR131127 UEM131124:UEN131127 UOI131124:UOJ131127 UYE131124:UYF131127 VIA131124:VIB131127 VRW131124:VRX131127 WBS131124:WBT131127 WLO131124:WLP131127 WVK131124:WVL131127 D196659:D196662 IY196660:IZ196663 SU196660:SV196663 ACQ196660:ACR196663 AMM196660:AMN196663 AWI196660:AWJ196663 BGE196660:BGF196663 BQA196660:BQB196663 BZW196660:BZX196663 CJS196660:CJT196663 CTO196660:CTP196663 DDK196660:DDL196663 DNG196660:DNH196663 DXC196660:DXD196663 EGY196660:EGZ196663 EQU196660:EQV196663 FAQ196660:FAR196663 FKM196660:FKN196663 FUI196660:FUJ196663 GEE196660:GEF196663 GOA196660:GOB196663 GXW196660:GXX196663 HHS196660:HHT196663 HRO196660:HRP196663 IBK196660:IBL196663 ILG196660:ILH196663 IVC196660:IVD196663 JEY196660:JEZ196663 JOU196660:JOV196663 JYQ196660:JYR196663 KIM196660:KIN196663 KSI196660:KSJ196663 LCE196660:LCF196663 LMA196660:LMB196663 LVW196660:LVX196663 MFS196660:MFT196663 MPO196660:MPP196663 MZK196660:MZL196663 NJG196660:NJH196663 NTC196660:NTD196663 OCY196660:OCZ196663 OMU196660:OMV196663 OWQ196660:OWR196663 PGM196660:PGN196663 PQI196660:PQJ196663 QAE196660:QAF196663 QKA196660:QKB196663 QTW196660:QTX196663 RDS196660:RDT196663 RNO196660:RNP196663 RXK196660:RXL196663 SHG196660:SHH196663 SRC196660:SRD196663 TAY196660:TAZ196663 TKU196660:TKV196663 TUQ196660:TUR196663 UEM196660:UEN196663 UOI196660:UOJ196663 UYE196660:UYF196663 VIA196660:VIB196663 VRW196660:VRX196663 WBS196660:WBT196663 WLO196660:WLP196663 WVK196660:WVL196663 D262195:D262198 IY262196:IZ262199 SU262196:SV262199 ACQ262196:ACR262199 AMM262196:AMN262199 AWI262196:AWJ262199 BGE262196:BGF262199 BQA262196:BQB262199 BZW262196:BZX262199 CJS262196:CJT262199 CTO262196:CTP262199 DDK262196:DDL262199 DNG262196:DNH262199 DXC262196:DXD262199 EGY262196:EGZ262199 EQU262196:EQV262199 FAQ262196:FAR262199 FKM262196:FKN262199 FUI262196:FUJ262199 GEE262196:GEF262199 GOA262196:GOB262199 GXW262196:GXX262199 HHS262196:HHT262199 HRO262196:HRP262199 IBK262196:IBL262199 ILG262196:ILH262199 IVC262196:IVD262199 JEY262196:JEZ262199 JOU262196:JOV262199 JYQ262196:JYR262199 KIM262196:KIN262199 KSI262196:KSJ262199 LCE262196:LCF262199 LMA262196:LMB262199 LVW262196:LVX262199 MFS262196:MFT262199 MPO262196:MPP262199 MZK262196:MZL262199 NJG262196:NJH262199 NTC262196:NTD262199 OCY262196:OCZ262199 OMU262196:OMV262199 OWQ262196:OWR262199 PGM262196:PGN262199 PQI262196:PQJ262199 QAE262196:QAF262199 QKA262196:QKB262199 QTW262196:QTX262199 RDS262196:RDT262199 RNO262196:RNP262199 RXK262196:RXL262199 SHG262196:SHH262199 SRC262196:SRD262199 TAY262196:TAZ262199 TKU262196:TKV262199 TUQ262196:TUR262199 UEM262196:UEN262199 UOI262196:UOJ262199 UYE262196:UYF262199 VIA262196:VIB262199 VRW262196:VRX262199 WBS262196:WBT262199 WLO262196:WLP262199 WVK262196:WVL262199 D327731:D327734 IY327732:IZ327735 SU327732:SV327735 ACQ327732:ACR327735 AMM327732:AMN327735 AWI327732:AWJ327735 BGE327732:BGF327735 BQA327732:BQB327735 BZW327732:BZX327735 CJS327732:CJT327735 CTO327732:CTP327735 DDK327732:DDL327735 DNG327732:DNH327735 DXC327732:DXD327735 EGY327732:EGZ327735 EQU327732:EQV327735 FAQ327732:FAR327735 FKM327732:FKN327735 FUI327732:FUJ327735 GEE327732:GEF327735 GOA327732:GOB327735 GXW327732:GXX327735 HHS327732:HHT327735 HRO327732:HRP327735 IBK327732:IBL327735 ILG327732:ILH327735 IVC327732:IVD327735 JEY327732:JEZ327735 JOU327732:JOV327735 JYQ327732:JYR327735 KIM327732:KIN327735 KSI327732:KSJ327735 LCE327732:LCF327735 LMA327732:LMB327735 LVW327732:LVX327735 MFS327732:MFT327735 MPO327732:MPP327735 MZK327732:MZL327735 NJG327732:NJH327735 NTC327732:NTD327735 OCY327732:OCZ327735 OMU327732:OMV327735 OWQ327732:OWR327735 PGM327732:PGN327735 PQI327732:PQJ327735 QAE327732:QAF327735 QKA327732:QKB327735 QTW327732:QTX327735 RDS327732:RDT327735 RNO327732:RNP327735 RXK327732:RXL327735 SHG327732:SHH327735 SRC327732:SRD327735 TAY327732:TAZ327735 TKU327732:TKV327735 TUQ327732:TUR327735 UEM327732:UEN327735 UOI327732:UOJ327735 UYE327732:UYF327735 VIA327732:VIB327735 VRW327732:VRX327735 WBS327732:WBT327735 WLO327732:WLP327735 WVK327732:WVL327735 D393267:D393270 IY393268:IZ393271 SU393268:SV393271 ACQ393268:ACR393271 AMM393268:AMN393271 AWI393268:AWJ393271 BGE393268:BGF393271 BQA393268:BQB393271 BZW393268:BZX393271 CJS393268:CJT393271 CTO393268:CTP393271 DDK393268:DDL393271 DNG393268:DNH393271 DXC393268:DXD393271 EGY393268:EGZ393271 EQU393268:EQV393271 FAQ393268:FAR393271 FKM393268:FKN393271 FUI393268:FUJ393271 GEE393268:GEF393271 GOA393268:GOB393271 GXW393268:GXX393271 HHS393268:HHT393271 HRO393268:HRP393271 IBK393268:IBL393271 ILG393268:ILH393271 IVC393268:IVD393271 JEY393268:JEZ393271 JOU393268:JOV393271 JYQ393268:JYR393271 KIM393268:KIN393271 KSI393268:KSJ393271 LCE393268:LCF393271 LMA393268:LMB393271 LVW393268:LVX393271 MFS393268:MFT393271 MPO393268:MPP393271 MZK393268:MZL393271 NJG393268:NJH393271 NTC393268:NTD393271 OCY393268:OCZ393271 OMU393268:OMV393271 OWQ393268:OWR393271 PGM393268:PGN393271 PQI393268:PQJ393271 QAE393268:QAF393271 QKA393268:QKB393271 QTW393268:QTX393271 RDS393268:RDT393271 RNO393268:RNP393271 RXK393268:RXL393271 SHG393268:SHH393271 SRC393268:SRD393271 TAY393268:TAZ393271 TKU393268:TKV393271 TUQ393268:TUR393271 UEM393268:UEN393271 UOI393268:UOJ393271 UYE393268:UYF393271 VIA393268:VIB393271 VRW393268:VRX393271 WBS393268:WBT393271 WLO393268:WLP393271 WVK393268:WVL393271 D458803:D458806 IY458804:IZ458807 SU458804:SV458807 ACQ458804:ACR458807 AMM458804:AMN458807 AWI458804:AWJ458807 BGE458804:BGF458807 BQA458804:BQB458807 BZW458804:BZX458807 CJS458804:CJT458807 CTO458804:CTP458807 DDK458804:DDL458807 DNG458804:DNH458807 DXC458804:DXD458807 EGY458804:EGZ458807 EQU458804:EQV458807 FAQ458804:FAR458807 FKM458804:FKN458807 FUI458804:FUJ458807 GEE458804:GEF458807 GOA458804:GOB458807 GXW458804:GXX458807 HHS458804:HHT458807 HRO458804:HRP458807 IBK458804:IBL458807 ILG458804:ILH458807 IVC458804:IVD458807 JEY458804:JEZ458807 JOU458804:JOV458807 JYQ458804:JYR458807 KIM458804:KIN458807 KSI458804:KSJ458807 LCE458804:LCF458807 LMA458804:LMB458807 LVW458804:LVX458807 MFS458804:MFT458807 MPO458804:MPP458807 MZK458804:MZL458807 NJG458804:NJH458807 NTC458804:NTD458807 OCY458804:OCZ458807 OMU458804:OMV458807 OWQ458804:OWR458807 PGM458804:PGN458807 PQI458804:PQJ458807 QAE458804:QAF458807 QKA458804:QKB458807 QTW458804:QTX458807 RDS458804:RDT458807 RNO458804:RNP458807 RXK458804:RXL458807 SHG458804:SHH458807 SRC458804:SRD458807 TAY458804:TAZ458807 TKU458804:TKV458807 TUQ458804:TUR458807 UEM458804:UEN458807 UOI458804:UOJ458807 UYE458804:UYF458807 VIA458804:VIB458807 VRW458804:VRX458807 WBS458804:WBT458807 WLO458804:WLP458807 WVK458804:WVL458807 D524339:D524342 IY524340:IZ524343 SU524340:SV524343 ACQ524340:ACR524343 AMM524340:AMN524343 AWI524340:AWJ524343 BGE524340:BGF524343 BQA524340:BQB524343 BZW524340:BZX524343 CJS524340:CJT524343 CTO524340:CTP524343 DDK524340:DDL524343 DNG524340:DNH524343 DXC524340:DXD524343 EGY524340:EGZ524343 EQU524340:EQV524343 FAQ524340:FAR524343 FKM524340:FKN524343 FUI524340:FUJ524343 GEE524340:GEF524343 GOA524340:GOB524343 GXW524340:GXX524343 HHS524340:HHT524343 HRO524340:HRP524343 IBK524340:IBL524343 ILG524340:ILH524343 IVC524340:IVD524343 JEY524340:JEZ524343 JOU524340:JOV524343 JYQ524340:JYR524343 KIM524340:KIN524343 KSI524340:KSJ524343 LCE524340:LCF524343 LMA524340:LMB524343 LVW524340:LVX524343 MFS524340:MFT524343 MPO524340:MPP524343 MZK524340:MZL524343 NJG524340:NJH524343 NTC524340:NTD524343 OCY524340:OCZ524343 OMU524340:OMV524343 OWQ524340:OWR524343 PGM524340:PGN524343 PQI524340:PQJ524343 QAE524340:QAF524343 QKA524340:QKB524343 QTW524340:QTX524343 RDS524340:RDT524343 RNO524340:RNP524343 RXK524340:RXL524343 SHG524340:SHH524343 SRC524340:SRD524343 TAY524340:TAZ524343 TKU524340:TKV524343 TUQ524340:TUR524343 UEM524340:UEN524343 UOI524340:UOJ524343 UYE524340:UYF524343 VIA524340:VIB524343 VRW524340:VRX524343 WBS524340:WBT524343 WLO524340:WLP524343 WVK524340:WVL524343 D589875:D589878 IY589876:IZ589879 SU589876:SV589879 ACQ589876:ACR589879 AMM589876:AMN589879 AWI589876:AWJ589879 BGE589876:BGF589879 BQA589876:BQB589879 BZW589876:BZX589879 CJS589876:CJT589879 CTO589876:CTP589879 DDK589876:DDL589879 DNG589876:DNH589879 DXC589876:DXD589879 EGY589876:EGZ589879 EQU589876:EQV589879 FAQ589876:FAR589879 FKM589876:FKN589879 FUI589876:FUJ589879 GEE589876:GEF589879 GOA589876:GOB589879 GXW589876:GXX589879 HHS589876:HHT589879 HRO589876:HRP589879 IBK589876:IBL589879 ILG589876:ILH589879 IVC589876:IVD589879 JEY589876:JEZ589879 JOU589876:JOV589879 JYQ589876:JYR589879 KIM589876:KIN589879 KSI589876:KSJ589879 LCE589876:LCF589879 LMA589876:LMB589879 LVW589876:LVX589879 MFS589876:MFT589879 MPO589876:MPP589879 MZK589876:MZL589879 NJG589876:NJH589879 NTC589876:NTD589879 OCY589876:OCZ589879 OMU589876:OMV589879 OWQ589876:OWR589879 PGM589876:PGN589879 PQI589876:PQJ589879 QAE589876:QAF589879 QKA589876:QKB589879 QTW589876:QTX589879 RDS589876:RDT589879 RNO589876:RNP589879 RXK589876:RXL589879 SHG589876:SHH589879 SRC589876:SRD589879 TAY589876:TAZ589879 TKU589876:TKV589879 TUQ589876:TUR589879 UEM589876:UEN589879 UOI589876:UOJ589879 UYE589876:UYF589879 VIA589876:VIB589879 VRW589876:VRX589879 WBS589876:WBT589879 WLO589876:WLP589879 WVK589876:WVL589879 D655411:D655414 IY655412:IZ655415 SU655412:SV655415 ACQ655412:ACR655415 AMM655412:AMN655415 AWI655412:AWJ655415 BGE655412:BGF655415 BQA655412:BQB655415 BZW655412:BZX655415 CJS655412:CJT655415 CTO655412:CTP655415 DDK655412:DDL655415 DNG655412:DNH655415 DXC655412:DXD655415 EGY655412:EGZ655415 EQU655412:EQV655415 FAQ655412:FAR655415 FKM655412:FKN655415 FUI655412:FUJ655415 GEE655412:GEF655415 GOA655412:GOB655415 GXW655412:GXX655415 HHS655412:HHT655415 HRO655412:HRP655415 IBK655412:IBL655415 ILG655412:ILH655415 IVC655412:IVD655415 JEY655412:JEZ655415 JOU655412:JOV655415 JYQ655412:JYR655415 KIM655412:KIN655415 KSI655412:KSJ655415 LCE655412:LCF655415 LMA655412:LMB655415 LVW655412:LVX655415 MFS655412:MFT655415 MPO655412:MPP655415 MZK655412:MZL655415 NJG655412:NJH655415 NTC655412:NTD655415 OCY655412:OCZ655415 OMU655412:OMV655415 OWQ655412:OWR655415 PGM655412:PGN655415 PQI655412:PQJ655415 QAE655412:QAF655415 QKA655412:QKB655415 QTW655412:QTX655415 RDS655412:RDT655415 RNO655412:RNP655415 RXK655412:RXL655415 SHG655412:SHH655415 SRC655412:SRD655415 TAY655412:TAZ655415 TKU655412:TKV655415 TUQ655412:TUR655415 UEM655412:UEN655415 UOI655412:UOJ655415 UYE655412:UYF655415 VIA655412:VIB655415 VRW655412:VRX655415 WBS655412:WBT655415 WLO655412:WLP655415 WVK655412:WVL655415 D720947:D720950 IY720948:IZ720951 SU720948:SV720951 ACQ720948:ACR720951 AMM720948:AMN720951 AWI720948:AWJ720951 BGE720948:BGF720951 BQA720948:BQB720951 BZW720948:BZX720951 CJS720948:CJT720951 CTO720948:CTP720951 DDK720948:DDL720951 DNG720948:DNH720951 DXC720948:DXD720951 EGY720948:EGZ720951 EQU720948:EQV720951 FAQ720948:FAR720951 FKM720948:FKN720951 FUI720948:FUJ720951 GEE720948:GEF720951 GOA720948:GOB720951 GXW720948:GXX720951 HHS720948:HHT720951 HRO720948:HRP720951 IBK720948:IBL720951 ILG720948:ILH720951 IVC720948:IVD720951 JEY720948:JEZ720951 JOU720948:JOV720951 JYQ720948:JYR720951 KIM720948:KIN720951 KSI720948:KSJ720951 LCE720948:LCF720951 LMA720948:LMB720951 LVW720948:LVX720951 MFS720948:MFT720951 MPO720948:MPP720951 MZK720948:MZL720951 NJG720948:NJH720951 NTC720948:NTD720951 OCY720948:OCZ720951 OMU720948:OMV720951 OWQ720948:OWR720951 PGM720948:PGN720951 PQI720948:PQJ720951 QAE720948:QAF720951 QKA720948:QKB720951 QTW720948:QTX720951 RDS720948:RDT720951 RNO720948:RNP720951 RXK720948:RXL720951 SHG720948:SHH720951 SRC720948:SRD720951 TAY720948:TAZ720951 TKU720948:TKV720951 TUQ720948:TUR720951 UEM720948:UEN720951 UOI720948:UOJ720951 UYE720948:UYF720951 VIA720948:VIB720951 VRW720948:VRX720951 WBS720948:WBT720951 WLO720948:WLP720951 WVK720948:WVL720951 D786483:D786486 IY786484:IZ786487 SU786484:SV786487 ACQ786484:ACR786487 AMM786484:AMN786487 AWI786484:AWJ786487 BGE786484:BGF786487 BQA786484:BQB786487 BZW786484:BZX786487 CJS786484:CJT786487 CTO786484:CTP786487 DDK786484:DDL786487 DNG786484:DNH786487 DXC786484:DXD786487 EGY786484:EGZ786487 EQU786484:EQV786487 FAQ786484:FAR786487 FKM786484:FKN786487 FUI786484:FUJ786487 GEE786484:GEF786487 GOA786484:GOB786487 GXW786484:GXX786487 HHS786484:HHT786487 HRO786484:HRP786487 IBK786484:IBL786487 ILG786484:ILH786487 IVC786484:IVD786487 JEY786484:JEZ786487 JOU786484:JOV786487 JYQ786484:JYR786487 KIM786484:KIN786487 KSI786484:KSJ786487 LCE786484:LCF786487 LMA786484:LMB786487 LVW786484:LVX786487 MFS786484:MFT786487 MPO786484:MPP786487 MZK786484:MZL786487 NJG786484:NJH786487 NTC786484:NTD786487 OCY786484:OCZ786487 OMU786484:OMV786487 OWQ786484:OWR786487 PGM786484:PGN786487 PQI786484:PQJ786487 QAE786484:QAF786487 QKA786484:QKB786487 QTW786484:QTX786487 RDS786484:RDT786487 RNO786484:RNP786487 RXK786484:RXL786487 SHG786484:SHH786487 SRC786484:SRD786487 TAY786484:TAZ786487 TKU786484:TKV786487 TUQ786484:TUR786487 UEM786484:UEN786487 UOI786484:UOJ786487 UYE786484:UYF786487 VIA786484:VIB786487 VRW786484:VRX786487 WBS786484:WBT786487 WLO786484:WLP786487 WVK786484:WVL786487 D852019:D852022 IY852020:IZ852023 SU852020:SV852023 ACQ852020:ACR852023 AMM852020:AMN852023 AWI852020:AWJ852023 BGE852020:BGF852023 BQA852020:BQB852023 BZW852020:BZX852023 CJS852020:CJT852023 CTO852020:CTP852023 DDK852020:DDL852023 DNG852020:DNH852023 DXC852020:DXD852023 EGY852020:EGZ852023 EQU852020:EQV852023 FAQ852020:FAR852023 FKM852020:FKN852023 FUI852020:FUJ852023 GEE852020:GEF852023 GOA852020:GOB852023 GXW852020:GXX852023 HHS852020:HHT852023 HRO852020:HRP852023 IBK852020:IBL852023 ILG852020:ILH852023 IVC852020:IVD852023 JEY852020:JEZ852023 JOU852020:JOV852023 JYQ852020:JYR852023 KIM852020:KIN852023 KSI852020:KSJ852023 LCE852020:LCF852023 LMA852020:LMB852023 LVW852020:LVX852023 MFS852020:MFT852023 MPO852020:MPP852023 MZK852020:MZL852023 NJG852020:NJH852023 NTC852020:NTD852023 OCY852020:OCZ852023 OMU852020:OMV852023 OWQ852020:OWR852023 PGM852020:PGN852023 PQI852020:PQJ852023 QAE852020:QAF852023 QKA852020:QKB852023 QTW852020:QTX852023 RDS852020:RDT852023 RNO852020:RNP852023 RXK852020:RXL852023 SHG852020:SHH852023 SRC852020:SRD852023 TAY852020:TAZ852023 TKU852020:TKV852023 TUQ852020:TUR852023 UEM852020:UEN852023 UOI852020:UOJ852023 UYE852020:UYF852023 VIA852020:VIB852023 VRW852020:VRX852023 WBS852020:WBT852023 WLO852020:WLP852023 WVK852020:WVL852023 D917555:D917558 IY917556:IZ917559 SU917556:SV917559 ACQ917556:ACR917559 AMM917556:AMN917559 AWI917556:AWJ917559 BGE917556:BGF917559 BQA917556:BQB917559 BZW917556:BZX917559 CJS917556:CJT917559 CTO917556:CTP917559 DDK917556:DDL917559 DNG917556:DNH917559 DXC917556:DXD917559 EGY917556:EGZ917559 EQU917556:EQV917559 FAQ917556:FAR917559 FKM917556:FKN917559 FUI917556:FUJ917559 GEE917556:GEF917559 GOA917556:GOB917559 GXW917556:GXX917559 HHS917556:HHT917559 HRO917556:HRP917559 IBK917556:IBL917559 ILG917556:ILH917559 IVC917556:IVD917559 JEY917556:JEZ917559 JOU917556:JOV917559 JYQ917556:JYR917559 KIM917556:KIN917559 KSI917556:KSJ917559 LCE917556:LCF917559 LMA917556:LMB917559 LVW917556:LVX917559 MFS917556:MFT917559 MPO917556:MPP917559 MZK917556:MZL917559 NJG917556:NJH917559 NTC917556:NTD917559 OCY917556:OCZ917559 OMU917556:OMV917559 OWQ917556:OWR917559 PGM917556:PGN917559 PQI917556:PQJ917559 QAE917556:QAF917559 QKA917556:QKB917559 QTW917556:QTX917559 RDS917556:RDT917559 RNO917556:RNP917559 RXK917556:RXL917559 SHG917556:SHH917559 SRC917556:SRD917559 TAY917556:TAZ917559 TKU917556:TKV917559 TUQ917556:TUR917559 UEM917556:UEN917559 UOI917556:UOJ917559 UYE917556:UYF917559 VIA917556:VIB917559 VRW917556:VRX917559 WBS917556:WBT917559 WLO917556:WLP917559 WVK917556:WVL917559 D983091:D983094 IY983092:IZ983095 SU983092:SV983095 ACQ983092:ACR983095 AMM983092:AMN983095 AWI983092:AWJ983095 BGE983092:BGF983095 BQA983092:BQB983095 BZW983092:BZX983095 CJS983092:CJT983095 CTO983092:CTP983095 DDK983092:DDL983095 DNG983092:DNH983095 DXC983092:DXD983095 EGY983092:EGZ983095 EQU983092:EQV983095 FAQ983092:FAR983095 FKM983092:FKN983095 FUI983092:FUJ983095 GEE983092:GEF983095 GOA983092:GOB983095 GXW983092:GXX983095 HHS983092:HHT983095 HRO983092:HRP983095 IBK983092:IBL983095 ILG983092:ILH983095 IVC983092:IVD983095 JEY983092:JEZ983095 JOU983092:JOV983095 JYQ983092:JYR983095 KIM983092:KIN983095 KSI983092:KSJ983095 LCE983092:LCF983095 LMA983092:LMB983095 LVW983092:LVX983095 MFS983092:MFT983095 MPO983092:MPP983095 MZK983092:MZL983095 NJG983092:NJH983095 NTC983092:NTD983095 OCY983092:OCZ983095 OMU983092:OMV983095 OWQ983092:OWR983095 PGM983092:PGN983095 PQI983092:PQJ983095 QAE983092:QAF983095 QKA983092:QKB983095 QTW983092:QTX983095 RDS983092:RDT983095 RNO983092:RNP983095 RXK983092:RXL983095 SHG983092:SHH983095 SRC983092:SRD983095 TAY983092:TAZ983095 TKU983092:TKV983095 TUQ983092:TUR983095 UEM983092:UEN983095 UOI983092:UOJ983095 UYE983092:UYF983095 VIA983092:VIB983095 VRW983092:VRX983095 WBS983092:WBT983095 WLO983092:WLP983095 WVK52:WVL52 WLO52:WLP52 WBS52:WBT52 VRW52:VRX52 VIA52:VIB52 UYE52:UYF52 UOI52:UOJ52 UEM52:UEN52 TUQ52:TUR52 TKU52:TKV52 TAY52:TAZ52 SRC52:SRD52 SHG52:SHH52 RXK52:RXL52 RNO52:RNP52 RDS52:RDT52 QTW52:QTX52 QKA52:QKB52 QAE52:QAF52 PQI52:PQJ52 PGM52:PGN52 OWQ52:OWR52 OMU52:OMV52 OCY52:OCZ52 NTC52:NTD52 NJG52:NJH52 MZK52:MZL52 MPO52:MPP52 MFS52:MFT52 LVW52:LVX52 LMA52:LMB52 LCE52:LCF52 KSI52:KSJ52 KIM52:KIN52 JYQ52:JYR52 JOU52:JOV52 JEY52:JEZ52 IVC52:IVD52 ILG52:ILH52 IBK52:IBL52 HRO52:HRP52 HHS52:HHT52 GXW52:GXX52 GOA52:GOB52 GEE52:GEF52 FUI52:FUJ52 FKM52:FKN52 FAQ52:FAR52 EQU52:EQV52 EGY52:EGZ52 DXC52:DXD52 DNG52:DNH52 DDK52:DDL52 CTO52:CTP52 CJS52:CJT52 BZW52:BZX52 BQA52:BQB52 BGE52:BGF52 AWI52:AWJ52 AMM52:AMN52 ACQ52:ACR52 SU52:SV52 IY52:IZ52">
      <formula1>$D$74:$D$408</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M983093:WVM983095 E65588:E65590 JA65589:JA65591 SW65589:SW65591 ACS65589:ACS65591 AMO65589:AMO65591 AWK65589:AWK65591 BGG65589:BGG65591 BQC65589:BQC65591 BZY65589:BZY65591 CJU65589:CJU65591 CTQ65589:CTQ65591 DDM65589:DDM65591 DNI65589:DNI65591 DXE65589:DXE65591 EHA65589:EHA65591 EQW65589:EQW65591 FAS65589:FAS65591 FKO65589:FKO65591 FUK65589:FUK65591 GEG65589:GEG65591 GOC65589:GOC65591 GXY65589:GXY65591 HHU65589:HHU65591 HRQ65589:HRQ65591 IBM65589:IBM65591 ILI65589:ILI65591 IVE65589:IVE65591 JFA65589:JFA65591 JOW65589:JOW65591 JYS65589:JYS65591 KIO65589:KIO65591 KSK65589:KSK65591 LCG65589:LCG65591 LMC65589:LMC65591 LVY65589:LVY65591 MFU65589:MFU65591 MPQ65589:MPQ65591 MZM65589:MZM65591 NJI65589:NJI65591 NTE65589:NTE65591 ODA65589:ODA65591 OMW65589:OMW65591 OWS65589:OWS65591 PGO65589:PGO65591 PQK65589:PQK65591 QAG65589:QAG65591 QKC65589:QKC65591 QTY65589:QTY65591 RDU65589:RDU65591 RNQ65589:RNQ65591 RXM65589:RXM65591 SHI65589:SHI65591 SRE65589:SRE65591 TBA65589:TBA65591 TKW65589:TKW65591 TUS65589:TUS65591 UEO65589:UEO65591 UOK65589:UOK65591 UYG65589:UYG65591 VIC65589:VIC65591 VRY65589:VRY65591 WBU65589:WBU65591 WLQ65589:WLQ65591 WVM65589:WVM65591 E131124:E131126 JA131125:JA131127 SW131125:SW131127 ACS131125:ACS131127 AMO131125:AMO131127 AWK131125:AWK131127 BGG131125:BGG131127 BQC131125:BQC131127 BZY131125:BZY131127 CJU131125:CJU131127 CTQ131125:CTQ131127 DDM131125:DDM131127 DNI131125:DNI131127 DXE131125:DXE131127 EHA131125:EHA131127 EQW131125:EQW131127 FAS131125:FAS131127 FKO131125:FKO131127 FUK131125:FUK131127 GEG131125:GEG131127 GOC131125:GOC131127 GXY131125:GXY131127 HHU131125:HHU131127 HRQ131125:HRQ131127 IBM131125:IBM131127 ILI131125:ILI131127 IVE131125:IVE131127 JFA131125:JFA131127 JOW131125:JOW131127 JYS131125:JYS131127 KIO131125:KIO131127 KSK131125:KSK131127 LCG131125:LCG131127 LMC131125:LMC131127 LVY131125:LVY131127 MFU131125:MFU131127 MPQ131125:MPQ131127 MZM131125:MZM131127 NJI131125:NJI131127 NTE131125:NTE131127 ODA131125:ODA131127 OMW131125:OMW131127 OWS131125:OWS131127 PGO131125:PGO131127 PQK131125:PQK131127 QAG131125:QAG131127 QKC131125:QKC131127 QTY131125:QTY131127 RDU131125:RDU131127 RNQ131125:RNQ131127 RXM131125:RXM131127 SHI131125:SHI131127 SRE131125:SRE131127 TBA131125:TBA131127 TKW131125:TKW131127 TUS131125:TUS131127 UEO131125:UEO131127 UOK131125:UOK131127 UYG131125:UYG131127 VIC131125:VIC131127 VRY131125:VRY131127 WBU131125:WBU131127 WLQ131125:WLQ131127 WVM131125:WVM131127 E196660:E196662 JA196661:JA196663 SW196661:SW196663 ACS196661:ACS196663 AMO196661:AMO196663 AWK196661:AWK196663 BGG196661:BGG196663 BQC196661:BQC196663 BZY196661:BZY196663 CJU196661:CJU196663 CTQ196661:CTQ196663 DDM196661:DDM196663 DNI196661:DNI196663 DXE196661:DXE196663 EHA196661:EHA196663 EQW196661:EQW196663 FAS196661:FAS196663 FKO196661:FKO196663 FUK196661:FUK196663 GEG196661:GEG196663 GOC196661:GOC196663 GXY196661:GXY196663 HHU196661:HHU196663 HRQ196661:HRQ196663 IBM196661:IBM196663 ILI196661:ILI196663 IVE196661:IVE196663 JFA196661:JFA196663 JOW196661:JOW196663 JYS196661:JYS196663 KIO196661:KIO196663 KSK196661:KSK196663 LCG196661:LCG196663 LMC196661:LMC196663 LVY196661:LVY196663 MFU196661:MFU196663 MPQ196661:MPQ196663 MZM196661:MZM196663 NJI196661:NJI196663 NTE196661:NTE196663 ODA196661:ODA196663 OMW196661:OMW196663 OWS196661:OWS196663 PGO196661:PGO196663 PQK196661:PQK196663 QAG196661:QAG196663 QKC196661:QKC196663 QTY196661:QTY196663 RDU196661:RDU196663 RNQ196661:RNQ196663 RXM196661:RXM196663 SHI196661:SHI196663 SRE196661:SRE196663 TBA196661:TBA196663 TKW196661:TKW196663 TUS196661:TUS196663 UEO196661:UEO196663 UOK196661:UOK196663 UYG196661:UYG196663 VIC196661:VIC196663 VRY196661:VRY196663 WBU196661:WBU196663 WLQ196661:WLQ196663 WVM196661:WVM196663 E262196:E262198 JA262197:JA262199 SW262197:SW262199 ACS262197:ACS262199 AMO262197:AMO262199 AWK262197:AWK262199 BGG262197:BGG262199 BQC262197:BQC262199 BZY262197:BZY262199 CJU262197:CJU262199 CTQ262197:CTQ262199 DDM262197:DDM262199 DNI262197:DNI262199 DXE262197:DXE262199 EHA262197:EHA262199 EQW262197:EQW262199 FAS262197:FAS262199 FKO262197:FKO262199 FUK262197:FUK262199 GEG262197:GEG262199 GOC262197:GOC262199 GXY262197:GXY262199 HHU262197:HHU262199 HRQ262197:HRQ262199 IBM262197:IBM262199 ILI262197:ILI262199 IVE262197:IVE262199 JFA262197:JFA262199 JOW262197:JOW262199 JYS262197:JYS262199 KIO262197:KIO262199 KSK262197:KSK262199 LCG262197:LCG262199 LMC262197:LMC262199 LVY262197:LVY262199 MFU262197:MFU262199 MPQ262197:MPQ262199 MZM262197:MZM262199 NJI262197:NJI262199 NTE262197:NTE262199 ODA262197:ODA262199 OMW262197:OMW262199 OWS262197:OWS262199 PGO262197:PGO262199 PQK262197:PQK262199 QAG262197:QAG262199 QKC262197:QKC262199 QTY262197:QTY262199 RDU262197:RDU262199 RNQ262197:RNQ262199 RXM262197:RXM262199 SHI262197:SHI262199 SRE262197:SRE262199 TBA262197:TBA262199 TKW262197:TKW262199 TUS262197:TUS262199 UEO262197:UEO262199 UOK262197:UOK262199 UYG262197:UYG262199 VIC262197:VIC262199 VRY262197:VRY262199 WBU262197:WBU262199 WLQ262197:WLQ262199 WVM262197:WVM262199 E327732:E327734 JA327733:JA327735 SW327733:SW327735 ACS327733:ACS327735 AMO327733:AMO327735 AWK327733:AWK327735 BGG327733:BGG327735 BQC327733:BQC327735 BZY327733:BZY327735 CJU327733:CJU327735 CTQ327733:CTQ327735 DDM327733:DDM327735 DNI327733:DNI327735 DXE327733:DXE327735 EHA327733:EHA327735 EQW327733:EQW327735 FAS327733:FAS327735 FKO327733:FKO327735 FUK327733:FUK327735 GEG327733:GEG327735 GOC327733:GOC327735 GXY327733:GXY327735 HHU327733:HHU327735 HRQ327733:HRQ327735 IBM327733:IBM327735 ILI327733:ILI327735 IVE327733:IVE327735 JFA327733:JFA327735 JOW327733:JOW327735 JYS327733:JYS327735 KIO327733:KIO327735 KSK327733:KSK327735 LCG327733:LCG327735 LMC327733:LMC327735 LVY327733:LVY327735 MFU327733:MFU327735 MPQ327733:MPQ327735 MZM327733:MZM327735 NJI327733:NJI327735 NTE327733:NTE327735 ODA327733:ODA327735 OMW327733:OMW327735 OWS327733:OWS327735 PGO327733:PGO327735 PQK327733:PQK327735 QAG327733:QAG327735 QKC327733:QKC327735 QTY327733:QTY327735 RDU327733:RDU327735 RNQ327733:RNQ327735 RXM327733:RXM327735 SHI327733:SHI327735 SRE327733:SRE327735 TBA327733:TBA327735 TKW327733:TKW327735 TUS327733:TUS327735 UEO327733:UEO327735 UOK327733:UOK327735 UYG327733:UYG327735 VIC327733:VIC327735 VRY327733:VRY327735 WBU327733:WBU327735 WLQ327733:WLQ327735 WVM327733:WVM327735 E393268:E393270 JA393269:JA393271 SW393269:SW393271 ACS393269:ACS393271 AMO393269:AMO393271 AWK393269:AWK393271 BGG393269:BGG393271 BQC393269:BQC393271 BZY393269:BZY393271 CJU393269:CJU393271 CTQ393269:CTQ393271 DDM393269:DDM393271 DNI393269:DNI393271 DXE393269:DXE393271 EHA393269:EHA393271 EQW393269:EQW393271 FAS393269:FAS393271 FKO393269:FKO393271 FUK393269:FUK393271 GEG393269:GEG393271 GOC393269:GOC393271 GXY393269:GXY393271 HHU393269:HHU393271 HRQ393269:HRQ393271 IBM393269:IBM393271 ILI393269:ILI393271 IVE393269:IVE393271 JFA393269:JFA393271 JOW393269:JOW393271 JYS393269:JYS393271 KIO393269:KIO393271 KSK393269:KSK393271 LCG393269:LCG393271 LMC393269:LMC393271 LVY393269:LVY393271 MFU393269:MFU393271 MPQ393269:MPQ393271 MZM393269:MZM393271 NJI393269:NJI393271 NTE393269:NTE393271 ODA393269:ODA393271 OMW393269:OMW393271 OWS393269:OWS393271 PGO393269:PGO393271 PQK393269:PQK393271 QAG393269:QAG393271 QKC393269:QKC393271 QTY393269:QTY393271 RDU393269:RDU393271 RNQ393269:RNQ393271 RXM393269:RXM393271 SHI393269:SHI393271 SRE393269:SRE393271 TBA393269:TBA393271 TKW393269:TKW393271 TUS393269:TUS393271 UEO393269:UEO393271 UOK393269:UOK393271 UYG393269:UYG393271 VIC393269:VIC393271 VRY393269:VRY393271 WBU393269:WBU393271 WLQ393269:WLQ393271 WVM393269:WVM393271 E458804:E458806 JA458805:JA458807 SW458805:SW458807 ACS458805:ACS458807 AMO458805:AMO458807 AWK458805:AWK458807 BGG458805:BGG458807 BQC458805:BQC458807 BZY458805:BZY458807 CJU458805:CJU458807 CTQ458805:CTQ458807 DDM458805:DDM458807 DNI458805:DNI458807 DXE458805:DXE458807 EHA458805:EHA458807 EQW458805:EQW458807 FAS458805:FAS458807 FKO458805:FKO458807 FUK458805:FUK458807 GEG458805:GEG458807 GOC458805:GOC458807 GXY458805:GXY458807 HHU458805:HHU458807 HRQ458805:HRQ458807 IBM458805:IBM458807 ILI458805:ILI458807 IVE458805:IVE458807 JFA458805:JFA458807 JOW458805:JOW458807 JYS458805:JYS458807 KIO458805:KIO458807 KSK458805:KSK458807 LCG458805:LCG458807 LMC458805:LMC458807 LVY458805:LVY458807 MFU458805:MFU458807 MPQ458805:MPQ458807 MZM458805:MZM458807 NJI458805:NJI458807 NTE458805:NTE458807 ODA458805:ODA458807 OMW458805:OMW458807 OWS458805:OWS458807 PGO458805:PGO458807 PQK458805:PQK458807 QAG458805:QAG458807 QKC458805:QKC458807 QTY458805:QTY458807 RDU458805:RDU458807 RNQ458805:RNQ458807 RXM458805:RXM458807 SHI458805:SHI458807 SRE458805:SRE458807 TBA458805:TBA458807 TKW458805:TKW458807 TUS458805:TUS458807 UEO458805:UEO458807 UOK458805:UOK458807 UYG458805:UYG458807 VIC458805:VIC458807 VRY458805:VRY458807 WBU458805:WBU458807 WLQ458805:WLQ458807 WVM458805:WVM458807 E524340:E524342 JA524341:JA524343 SW524341:SW524343 ACS524341:ACS524343 AMO524341:AMO524343 AWK524341:AWK524343 BGG524341:BGG524343 BQC524341:BQC524343 BZY524341:BZY524343 CJU524341:CJU524343 CTQ524341:CTQ524343 DDM524341:DDM524343 DNI524341:DNI524343 DXE524341:DXE524343 EHA524341:EHA524343 EQW524341:EQW524343 FAS524341:FAS524343 FKO524341:FKO524343 FUK524341:FUK524343 GEG524341:GEG524343 GOC524341:GOC524343 GXY524341:GXY524343 HHU524341:HHU524343 HRQ524341:HRQ524343 IBM524341:IBM524343 ILI524341:ILI524343 IVE524341:IVE524343 JFA524341:JFA524343 JOW524341:JOW524343 JYS524341:JYS524343 KIO524341:KIO524343 KSK524341:KSK524343 LCG524341:LCG524343 LMC524341:LMC524343 LVY524341:LVY524343 MFU524341:MFU524343 MPQ524341:MPQ524343 MZM524341:MZM524343 NJI524341:NJI524343 NTE524341:NTE524343 ODA524341:ODA524343 OMW524341:OMW524343 OWS524341:OWS524343 PGO524341:PGO524343 PQK524341:PQK524343 QAG524341:QAG524343 QKC524341:QKC524343 QTY524341:QTY524343 RDU524341:RDU524343 RNQ524341:RNQ524343 RXM524341:RXM524343 SHI524341:SHI524343 SRE524341:SRE524343 TBA524341:TBA524343 TKW524341:TKW524343 TUS524341:TUS524343 UEO524341:UEO524343 UOK524341:UOK524343 UYG524341:UYG524343 VIC524341:VIC524343 VRY524341:VRY524343 WBU524341:WBU524343 WLQ524341:WLQ524343 WVM524341:WVM524343 E589876:E589878 JA589877:JA589879 SW589877:SW589879 ACS589877:ACS589879 AMO589877:AMO589879 AWK589877:AWK589879 BGG589877:BGG589879 BQC589877:BQC589879 BZY589877:BZY589879 CJU589877:CJU589879 CTQ589877:CTQ589879 DDM589877:DDM589879 DNI589877:DNI589879 DXE589877:DXE589879 EHA589877:EHA589879 EQW589877:EQW589879 FAS589877:FAS589879 FKO589877:FKO589879 FUK589877:FUK589879 GEG589877:GEG589879 GOC589877:GOC589879 GXY589877:GXY589879 HHU589877:HHU589879 HRQ589877:HRQ589879 IBM589877:IBM589879 ILI589877:ILI589879 IVE589877:IVE589879 JFA589877:JFA589879 JOW589877:JOW589879 JYS589877:JYS589879 KIO589877:KIO589879 KSK589877:KSK589879 LCG589877:LCG589879 LMC589877:LMC589879 LVY589877:LVY589879 MFU589877:MFU589879 MPQ589877:MPQ589879 MZM589877:MZM589879 NJI589877:NJI589879 NTE589877:NTE589879 ODA589877:ODA589879 OMW589877:OMW589879 OWS589877:OWS589879 PGO589877:PGO589879 PQK589877:PQK589879 QAG589877:QAG589879 QKC589877:QKC589879 QTY589877:QTY589879 RDU589877:RDU589879 RNQ589877:RNQ589879 RXM589877:RXM589879 SHI589877:SHI589879 SRE589877:SRE589879 TBA589877:TBA589879 TKW589877:TKW589879 TUS589877:TUS589879 UEO589877:UEO589879 UOK589877:UOK589879 UYG589877:UYG589879 VIC589877:VIC589879 VRY589877:VRY589879 WBU589877:WBU589879 WLQ589877:WLQ589879 WVM589877:WVM589879 E655412:E655414 JA655413:JA655415 SW655413:SW655415 ACS655413:ACS655415 AMO655413:AMO655415 AWK655413:AWK655415 BGG655413:BGG655415 BQC655413:BQC655415 BZY655413:BZY655415 CJU655413:CJU655415 CTQ655413:CTQ655415 DDM655413:DDM655415 DNI655413:DNI655415 DXE655413:DXE655415 EHA655413:EHA655415 EQW655413:EQW655415 FAS655413:FAS655415 FKO655413:FKO655415 FUK655413:FUK655415 GEG655413:GEG655415 GOC655413:GOC655415 GXY655413:GXY655415 HHU655413:HHU655415 HRQ655413:HRQ655415 IBM655413:IBM655415 ILI655413:ILI655415 IVE655413:IVE655415 JFA655413:JFA655415 JOW655413:JOW655415 JYS655413:JYS655415 KIO655413:KIO655415 KSK655413:KSK655415 LCG655413:LCG655415 LMC655413:LMC655415 LVY655413:LVY655415 MFU655413:MFU655415 MPQ655413:MPQ655415 MZM655413:MZM655415 NJI655413:NJI655415 NTE655413:NTE655415 ODA655413:ODA655415 OMW655413:OMW655415 OWS655413:OWS655415 PGO655413:PGO655415 PQK655413:PQK655415 QAG655413:QAG655415 QKC655413:QKC655415 QTY655413:QTY655415 RDU655413:RDU655415 RNQ655413:RNQ655415 RXM655413:RXM655415 SHI655413:SHI655415 SRE655413:SRE655415 TBA655413:TBA655415 TKW655413:TKW655415 TUS655413:TUS655415 UEO655413:UEO655415 UOK655413:UOK655415 UYG655413:UYG655415 VIC655413:VIC655415 VRY655413:VRY655415 WBU655413:WBU655415 WLQ655413:WLQ655415 WVM655413:WVM655415 E720948:E720950 JA720949:JA720951 SW720949:SW720951 ACS720949:ACS720951 AMO720949:AMO720951 AWK720949:AWK720951 BGG720949:BGG720951 BQC720949:BQC720951 BZY720949:BZY720951 CJU720949:CJU720951 CTQ720949:CTQ720951 DDM720949:DDM720951 DNI720949:DNI720951 DXE720949:DXE720951 EHA720949:EHA720951 EQW720949:EQW720951 FAS720949:FAS720951 FKO720949:FKO720951 FUK720949:FUK720951 GEG720949:GEG720951 GOC720949:GOC720951 GXY720949:GXY720951 HHU720949:HHU720951 HRQ720949:HRQ720951 IBM720949:IBM720951 ILI720949:ILI720951 IVE720949:IVE720951 JFA720949:JFA720951 JOW720949:JOW720951 JYS720949:JYS720951 KIO720949:KIO720951 KSK720949:KSK720951 LCG720949:LCG720951 LMC720949:LMC720951 LVY720949:LVY720951 MFU720949:MFU720951 MPQ720949:MPQ720951 MZM720949:MZM720951 NJI720949:NJI720951 NTE720949:NTE720951 ODA720949:ODA720951 OMW720949:OMW720951 OWS720949:OWS720951 PGO720949:PGO720951 PQK720949:PQK720951 QAG720949:QAG720951 QKC720949:QKC720951 QTY720949:QTY720951 RDU720949:RDU720951 RNQ720949:RNQ720951 RXM720949:RXM720951 SHI720949:SHI720951 SRE720949:SRE720951 TBA720949:TBA720951 TKW720949:TKW720951 TUS720949:TUS720951 UEO720949:UEO720951 UOK720949:UOK720951 UYG720949:UYG720951 VIC720949:VIC720951 VRY720949:VRY720951 WBU720949:WBU720951 WLQ720949:WLQ720951 WVM720949:WVM720951 E786484:E786486 JA786485:JA786487 SW786485:SW786487 ACS786485:ACS786487 AMO786485:AMO786487 AWK786485:AWK786487 BGG786485:BGG786487 BQC786485:BQC786487 BZY786485:BZY786487 CJU786485:CJU786487 CTQ786485:CTQ786487 DDM786485:DDM786487 DNI786485:DNI786487 DXE786485:DXE786487 EHA786485:EHA786487 EQW786485:EQW786487 FAS786485:FAS786487 FKO786485:FKO786487 FUK786485:FUK786487 GEG786485:GEG786487 GOC786485:GOC786487 GXY786485:GXY786487 HHU786485:HHU786487 HRQ786485:HRQ786487 IBM786485:IBM786487 ILI786485:ILI786487 IVE786485:IVE786487 JFA786485:JFA786487 JOW786485:JOW786487 JYS786485:JYS786487 KIO786485:KIO786487 KSK786485:KSK786487 LCG786485:LCG786487 LMC786485:LMC786487 LVY786485:LVY786487 MFU786485:MFU786487 MPQ786485:MPQ786487 MZM786485:MZM786487 NJI786485:NJI786487 NTE786485:NTE786487 ODA786485:ODA786487 OMW786485:OMW786487 OWS786485:OWS786487 PGO786485:PGO786487 PQK786485:PQK786487 QAG786485:QAG786487 QKC786485:QKC786487 QTY786485:QTY786487 RDU786485:RDU786487 RNQ786485:RNQ786487 RXM786485:RXM786487 SHI786485:SHI786487 SRE786485:SRE786487 TBA786485:TBA786487 TKW786485:TKW786487 TUS786485:TUS786487 UEO786485:UEO786487 UOK786485:UOK786487 UYG786485:UYG786487 VIC786485:VIC786487 VRY786485:VRY786487 WBU786485:WBU786487 WLQ786485:WLQ786487 WVM786485:WVM786487 E852020:E852022 JA852021:JA852023 SW852021:SW852023 ACS852021:ACS852023 AMO852021:AMO852023 AWK852021:AWK852023 BGG852021:BGG852023 BQC852021:BQC852023 BZY852021:BZY852023 CJU852021:CJU852023 CTQ852021:CTQ852023 DDM852021:DDM852023 DNI852021:DNI852023 DXE852021:DXE852023 EHA852021:EHA852023 EQW852021:EQW852023 FAS852021:FAS852023 FKO852021:FKO852023 FUK852021:FUK852023 GEG852021:GEG852023 GOC852021:GOC852023 GXY852021:GXY852023 HHU852021:HHU852023 HRQ852021:HRQ852023 IBM852021:IBM852023 ILI852021:ILI852023 IVE852021:IVE852023 JFA852021:JFA852023 JOW852021:JOW852023 JYS852021:JYS852023 KIO852021:KIO852023 KSK852021:KSK852023 LCG852021:LCG852023 LMC852021:LMC852023 LVY852021:LVY852023 MFU852021:MFU852023 MPQ852021:MPQ852023 MZM852021:MZM852023 NJI852021:NJI852023 NTE852021:NTE852023 ODA852021:ODA852023 OMW852021:OMW852023 OWS852021:OWS852023 PGO852021:PGO852023 PQK852021:PQK852023 QAG852021:QAG852023 QKC852021:QKC852023 QTY852021:QTY852023 RDU852021:RDU852023 RNQ852021:RNQ852023 RXM852021:RXM852023 SHI852021:SHI852023 SRE852021:SRE852023 TBA852021:TBA852023 TKW852021:TKW852023 TUS852021:TUS852023 UEO852021:UEO852023 UOK852021:UOK852023 UYG852021:UYG852023 VIC852021:VIC852023 VRY852021:VRY852023 WBU852021:WBU852023 WLQ852021:WLQ852023 WVM852021:WVM852023 E917556:E917558 JA917557:JA917559 SW917557:SW917559 ACS917557:ACS917559 AMO917557:AMO917559 AWK917557:AWK917559 BGG917557:BGG917559 BQC917557:BQC917559 BZY917557:BZY917559 CJU917557:CJU917559 CTQ917557:CTQ917559 DDM917557:DDM917559 DNI917557:DNI917559 DXE917557:DXE917559 EHA917557:EHA917559 EQW917557:EQW917559 FAS917557:FAS917559 FKO917557:FKO917559 FUK917557:FUK917559 GEG917557:GEG917559 GOC917557:GOC917559 GXY917557:GXY917559 HHU917557:HHU917559 HRQ917557:HRQ917559 IBM917557:IBM917559 ILI917557:ILI917559 IVE917557:IVE917559 JFA917557:JFA917559 JOW917557:JOW917559 JYS917557:JYS917559 KIO917557:KIO917559 KSK917557:KSK917559 LCG917557:LCG917559 LMC917557:LMC917559 LVY917557:LVY917559 MFU917557:MFU917559 MPQ917557:MPQ917559 MZM917557:MZM917559 NJI917557:NJI917559 NTE917557:NTE917559 ODA917557:ODA917559 OMW917557:OMW917559 OWS917557:OWS917559 PGO917557:PGO917559 PQK917557:PQK917559 QAG917557:QAG917559 QKC917557:QKC917559 QTY917557:QTY917559 RDU917557:RDU917559 RNQ917557:RNQ917559 RXM917557:RXM917559 SHI917557:SHI917559 SRE917557:SRE917559 TBA917557:TBA917559 TKW917557:TKW917559 TUS917557:TUS917559 UEO917557:UEO917559 UOK917557:UOK917559 UYG917557:UYG917559 VIC917557:VIC917559 VRY917557:VRY917559 WBU917557:WBU917559 WLQ917557:WLQ917559 WVM917557:WVM917559 E983092:E983094 JA983093:JA983095 SW983093:SW983095 ACS983093:ACS983095 AMO983093:AMO983095 AWK983093:AWK983095 BGG983093:BGG983095 BQC983093:BQC983095 BZY983093:BZY983095 CJU983093:CJU983095 CTQ983093:CTQ983095 DDM983093:DDM983095 DNI983093:DNI983095 DXE983093:DXE983095 EHA983093:EHA983095 EQW983093:EQW983095 FAS983093:FAS983095 FKO983093:FKO983095 FUK983093:FUK983095 GEG983093:GEG983095 GOC983093:GOC983095 GXY983093:GXY983095 HHU983093:HHU983095 HRQ983093:HRQ983095 IBM983093:IBM983095 ILI983093:ILI983095 IVE983093:IVE983095 JFA983093:JFA983095 JOW983093:JOW983095 JYS983093:JYS983095 KIO983093:KIO983095 KSK983093:KSK983095 LCG983093:LCG983095 LMC983093:LMC983095 LVY983093:LVY983095 MFU983093:MFU983095 MPQ983093:MPQ983095 MZM983093:MZM983095 NJI983093:NJI983095 NTE983093:NTE983095 ODA983093:ODA983095 OMW983093:OMW983095 OWS983093:OWS983095 PGO983093:PGO983095 PQK983093:PQK983095 QAG983093:QAG983095 QKC983093:QKC983095 QTY983093:QTY983095 RDU983093:RDU983095 RNQ983093:RNQ983095 RXM983093:RXM983095 SHI983093:SHI983095 SRE983093:SRE983095 TBA983093:TBA983095 TKW983093:TKW983095 TUS983093:TUS983095 UEO983093:UEO983095 UOK983093:UOK983095 UYG983093:UYG983095 VIC983093:VIC983095 VRY983093:VRY983095 WBU983093:WBU983095 WLQ983093:WLQ983095 E8 E12">
      <formula1>"1, 2, 3"</formula1>
    </dataValidation>
    <dataValidation type="list" errorStyle="warning" allowBlank="1" showInputMessage="1" showErrorMessage="1" errorTitle="Factor" error="This factor is not included in the drop-down list. Is this the factor you want to use?" sqref="G52 WLS983092:WLS983095 WBW983092:WBW983095 VSA983092:VSA983095 VIE983092:VIE983095 UYI983092:UYI983095 UOM983092:UOM983095 UEQ983092:UEQ983095 TUU983092:TUU983095 TKY983092:TKY983095 TBC983092:TBC983095 SRG983092:SRG983095 SHK983092:SHK983095 RXO983092:RXO983095 RNS983092:RNS983095 RDW983092:RDW983095 QUA983092:QUA983095 QKE983092:QKE983095 QAI983092:QAI983095 PQM983092:PQM983095 PGQ983092:PGQ983095 OWU983092:OWU983095 OMY983092:OMY983095 ODC983092:ODC983095 NTG983092:NTG983095 NJK983092:NJK983095 MZO983092:MZO983095 MPS983092:MPS983095 MFW983092:MFW983095 LWA983092:LWA983095 LME983092:LME983095 LCI983092:LCI983095 KSM983092:KSM983095 KIQ983092:KIQ983095 JYU983092:JYU983095 JOY983092:JOY983095 JFC983092:JFC983095 IVG983092:IVG983095 ILK983092:ILK983095 IBO983092:IBO983095 HRS983092:HRS983095 HHW983092:HHW983095 GYA983092:GYA983095 GOE983092:GOE983095 GEI983092:GEI983095 FUM983092:FUM983095 FKQ983092:FKQ983095 FAU983092:FAU983095 EQY983092:EQY983095 EHC983092:EHC983095 DXG983092:DXG983095 DNK983092:DNK983095 DDO983092:DDO983095 CTS983092:CTS983095 CJW983092:CJW983095 CAA983092:CAA983095 BQE983092:BQE983095 BGI983092:BGI983095 AWM983092:AWM983095 AMQ983092:AMQ983095 ACU983092:ACU983095 SY983092:SY983095 JC983092:JC983095 G983091:G983094 WVO917556:WVO917559 WLS917556:WLS917559 WBW917556:WBW917559 VSA917556:VSA917559 VIE917556:VIE917559 UYI917556:UYI917559 UOM917556:UOM917559 UEQ917556:UEQ917559 TUU917556:TUU917559 TKY917556:TKY917559 TBC917556:TBC917559 SRG917556:SRG917559 SHK917556:SHK917559 RXO917556:RXO917559 RNS917556:RNS917559 RDW917556:RDW917559 QUA917556:QUA917559 QKE917556:QKE917559 QAI917556:QAI917559 PQM917556:PQM917559 PGQ917556:PGQ917559 OWU917556:OWU917559 OMY917556:OMY917559 ODC917556:ODC917559 NTG917556:NTG917559 NJK917556:NJK917559 MZO917556:MZO917559 MPS917556:MPS917559 MFW917556:MFW917559 LWA917556:LWA917559 LME917556:LME917559 LCI917556:LCI917559 KSM917556:KSM917559 KIQ917556:KIQ917559 JYU917556:JYU917559 JOY917556:JOY917559 JFC917556:JFC917559 IVG917556:IVG917559 ILK917556:ILK917559 IBO917556:IBO917559 HRS917556:HRS917559 HHW917556:HHW917559 GYA917556:GYA917559 GOE917556:GOE917559 GEI917556:GEI917559 FUM917556:FUM917559 FKQ917556:FKQ917559 FAU917556:FAU917559 EQY917556:EQY917559 EHC917556:EHC917559 DXG917556:DXG917559 DNK917556:DNK917559 DDO917556:DDO917559 CTS917556:CTS917559 CJW917556:CJW917559 CAA917556:CAA917559 BQE917556:BQE917559 BGI917556:BGI917559 AWM917556:AWM917559 AMQ917556:AMQ917559 ACU917556:ACU917559 SY917556:SY917559 JC917556:JC917559 G917555:G917558 WVO852020:WVO852023 WLS852020:WLS852023 WBW852020:WBW852023 VSA852020:VSA852023 VIE852020:VIE852023 UYI852020:UYI852023 UOM852020:UOM852023 UEQ852020:UEQ852023 TUU852020:TUU852023 TKY852020:TKY852023 TBC852020:TBC852023 SRG852020:SRG852023 SHK852020:SHK852023 RXO852020:RXO852023 RNS852020:RNS852023 RDW852020:RDW852023 QUA852020:QUA852023 QKE852020:QKE852023 QAI852020:QAI852023 PQM852020:PQM852023 PGQ852020:PGQ852023 OWU852020:OWU852023 OMY852020:OMY852023 ODC852020:ODC852023 NTG852020:NTG852023 NJK852020:NJK852023 MZO852020:MZO852023 MPS852020:MPS852023 MFW852020:MFW852023 LWA852020:LWA852023 LME852020:LME852023 LCI852020:LCI852023 KSM852020:KSM852023 KIQ852020:KIQ852023 JYU852020:JYU852023 JOY852020:JOY852023 JFC852020:JFC852023 IVG852020:IVG852023 ILK852020:ILK852023 IBO852020:IBO852023 HRS852020:HRS852023 HHW852020:HHW852023 GYA852020:GYA852023 GOE852020:GOE852023 GEI852020:GEI852023 FUM852020:FUM852023 FKQ852020:FKQ852023 FAU852020:FAU852023 EQY852020:EQY852023 EHC852020:EHC852023 DXG852020:DXG852023 DNK852020:DNK852023 DDO852020:DDO852023 CTS852020:CTS852023 CJW852020:CJW852023 CAA852020:CAA852023 BQE852020:BQE852023 BGI852020:BGI852023 AWM852020:AWM852023 AMQ852020:AMQ852023 ACU852020:ACU852023 SY852020:SY852023 JC852020:JC852023 G852019:G852022 WVO786484:WVO786487 WLS786484:WLS786487 WBW786484:WBW786487 VSA786484:VSA786487 VIE786484:VIE786487 UYI786484:UYI786487 UOM786484:UOM786487 UEQ786484:UEQ786487 TUU786484:TUU786487 TKY786484:TKY786487 TBC786484:TBC786487 SRG786484:SRG786487 SHK786484:SHK786487 RXO786484:RXO786487 RNS786484:RNS786487 RDW786484:RDW786487 QUA786484:QUA786487 QKE786484:QKE786487 QAI786484:QAI786487 PQM786484:PQM786487 PGQ786484:PGQ786487 OWU786484:OWU786487 OMY786484:OMY786487 ODC786484:ODC786487 NTG786484:NTG786487 NJK786484:NJK786487 MZO786484:MZO786487 MPS786484:MPS786487 MFW786484:MFW786487 LWA786484:LWA786487 LME786484:LME786487 LCI786484:LCI786487 KSM786484:KSM786487 KIQ786484:KIQ786487 JYU786484:JYU786487 JOY786484:JOY786487 JFC786484:JFC786487 IVG786484:IVG786487 ILK786484:ILK786487 IBO786484:IBO786487 HRS786484:HRS786487 HHW786484:HHW786487 GYA786484:GYA786487 GOE786484:GOE786487 GEI786484:GEI786487 FUM786484:FUM786487 FKQ786484:FKQ786487 FAU786484:FAU786487 EQY786484:EQY786487 EHC786484:EHC786487 DXG786484:DXG786487 DNK786484:DNK786487 DDO786484:DDO786487 CTS786484:CTS786487 CJW786484:CJW786487 CAA786484:CAA786487 BQE786484:BQE786487 BGI786484:BGI786487 AWM786484:AWM786487 AMQ786484:AMQ786487 ACU786484:ACU786487 SY786484:SY786487 JC786484:JC786487 G786483:G786486 WVO720948:WVO720951 WLS720948:WLS720951 WBW720948:WBW720951 VSA720948:VSA720951 VIE720948:VIE720951 UYI720948:UYI720951 UOM720948:UOM720951 UEQ720948:UEQ720951 TUU720948:TUU720951 TKY720948:TKY720951 TBC720948:TBC720951 SRG720948:SRG720951 SHK720948:SHK720951 RXO720948:RXO720951 RNS720948:RNS720951 RDW720948:RDW720951 QUA720948:QUA720951 QKE720948:QKE720951 QAI720948:QAI720951 PQM720948:PQM720951 PGQ720948:PGQ720951 OWU720948:OWU720951 OMY720948:OMY720951 ODC720948:ODC720951 NTG720948:NTG720951 NJK720948:NJK720951 MZO720948:MZO720951 MPS720948:MPS720951 MFW720948:MFW720951 LWA720948:LWA720951 LME720948:LME720951 LCI720948:LCI720951 KSM720948:KSM720951 KIQ720948:KIQ720951 JYU720948:JYU720951 JOY720948:JOY720951 JFC720948:JFC720951 IVG720948:IVG720951 ILK720948:ILK720951 IBO720948:IBO720951 HRS720948:HRS720951 HHW720948:HHW720951 GYA720948:GYA720951 GOE720948:GOE720951 GEI720948:GEI720951 FUM720948:FUM720951 FKQ720948:FKQ720951 FAU720948:FAU720951 EQY720948:EQY720951 EHC720948:EHC720951 DXG720948:DXG720951 DNK720948:DNK720951 DDO720948:DDO720951 CTS720948:CTS720951 CJW720948:CJW720951 CAA720948:CAA720951 BQE720948:BQE720951 BGI720948:BGI720951 AWM720948:AWM720951 AMQ720948:AMQ720951 ACU720948:ACU720951 SY720948:SY720951 JC720948:JC720951 G720947:G720950 WVO655412:WVO655415 WLS655412:WLS655415 WBW655412:WBW655415 VSA655412:VSA655415 VIE655412:VIE655415 UYI655412:UYI655415 UOM655412:UOM655415 UEQ655412:UEQ655415 TUU655412:TUU655415 TKY655412:TKY655415 TBC655412:TBC655415 SRG655412:SRG655415 SHK655412:SHK655415 RXO655412:RXO655415 RNS655412:RNS655415 RDW655412:RDW655415 QUA655412:QUA655415 QKE655412:QKE655415 QAI655412:QAI655415 PQM655412:PQM655415 PGQ655412:PGQ655415 OWU655412:OWU655415 OMY655412:OMY655415 ODC655412:ODC655415 NTG655412:NTG655415 NJK655412:NJK655415 MZO655412:MZO655415 MPS655412:MPS655415 MFW655412:MFW655415 LWA655412:LWA655415 LME655412:LME655415 LCI655412:LCI655415 KSM655412:KSM655415 KIQ655412:KIQ655415 JYU655412:JYU655415 JOY655412:JOY655415 JFC655412:JFC655415 IVG655412:IVG655415 ILK655412:ILK655415 IBO655412:IBO655415 HRS655412:HRS655415 HHW655412:HHW655415 GYA655412:GYA655415 GOE655412:GOE655415 GEI655412:GEI655415 FUM655412:FUM655415 FKQ655412:FKQ655415 FAU655412:FAU655415 EQY655412:EQY655415 EHC655412:EHC655415 DXG655412:DXG655415 DNK655412:DNK655415 DDO655412:DDO655415 CTS655412:CTS655415 CJW655412:CJW655415 CAA655412:CAA655415 BQE655412:BQE655415 BGI655412:BGI655415 AWM655412:AWM655415 AMQ655412:AMQ655415 ACU655412:ACU655415 SY655412:SY655415 JC655412:JC655415 G655411:G655414 WVO589876:WVO589879 WLS589876:WLS589879 WBW589876:WBW589879 VSA589876:VSA589879 VIE589876:VIE589879 UYI589876:UYI589879 UOM589876:UOM589879 UEQ589876:UEQ589879 TUU589876:TUU589879 TKY589876:TKY589879 TBC589876:TBC589879 SRG589876:SRG589879 SHK589876:SHK589879 RXO589876:RXO589879 RNS589876:RNS589879 RDW589876:RDW589879 QUA589876:QUA589879 QKE589876:QKE589879 QAI589876:QAI589879 PQM589876:PQM589879 PGQ589876:PGQ589879 OWU589876:OWU589879 OMY589876:OMY589879 ODC589876:ODC589879 NTG589876:NTG589879 NJK589876:NJK589879 MZO589876:MZO589879 MPS589876:MPS589879 MFW589876:MFW589879 LWA589876:LWA589879 LME589876:LME589879 LCI589876:LCI589879 KSM589876:KSM589879 KIQ589876:KIQ589879 JYU589876:JYU589879 JOY589876:JOY589879 JFC589876:JFC589879 IVG589876:IVG589879 ILK589876:ILK589879 IBO589876:IBO589879 HRS589876:HRS589879 HHW589876:HHW589879 GYA589876:GYA589879 GOE589876:GOE589879 GEI589876:GEI589879 FUM589876:FUM589879 FKQ589876:FKQ589879 FAU589876:FAU589879 EQY589876:EQY589879 EHC589876:EHC589879 DXG589876:DXG589879 DNK589876:DNK589879 DDO589876:DDO589879 CTS589876:CTS589879 CJW589876:CJW589879 CAA589876:CAA589879 BQE589876:BQE589879 BGI589876:BGI589879 AWM589876:AWM589879 AMQ589876:AMQ589879 ACU589876:ACU589879 SY589876:SY589879 JC589876:JC589879 G589875:G589878 WVO524340:WVO524343 WLS524340:WLS524343 WBW524340:WBW524343 VSA524340:VSA524343 VIE524340:VIE524343 UYI524340:UYI524343 UOM524340:UOM524343 UEQ524340:UEQ524343 TUU524340:TUU524343 TKY524340:TKY524343 TBC524340:TBC524343 SRG524340:SRG524343 SHK524340:SHK524343 RXO524340:RXO524343 RNS524340:RNS524343 RDW524340:RDW524343 QUA524340:QUA524343 QKE524340:QKE524343 QAI524340:QAI524343 PQM524340:PQM524343 PGQ524340:PGQ524343 OWU524340:OWU524343 OMY524340:OMY524343 ODC524340:ODC524343 NTG524340:NTG524343 NJK524340:NJK524343 MZO524340:MZO524343 MPS524340:MPS524343 MFW524340:MFW524343 LWA524340:LWA524343 LME524340:LME524343 LCI524340:LCI524343 KSM524340:KSM524343 KIQ524340:KIQ524343 JYU524340:JYU524343 JOY524340:JOY524343 JFC524340:JFC524343 IVG524340:IVG524343 ILK524340:ILK524343 IBO524340:IBO524343 HRS524340:HRS524343 HHW524340:HHW524343 GYA524340:GYA524343 GOE524340:GOE524343 GEI524340:GEI524343 FUM524340:FUM524343 FKQ524340:FKQ524343 FAU524340:FAU524343 EQY524340:EQY524343 EHC524340:EHC524343 DXG524340:DXG524343 DNK524340:DNK524343 DDO524340:DDO524343 CTS524340:CTS524343 CJW524340:CJW524343 CAA524340:CAA524343 BQE524340:BQE524343 BGI524340:BGI524343 AWM524340:AWM524343 AMQ524340:AMQ524343 ACU524340:ACU524343 SY524340:SY524343 JC524340:JC524343 G524339:G524342 WVO458804:WVO458807 WLS458804:WLS458807 WBW458804:WBW458807 VSA458804:VSA458807 VIE458804:VIE458807 UYI458804:UYI458807 UOM458804:UOM458807 UEQ458804:UEQ458807 TUU458804:TUU458807 TKY458804:TKY458807 TBC458804:TBC458807 SRG458804:SRG458807 SHK458804:SHK458807 RXO458804:RXO458807 RNS458804:RNS458807 RDW458804:RDW458807 QUA458804:QUA458807 QKE458804:QKE458807 QAI458804:QAI458807 PQM458804:PQM458807 PGQ458804:PGQ458807 OWU458804:OWU458807 OMY458804:OMY458807 ODC458804:ODC458807 NTG458804:NTG458807 NJK458804:NJK458807 MZO458804:MZO458807 MPS458804:MPS458807 MFW458804:MFW458807 LWA458804:LWA458807 LME458804:LME458807 LCI458804:LCI458807 KSM458804:KSM458807 KIQ458804:KIQ458807 JYU458804:JYU458807 JOY458804:JOY458807 JFC458804:JFC458807 IVG458804:IVG458807 ILK458804:ILK458807 IBO458804:IBO458807 HRS458804:HRS458807 HHW458804:HHW458807 GYA458804:GYA458807 GOE458804:GOE458807 GEI458804:GEI458807 FUM458804:FUM458807 FKQ458804:FKQ458807 FAU458804:FAU458807 EQY458804:EQY458807 EHC458804:EHC458807 DXG458804:DXG458807 DNK458804:DNK458807 DDO458804:DDO458807 CTS458804:CTS458807 CJW458804:CJW458807 CAA458804:CAA458807 BQE458804:BQE458807 BGI458804:BGI458807 AWM458804:AWM458807 AMQ458804:AMQ458807 ACU458804:ACU458807 SY458804:SY458807 JC458804:JC458807 G458803:G458806 WVO393268:WVO393271 WLS393268:WLS393271 WBW393268:WBW393271 VSA393268:VSA393271 VIE393268:VIE393271 UYI393268:UYI393271 UOM393268:UOM393271 UEQ393268:UEQ393271 TUU393268:TUU393271 TKY393268:TKY393271 TBC393268:TBC393271 SRG393268:SRG393271 SHK393268:SHK393271 RXO393268:RXO393271 RNS393268:RNS393271 RDW393268:RDW393271 QUA393268:QUA393271 QKE393268:QKE393271 QAI393268:QAI393271 PQM393268:PQM393271 PGQ393268:PGQ393271 OWU393268:OWU393271 OMY393268:OMY393271 ODC393268:ODC393271 NTG393268:NTG393271 NJK393268:NJK393271 MZO393268:MZO393271 MPS393268:MPS393271 MFW393268:MFW393271 LWA393268:LWA393271 LME393268:LME393271 LCI393268:LCI393271 KSM393268:KSM393271 KIQ393268:KIQ393271 JYU393268:JYU393271 JOY393268:JOY393271 JFC393268:JFC393271 IVG393268:IVG393271 ILK393268:ILK393271 IBO393268:IBO393271 HRS393268:HRS393271 HHW393268:HHW393271 GYA393268:GYA393271 GOE393268:GOE393271 GEI393268:GEI393271 FUM393268:FUM393271 FKQ393268:FKQ393271 FAU393268:FAU393271 EQY393268:EQY393271 EHC393268:EHC393271 DXG393268:DXG393271 DNK393268:DNK393271 DDO393268:DDO393271 CTS393268:CTS393271 CJW393268:CJW393271 CAA393268:CAA393271 BQE393268:BQE393271 BGI393268:BGI393271 AWM393268:AWM393271 AMQ393268:AMQ393271 ACU393268:ACU393271 SY393268:SY393271 JC393268:JC393271 G393267:G393270 WVO327732:WVO327735 WLS327732:WLS327735 WBW327732:WBW327735 VSA327732:VSA327735 VIE327732:VIE327735 UYI327732:UYI327735 UOM327732:UOM327735 UEQ327732:UEQ327735 TUU327732:TUU327735 TKY327732:TKY327735 TBC327732:TBC327735 SRG327732:SRG327735 SHK327732:SHK327735 RXO327732:RXO327735 RNS327732:RNS327735 RDW327732:RDW327735 QUA327732:QUA327735 QKE327732:QKE327735 QAI327732:QAI327735 PQM327732:PQM327735 PGQ327732:PGQ327735 OWU327732:OWU327735 OMY327732:OMY327735 ODC327732:ODC327735 NTG327732:NTG327735 NJK327732:NJK327735 MZO327732:MZO327735 MPS327732:MPS327735 MFW327732:MFW327735 LWA327732:LWA327735 LME327732:LME327735 LCI327732:LCI327735 KSM327732:KSM327735 KIQ327732:KIQ327735 JYU327732:JYU327735 JOY327732:JOY327735 JFC327732:JFC327735 IVG327732:IVG327735 ILK327732:ILK327735 IBO327732:IBO327735 HRS327732:HRS327735 HHW327732:HHW327735 GYA327732:GYA327735 GOE327732:GOE327735 GEI327732:GEI327735 FUM327732:FUM327735 FKQ327732:FKQ327735 FAU327732:FAU327735 EQY327732:EQY327735 EHC327732:EHC327735 DXG327732:DXG327735 DNK327732:DNK327735 DDO327732:DDO327735 CTS327732:CTS327735 CJW327732:CJW327735 CAA327732:CAA327735 BQE327732:BQE327735 BGI327732:BGI327735 AWM327732:AWM327735 AMQ327732:AMQ327735 ACU327732:ACU327735 SY327732:SY327735 JC327732:JC327735 G327731:G327734 WVO262196:WVO262199 WLS262196:WLS262199 WBW262196:WBW262199 VSA262196:VSA262199 VIE262196:VIE262199 UYI262196:UYI262199 UOM262196:UOM262199 UEQ262196:UEQ262199 TUU262196:TUU262199 TKY262196:TKY262199 TBC262196:TBC262199 SRG262196:SRG262199 SHK262196:SHK262199 RXO262196:RXO262199 RNS262196:RNS262199 RDW262196:RDW262199 QUA262196:QUA262199 QKE262196:QKE262199 QAI262196:QAI262199 PQM262196:PQM262199 PGQ262196:PGQ262199 OWU262196:OWU262199 OMY262196:OMY262199 ODC262196:ODC262199 NTG262196:NTG262199 NJK262196:NJK262199 MZO262196:MZO262199 MPS262196:MPS262199 MFW262196:MFW262199 LWA262196:LWA262199 LME262196:LME262199 LCI262196:LCI262199 KSM262196:KSM262199 KIQ262196:KIQ262199 JYU262196:JYU262199 JOY262196:JOY262199 JFC262196:JFC262199 IVG262196:IVG262199 ILK262196:ILK262199 IBO262196:IBO262199 HRS262196:HRS262199 HHW262196:HHW262199 GYA262196:GYA262199 GOE262196:GOE262199 GEI262196:GEI262199 FUM262196:FUM262199 FKQ262196:FKQ262199 FAU262196:FAU262199 EQY262196:EQY262199 EHC262196:EHC262199 DXG262196:DXG262199 DNK262196:DNK262199 DDO262196:DDO262199 CTS262196:CTS262199 CJW262196:CJW262199 CAA262196:CAA262199 BQE262196:BQE262199 BGI262196:BGI262199 AWM262196:AWM262199 AMQ262196:AMQ262199 ACU262196:ACU262199 SY262196:SY262199 JC262196:JC262199 G262195:G262198 WVO196660:WVO196663 WLS196660:WLS196663 WBW196660:WBW196663 VSA196660:VSA196663 VIE196660:VIE196663 UYI196660:UYI196663 UOM196660:UOM196663 UEQ196660:UEQ196663 TUU196660:TUU196663 TKY196660:TKY196663 TBC196660:TBC196663 SRG196660:SRG196663 SHK196660:SHK196663 RXO196660:RXO196663 RNS196660:RNS196663 RDW196660:RDW196663 QUA196660:QUA196663 QKE196660:QKE196663 QAI196660:QAI196663 PQM196660:PQM196663 PGQ196660:PGQ196663 OWU196660:OWU196663 OMY196660:OMY196663 ODC196660:ODC196663 NTG196660:NTG196663 NJK196660:NJK196663 MZO196660:MZO196663 MPS196660:MPS196663 MFW196660:MFW196663 LWA196660:LWA196663 LME196660:LME196663 LCI196660:LCI196663 KSM196660:KSM196663 KIQ196660:KIQ196663 JYU196660:JYU196663 JOY196660:JOY196663 JFC196660:JFC196663 IVG196660:IVG196663 ILK196660:ILK196663 IBO196660:IBO196663 HRS196660:HRS196663 HHW196660:HHW196663 GYA196660:GYA196663 GOE196660:GOE196663 GEI196660:GEI196663 FUM196660:FUM196663 FKQ196660:FKQ196663 FAU196660:FAU196663 EQY196660:EQY196663 EHC196660:EHC196663 DXG196660:DXG196663 DNK196660:DNK196663 DDO196660:DDO196663 CTS196660:CTS196663 CJW196660:CJW196663 CAA196660:CAA196663 BQE196660:BQE196663 BGI196660:BGI196663 AWM196660:AWM196663 AMQ196660:AMQ196663 ACU196660:ACU196663 SY196660:SY196663 JC196660:JC196663 G196659:G196662 WVO131124:WVO131127 WLS131124:WLS131127 WBW131124:WBW131127 VSA131124:VSA131127 VIE131124:VIE131127 UYI131124:UYI131127 UOM131124:UOM131127 UEQ131124:UEQ131127 TUU131124:TUU131127 TKY131124:TKY131127 TBC131124:TBC131127 SRG131124:SRG131127 SHK131124:SHK131127 RXO131124:RXO131127 RNS131124:RNS131127 RDW131124:RDW131127 QUA131124:QUA131127 QKE131124:QKE131127 QAI131124:QAI131127 PQM131124:PQM131127 PGQ131124:PGQ131127 OWU131124:OWU131127 OMY131124:OMY131127 ODC131124:ODC131127 NTG131124:NTG131127 NJK131124:NJK131127 MZO131124:MZO131127 MPS131124:MPS131127 MFW131124:MFW131127 LWA131124:LWA131127 LME131124:LME131127 LCI131124:LCI131127 KSM131124:KSM131127 KIQ131124:KIQ131127 JYU131124:JYU131127 JOY131124:JOY131127 JFC131124:JFC131127 IVG131124:IVG131127 ILK131124:ILK131127 IBO131124:IBO131127 HRS131124:HRS131127 HHW131124:HHW131127 GYA131124:GYA131127 GOE131124:GOE131127 GEI131124:GEI131127 FUM131124:FUM131127 FKQ131124:FKQ131127 FAU131124:FAU131127 EQY131124:EQY131127 EHC131124:EHC131127 DXG131124:DXG131127 DNK131124:DNK131127 DDO131124:DDO131127 CTS131124:CTS131127 CJW131124:CJW131127 CAA131124:CAA131127 BQE131124:BQE131127 BGI131124:BGI131127 AWM131124:AWM131127 AMQ131124:AMQ131127 ACU131124:ACU131127 SY131124:SY131127 JC131124:JC131127 G131123:G131126 WVO65588:WVO65591 WLS65588:WLS65591 WBW65588:WBW65591 VSA65588:VSA65591 VIE65588:VIE65591 UYI65588:UYI65591 UOM65588:UOM65591 UEQ65588:UEQ65591 TUU65588:TUU65591 TKY65588:TKY65591 TBC65588:TBC65591 SRG65588:SRG65591 SHK65588:SHK65591 RXO65588:RXO65591 RNS65588:RNS65591 RDW65588:RDW65591 QUA65588:QUA65591 QKE65588:QKE65591 QAI65588:QAI65591 PQM65588:PQM65591 PGQ65588:PGQ65591 OWU65588:OWU65591 OMY65588:OMY65591 ODC65588:ODC65591 NTG65588:NTG65591 NJK65588:NJK65591 MZO65588:MZO65591 MPS65588:MPS65591 MFW65588:MFW65591 LWA65588:LWA65591 LME65588:LME65591 LCI65588:LCI65591 KSM65588:KSM65591 KIQ65588:KIQ65591 JYU65588:JYU65591 JOY65588:JOY65591 JFC65588:JFC65591 IVG65588:IVG65591 ILK65588:ILK65591 IBO65588:IBO65591 HRS65588:HRS65591 HHW65588:HHW65591 GYA65588:GYA65591 GOE65588:GOE65591 GEI65588:GEI65591 FUM65588:FUM65591 FKQ65588:FKQ65591 FAU65588:FAU65591 EQY65588:EQY65591 EHC65588:EHC65591 DXG65588:DXG65591 DNK65588:DNK65591 DDO65588:DDO65591 CTS65588:CTS65591 CJW65588:CJW65591 CAA65588:CAA65591 BQE65588:BQE65591 BGI65588:BGI65591 AWM65588:AWM65591 AMQ65588:AMQ65591 ACU65588:ACU65591 SY65588:SY65591 JC65588:JC65591 G65587:G65590 WVO983092:WVO983095 SY52 ACU52 AMQ52 AWM52 BGI52 BQE52 CAA52 CJW52 CTS52 DDO52 DNK52 DXG52 EHC52 EQY52 FAU52 FKQ52 FUM52 GEI52 GOE52 GYA52 HHW52 HRS52 IBO52 ILK52 IVG52 JFC52 JOY52 JYU52 KIQ52 KSM52 LCI52 LME52 LWA52 MFW52 MPS52 MZO52 NJK52 NTG52 ODC52 OMY52 OWU52 PGQ52 PQM52 QAI52 QKE52 QUA52 RDW52 RNS52 RXO52 SHK52 SRG52 TBC52 TKY52 TUU52 UEQ52 UOM52 UYI52 VIE52 VSA52 WBW52 WLS52 WVO52 JC52">
      <formula1>$G$74:$G$165</formula1>
    </dataValidation>
    <dataValidation type="list" errorStyle="warning" allowBlank="1" showInputMessage="1" showErrorMessage="1" errorTitle="FERC ACCOUNT" error="This FERC Account is not included in the drop-down list. Is this the account you want to use?" sqref="D8:D12">
      <formula1>$D$38:$D$346</formula1>
    </dataValidation>
    <dataValidation type="list" errorStyle="warning" allowBlank="1" showInputMessage="1" showErrorMessage="1" errorTitle="Factor" error="This factor is not included in the drop-down list. Is this the factor you want to use?" sqref="G8:G12">
      <formula1>$G$38:$G$103</formula1>
    </dataValidation>
  </dataValidations>
  <pageMargins left="0.7" right="0.7" top="0.75" bottom="0.75" header="0.3" footer="0.3"/>
  <pageSetup scale="7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8"/>
  <sheetViews>
    <sheetView view="pageBreakPreview" zoomScale="85" zoomScaleNormal="100" zoomScaleSheetLayoutView="85" workbookViewId="0"/>
  </sheetViews>
  <sheetFormatPr defaultColWidth="10" defaultRowHeight="12.75" x14ac:dyDescent="0.2"/>
  <cols>
    <col min="1" max="1" width="2.5703125" style="37" customWidth="1"/>
    <col min="2" max="2" width="7.28515625" style="37" customWidth="1"/>
    <col min="3" max="3" width="18.140625" style="37" customWidth="1"/>
    <col min="4" max="4" width="9.85546875" style="37" bestFit="1" customWidth="1"/>
    <col min="5" max="5" width="5.140625" style="37" bestFit="1" customWidth="1"/>
    <col min="6" max="6" width="13.42578125" style="37" bestFit="1" customWidth="1"/>
    <col min="7" max="7" width="11.28515625" style="37" bestFit="1" customWidth="1"/>
    <col min="8" max="8" width="10.7109375" style="37" bestFit="1" customWidth="1"/>
    <col min="9" max="9" width="13.7109375" style="37" bestFit="1" customWidth="1"/>
    <col min="10" max="10" width="6.140625" style="37" bestFit="1" customWidth="1"/>
    <col min="11" max="11" width="18.140625" style="37" bestFit="1" customWidth="1"/>
    <col min="12" max="12" width="12" style="37" bestFit="1" customWidth="1"/>
    <col min="13" max="17" width="10" style="37"/>
    <col min="18" max="18" width="13.28515625" style="37" customWidth="1"/>
    <col min="19" max="19" width="11.5703125" style="37" bestFit="1" customWidth="1"/>
    <col min="20" max="255" width="10" style="37"/>
    <col min="256" max="256" width="2.5703125" style="37" customWidth="1"/>
    <col min="257" max="257" width="7.140625" style="37" customWidth="1"/>
    <col min="258" max="258" width="23.5703125" style="37" customWidth="1"/>
    <col min="259" max="259" width="9.7109375" style="37" customWidth="1"/>
    <col min="260" max="260" width="0" style="37" hidden="1" customWidth="1"/>
    <col min="261" max="261" width="4.7109375" style="37" customWidth="1"/>
    <col min="262" max="262" width="14.42578125" style="37" customWidth="1"/>
    <col min="263" max="263" width="11.140625" style="37" customWidth="1"/>
    <col min="264" max="264" width="10.28515625" style="37" customWidth="1"/>
    <col min="265" max="265" width="13" style="37" customWidth="1"/>
    <col min="266" max="266" width="8.28515625" style="37" customWidth="1"/>
    <col min="267" max="511" width="10" style="37"/>
    <col min="512" max="512" width="2.5703125" style="37" customWidth="1"/>
    <col min="513" max="513" width="7.140625" style="37" customWidth="1"/>
    <col min="514" max="514" width="23.5703125" style="37" customWidth="1"/>
    <col min="515" max="515" width="9.7109375" style="37" customWidth="1"/>
    <col min="516" max="516" width="0" style="37" hidden="1" customWidth="1"/>
    <col min="517" max="517" width="4.7109375" style="37" customWidth="1"/>
    <col min="518" max="518" width="14.42578125" style="37" customWidth="1"/>
    <col min="519" max="519" width="11.140625" style="37" customWidth="1"/>
    <col min="520" max="520" width="10.28515625" style="37" customWidth="1"/>
    <col min="521" max="521" width="13" style="37" customWidth="1"/>
    <col min="522" max="522" width="8.28515625" style="37" customWidth="1"/>
    <col min="523" max="767" width="10" style="37"/>
    <col min="768" max="768" width="2.5703125" style="37" customWidth="1"/>
    <col min="769" max="769" width="7.140625" style="37" customWidth="1"/>
    <col min="770" max="770" width="23.5703125" style="37" customWidth="1"/>
    <col min="771" max="771" width="9.7109375" style="37" customWidth="1"/>
    <col min="772" max="772" width="0" style="37" hidden="1" customWidth="1"/>
    <col min="773" max="773" width="4.7109375" style="37" customWidth="1"/>
    <col min="774" max="774" width="14.42578125" style="37" customWidth="1"/>
    <col min="775" max="775" width="11.140625" style="37" customWidth="1"/>
    <col min="776" max="776" width="10.28515625" style="37" customWidth="1"/>
    <col min="777" max="777" width="13" style="37" customWidth="1"/>
    <col min="778" max="778" width="8.28515625" style="37" customWidth="1"/>
    <col min="779" max="1023" width="10" style="37"/>
    <col min="1024" max="1024" width="2.5703125" style="37" customWidth="1"/>
    <col min="1025" max="1025" width="7.140625" style="37" customWidth="1"/>
    <col min="1026" max="1026" width="23.5703125" style="37" customWidth="1"/>
    <col min="1027" max="1027" width="9.7109375" style="37" customWidth="1"/>
    <col min="1028" max="1028" width="0" style="37" hidden="1" customWidth="1"/>
    <col min="1029" max="1029" width="4.7109375" style="37" customWidth="1"/>
    <col min="1030" max="1030" width="14.42578125" style="37" customWidth="1"/>
    <col min="1031" max="1031" width="11.140625" style="37" customWidth="1"/>
    <col min="1032" max="1032" width="10.28515625" style="37" customWidth="1"/>
    <col min="1033" max="1033" width="13" style="37" customWidth="1"/>
    <col min="1034" max="1034" width="8.28515625" style="37" customWidth="1"/>
    <col min="1035" max="1279" width="10" style="37"/>
    <col min="1280" max="1280" width="2.5703125" style="37" customWidth="1"/>
    <col min="1281" max="1281" width="7.140625" style="37" customWidth="1"/>
    <col min="1282" max="1282" width="23.5703125" style="37" customWidth="1"/>
    <col min="1283" max="1283" width="9.7109375" style="37" customWidth="1"/>
    <col min="1284" max="1284" width="0" style="37" hidden="1" customWidth="1"/>
    <col min="1285" max="1285" width="4.7109375" style="37" customWidth="1"/>
    <col min="1286" max="1286" width="14.42578125" style="37" customWidth="1"/>
    <col min="1287" max="1287" width="11.140625" style="37" customWidth="1"/>
    <col min="1288" max="1288" width="10.28515625" style="37" customWidth="1"/>
    <col min="1289" max="1289" width="13" style="37" customWidth="1"/>
    <col min="1290" max="1290" width="8.28515625" style="37" customWidth="1"/>
    <col min="1291" max="1535" width="10" style="37"/>
    <col min="1536" max="1536" width="2.5703125" style="37" customWidth="1"/>
    <col min="1537" max="1537" width="7.140625" style="37" customWidth="1"/>
    <col min="1538" max="1538" width="23.5703125" style="37" customWidth="1"/>
    <col min="1539" max="1539" width="9.7109375" style="37" customWidth="1"/>
    <col min="1540" max="1540" width="0" style="37" hidden="1" customWidth="1"/>
    <col min="1541" max="1541" width="4.7109375" style="37" customWidth="1"/>
    <col min="1542" max="1542" width="14.42578125" style="37" customWidth="1"/>
    <col min="1543" max="1543" width="11.140625" style="37" customWidth="1"/>
    <col min="1544" max="1544" width="10.28515625" style="37" customWidth="1"/>
    <col min="1545" max="1545" width="13" style="37" customWidth="1"/>
    <col min="1546" max="1546" width="8.28515625" style="37" customWidth="1"/>
    <col min="1547" max="1791" width="10" style="37"/>
    <col min="1792" max="1792" width="2.5703125" style="37" customWidth="1"/>
    <col min="1793" max="1793" width="7.140625" style="37" customWidth="1"/>
    <col min="1794" max="1794" width="23.5703125" style="37" customWidth="1"/>
    <col min="1795" max="1795" width="9.7109375" style="37" customWidth="1"/>
    <col min="1796" max="1796" width="0" style="37" hidden="1" customWidth="1"/>
    <col min="1797" max="1797" width="4.7109375" style="37" customWidth="1"/>
    <col min="1798" max="1798" width="14.42578125" style="37" customWidth="1"/>
    <col min="1799" max="1799" width="11.140625" style="37" customWidth="1"/>
    <col min="1800" max="1800" width="10.28515625" style="37" customWidth="1"/>
    <col min="1801" max="1801" width="13" style="37" customWidth="1"/>
    <col min="1802" max="1802" width="8.28515625" style="37" customWidth="1"/>
    <col min="1803" max="2047" width="10" style="37"/>
    <col min="2048" max="2048" width="2.5703125" style="37" customWidth="1"/>
    <col min="2049" max="2049" width="7.140625" style="37" customWidth="1"/>
    <col min="2050" max="2050" width="23.5703125" style="37" customWidth="1"/>
    <col min="2051" max="2051" width="9.7109375" style="37" customWidth="1"/>
    <col min="2052" max="2052" width="0" style="37" hidden="1" customWidth="1"/>
    <col min="2053" max="2053" width="4.7109375" style="37" customWidth="1"/>
    <col min="2054" max="2054" width="14.42578125" style="37" customWidth="1"/>
    <col min="2055" max="2055" width="11.140625" style="37" customWidth="1"/>
    <col min="2056" max="2056" width="10.28515625" style="37" customWidth="1"/>
    <col min="2057" max="2057" width="13" style="37" customWidth="1"/>
    <col min="2058" max="2058" width="8.28515625" style="37" customWidth="1"/>
    <col min="2059" max="2303" width="10" style="37"/>
    <col min="2304" max="2304" width="2.5703125" style="37" customWidth="1"/>
    <col min="2305" max="2305" width="7.140625" style="37" customWidth="1"/>
    <col min="2306" max="2306" width="23.5703125" style="37" customWidth="1"/>
    <col min="2307" max="2307" width="9.7109375" style="37" customWidth="1"/>
    <col min="2308" max="2308" width="0" style="37" hidden="1" customWidth="1"/>
    <col min="2309" max="2309" width="4.7109375" style="37" customWidth="1"/>
    <col min="2310" max="2310" width="14.42578125" style="37" customWidth="1"/>
    <col min="2311" max="2311" width="11.140625" style="37" customWidth="1"/>
    <col min="2312" max="2312" width="10.28515625" style="37" customWidth="1"/>
    <col min="2313" max="2313" width="13" style="37" customWidth="1"/>
    <col min="2314" max="2314" width="8.28515625" style="37" customWidth="1"/>
    <col min="2315" max="2559" width="10" style="37"/>
    <col min="2560" max="2560" width="2.5703125" style="37" customWidth="1"/>
    <col min="2561" max="2561" width="7.140625" style="37" customWidth="1"/>
    <col min="2562" max="2562" width="23.5703125" style="37" customWidth="1"/>
    <col min="2563" max="2563" width="9.7109375" style="37" customWidth="1"/>
    <col min="2564" max="2564" width="0" style="37" hidden="1" customWidth="1"/>
    <col min="2565" max="2565" width="4.7109375" style="37" customWidth="1"/>
    <col min="2566" max="2566" width="14.42578125" style="37" customWidth="1"/>
    <col min="2567" max="2567" width="11.140625" style="37" customWidth="1"/>
    <col min="2568" max="2568" width="10.28515625" style="37" customWidth="1"/>
    <col min="2569" max="2569" width="13" style="37" customWidth="1"/>
    <col min="2570" max="2570" width="8.28515625" style="37" customWidth="1"/>
    <col min="2571" max="2815" width="10" style="37"/>
    <col min="2816" max="2816" width="2.5703125" style="37" customWidth="1"/>
    <col min="2817" max="2817" width="7.140625" style="37" customWidth="1"/>
    <col min="2818" max="2818" width="23.5703125" style="37" customWidth="1"/>
    <col min="2819" max="2819" width="9.7109375" style="37" customWidth="1"/>
    <col min="2820" max="2820" width="0" style="37" hidden="1" customWidth="1"/>
    <col min="2821" max="2821" width="4.7109375" style="37" customWidth="1"/>
    <col min="2822" max="2822" width="14.42578125" style="37" customWidth="1"/>
    <col min="2823" max="2823" width="11.140625" style="37" customWidth="1"/>
    <col min="2824" max="2824" width="10.28515625" style="37" customWidth="1"/>
    <col min="2825" max="2825" width="13" style="37" customWidth="1"/>
    <col min="2826" max="2826" width="8.28515625" style="37" customWidth="1"/>
    <col min="2827" max="3071" width="10" style="37"/>
    <col min="3072" max="3072" width="2.5703125" style="37" customWidth="1"/>
    <col min="3073" max="3073" width="7.140625" style="37" customWidth="1"/>
    <col min="3074" max="3074" width="23.5703125" style="37" customWidth="1"/>
    <col min="3075" max="3075" width="9.7109375" style="37" customWidth="1"/>
    <col min="3076" max="3076" width="0" style="37" hidden="1" customWidth="1"/>
    <col min="3077" max="3077" width="4.7109375" style="37" customWidth="1"/>
    <col min="3078" max="3078" width="14.42578125" style="37" customWidth="1"/>
    <col min="3079" max="3079" width="11.140625" style="37" customWidth="1"/>
    <col min="3080" max="3080" width="10.28515625" style="37" customWidth="1"/>
    <col min="3081" max="3081" width="13" style="37" customWidth="1"/>
    <col min="3082" max="3082" width="8.28515625" style="37" customWidth="1"/>
    <col min="3083" max="3327" width="10" style="37"/>
    <col min="3328" max="3328" width="2.5703125" style="37" customWidth="1"/>
    <col min="3329" max="3329" width="7.140625" style="37" customWidth="1"/>
    <col min="3330" max="3330" width="23.5703125" style="37" customWidth="1"/>
    <col min="3331" max="3331" width="9.7109375" style="37" customWidth="1"/>
    <col min="3332" max="3332" width="0" style="37" hidden="1" customWidth="1"/>
    <col min="3333" max="3333" width="4.7109375" style="37" customWidth="1"/>
    <col min="3334" max="3334" width="14.42578125" style="37" customWidth="1"/>
    <col min="3335" max="3335" width="11.140625" style="37" customWidth="1"/>
    <col min="3336" max="3336" width="10.28515625" style="37" customWidth="1"/>
    <col min="3337" max="3337" width="13" style="37" customWidth="1"/>
    <col min="3338" max="3338" width="8.28515625" style="37" customWidth="1"/>
    <col min="3339" max="3583" width="10" style="37"/>
    <col min="3584" max="3584" width="2.5703125" style="37" customWidth="1"/>
    <col min="3585" max="3585" width="7.140625" style="37" customWidth="1"/>
    <col min="3586" max="3586" width="23.5703125" style="37" customWidth="1"/>
    <col min="3587" max="3587" width="9.7109375" style="37" customWidth="1"/>
    <col min="3588" max="3588" width="0" style="37" hidden="1" customWidth="1"/>
    <col min="3589" max="3589" width="4.7109375" style="37" customWidth="1"/>
    <col min="3590" max="3590" width="14.42578125" style="37" customWidth="1"/>
    <col min="3591" max="3591" width="11.140625" style="37" customWidth="1"/>
    <col min="3592" max="3592" width="10.28515625" style="37" customWidth="1"/>
    <col min="3593" max="3593" width="13" style="37" customWidth="1"/>
    <col min="3594" max="3594" width="8.28515625" style="37" customWidth="1"/>
    <col min="3595" max="3839" width="10" style="37"/>
    <col min="3840" max="3840" width="2.5703125" style="37" customWidth="1"/>
    <col min="3841" max="3841" width="7.140625" style="37" customWidth="1"/>
    <col min="3842" max="3842" width="23.5703125" style="37" customWidth="1"/>
    <col min="3843" max="3843" width="9.7109375" style="37" customWidth="1"/>
    <col min="3844" max="3844" width="0" style="37" hidden="1" customWidth="1"/>
    <col min="3845" max="3845" width="4.7109375" style="37" customWidth="1"/>
    <col min="3846" max="3846" width="14.42578125" style="37" customWidth="1"/>
    <col min="3847" max="3847" width="11.140625" style="37" customWidth="1"/>
    <col min="3848" max="3848" width="10.28515625" style="37" customWidth="1"/>
    <col min="3849" max="3849" width="13" style="37" customWidth="1"/>
    <col min="3850" max="3850" width="8.28515625" style="37" customWidth="1"/>
    <col min="3851" max="4095" width="10" style="37"/>
    <col min="4096" max="4096" width="2.5703125" style="37" customWidth="1"/>
    <col min="4097" max="4097" width="7.140625" style="37" customWidth="1"/>
    <col min="4098" max="4098" width="23.5703125" style="37" customWidth="1"/>
    <col min="4099" max="4099" width="9.7109375" style="37" customWidth="1"/>
    <col min="4100" max="4100" width="0" style="37" hidden="1" customWidth="1"/>
    <col min="4101" max="4101" width="4.7109375" style="37" customWidth="1"/>
    <col min="4102" max="4102" width="14.42578125" style="37" customWidth="1"/>
    <col min="4103" max="4103" width="11.140625" style="37" customWidth="1"/>
    <col min="4104" max="4104" width="10.28515625" style="37" customWidth="1"/>
    <col min="4105" max="4105" width="13" style="37" customWidth="1"/>
    <col min="4106" max="4106" width="8.28515625" style="37" customWidth="1"/>
    <col min="4107" max="4351" width="10" style="37"/>
    <col min="4352" max="4352" width="2.5703125" style="37" customWidth="1"/>
    <col min="4353" max="4353" width="7.140625" style="37" customWidth="1"/>
    <col min="4354" max="4354" width="23.5703125" style="37" customWidth="1"/>
    <col min="4355" max="4355" width="9.7109375" style="37" customWidth="1"/>
    <col min="4356" max="4356" width="0" style="37" hidden="1" customWidth="1"/>
    <col min="4357" max="4357" width="4.7109375" style="37" customWidth="1"/>
    <col min="4358" max="4358" width="14.42578125" style="37" customWidth="1"/>
    <col min="4359" max="4359" width="11.140625" style="37" customWidth="1"/>
    <col min="4360" max="4360" width="10.28515625" style="37" customWidth="1"/>
    <col min="4361" max="4361" width="13" style="37" customWidth="1"/>
    <col min="4362" max="4362" width="8.28515625" style="37" customWidth="1"/>
    <col min="4363" max="4607" width="10" style="37"/>
    <col min="4608" max="4608" width="2.5703125" style="37" customWidth="1"/>
    <col min="4609" max="4609" width="7.140625" style="37" customWidth="1"/>
    <col min="4610" max="4610" width="23.5703125" style="37" customWidth="1"/>
    <col min="4611" max="4611" width="9.7109375" style="37" customWidth="1"/>
    <col min="4612" max="4612" width="0" style="37" hidden="1" customWidth="1"/>
    <col min="4613" max="4613" width="4.7109375" style="37" customWidth="1"/>
    <col min="4614" max="4614" width="14.42578125" style="37" customWidth="1"/>
    <col min="4615" max="4615" width="11.140625" style="37" customWidth="1"/>
    <col min="4616" max="4616" width="10.28515625" style="37" customWidth="1"/>
    <col min="4617" max="4617" width="13" style="37" customWidth="1"/>
    <col min="4618" max="4618" width="8.28515625" style="37" customWidth="1"/>
    <col min="4619" max="4863" width="10" style="37"/>
    <col min="4864" max="4864" width="2.5703125" style="37" customWidth="1"/>
    <col min="4865" max="4865" width="7.140625" style="37" customWidth="1"/>
    <col min="4866" max="4866" width="23.5703125" style="37" customWidth="1"/>
    <col min="4867" max="4867" width="9.7109375" style="37" customWidth="1"/>
    <col min="4868" max="4868" width="0" style="37" hidden="1" customWidth="1"/>
    <col min="4869" max="4869" width="4.7109375" style="37" customWidth="1"/>
    <col min="4870" max="4870" width="14.42578125" style="37" customWidth="1"/>
    <col min="4871" max="4871" width="11.140625" style="37" customWidth="1"/>
    <col min="4872" max="4872" width="10.28515625" style="37" customWidth="1"/>
    <col min="4873" max="4873" width="13" style="37" customWidth="1"/>
    <col min="4874" max="4874" width="8.28515625" style="37" customWidth="1"/>
    <col min="4875" max="5119" width="10" style="37"/>
    <col min="5120" max="5120" width="2.5703125" style="37" customWidth="1"/>
    <col min="5121" max="5121" width="7.140625" style="37" customWidth="1"/>
    <col min="5122" max="5122" width="23.5703125" style="37" customWidth="1"/>
    <col min="5123" max="5123" width="9.7109375" style="37" customWidth="1"/>
    <col min="5124" max="5124" width="0" style="37" hidden="1" customWidth="1"/>
    <col min="5125" max="5125" width="4.7109375" style="37" customWidth="1"/>
    <col min="5126" max="5126" width="14.42578125" style="37" customWidth="1"/>
    <col min="5127" max="5127" width="11.140625" style="37" customWidth="1"/>
    <col min="5128" max="5128" width="10.28515625" style="37" customWidth="1"/>
    <col min="5129" max="5129" width="13" style="37" customWidth="1"/>
    <col min="5130" max="5130" width="8.28515625" style="37" customWidth="1"/>
    <col min="5131" max="5375" width="10" style="37"/>
    <col min="5376" max="5376" width="2.5703125" style="37" customWidth="1"/>
    <col min="5377" max="5377" width="7.140625" style="37" customWidth="1"/>
    <col min="5378" max="5378" width="23.5703125" style="37" customWidth="1"/>
    <col min="5379" max="5379" width="9.7109375" style="37" customWidth="1"/>
    <col min="5380" max="5380" width="0" style="37" hidden="1" customWidth="1"/>
    <col min="5381" max="5381" width="4.7109375" style="37" customWidth="1"/>
    <col min="5382" max="5382" width="14.42578125" style="37" customWidth="1"/>
    <col min="5383" max="5383" width="11.140625" style="37" customWidth="1"/>
    <col min="5384" max="5384" width="10.28515625" style="37" customWidth="1"/>
    <col min="5385" max="5385" width="13" style="37" customWidth="1"/>
    <col min="5386" max="5386" width="8.28515625" style="37" customWidth="1"/>
    <col min="5387" max="5631" width="10" style="37"/>
    <col min="5632" max="5632" width="2.5703125" style="37" customWidth="1"/>
    <col min="5633" max="5633" width="7.140625" style="37" customWidth="1"/>
    <col min="5634" max="5634" width="23.5703125" style="37" customWidth="1"/>
    <col min="5635" max="5635" width="9.7109375" style="37" customWidth="1"/>
    <col min="5636" max="5636" width="0" style="37" hidden="1" customWidth="1"/>
    <col min="5637" max="5637" width="4.7109375" style="37" customWidth="1"/>
    <col min="5638" max="5638" width="14.42578125" style="37" customWidth="1"/>
    <col min="5639" max="5639" width="11.140625" style="37" customWidth="1"/>
    <col min="5640" max="5640" width="10.28515625" style="37" customWidth="1"/>
    <col min="5641" max="5641" width="13" style="37" customWidth="1"/>
    <col min="5642" max="5642" width="8.28515625" style="37" customWidth="1"/>
    <col min="5643" max="5887" width="10" style="37"/>
    <col min="5888" max="5888" width="2.5703125" style="37" customWidth="1"/>
    <col min="5889" max="5889" width="7.140625" style="37" customWidth="1"/>
    <col min="5890" max="5890" width="23.5703125" style="37" customWidth="1"/>
    <col min="5891" max="5891" width="9.7109375" style="37" customWidth="1"/>
    <col min="5892" max="5892" width="0" style="37" hidden="1" customWidth="1"/>
    <col min="5893" max="5893" width="4.7109375" style="37" customWidth="1"/>
    <col min="5894" max="5894" width="14.42578125" style="37" customWidth="1"/>
    <col min="5895" max="5895" width="11.140625" style="37" customWidth="1"/>
    <col min="5896" max="5896" width="10.28515625" style="37" customWidth="1"/>
    <col min="5897" max="5897" width="13" style="37" customWidth="1"/>
    <col min="5898" max="5898" width="8.28515625" style="37" customWidth="1"/>
    <col min="5899" max="6143" width="10" style="37"/>
    <col min="6144" max="6144" width="2.5703125" style="37" customWidth="1"/>
    <col min="6145" max="6145" width="7.140625" style="37" customWidth="1"/>
    <col min="6146" max="6146" width="23.5703125" style="37" customWidth="1"/>
    <col min="6147" max="6147" width="9.7109375" style="37" customWidth="1"/>
    <col min="6148" max="6148" width="0" style="37" hidden="1" customWidth="1"/>
    <col min="6149" max="6149" width="4.7109375" style="37" customWidth="1"/>
    <col min="6150" max="6150" width="14.42578125" style="37" customWidth="1"/>
    <col min="6151" max="6151" width="11.140625" style="37" customWidth="1"/>
    <col min="6152" max="6152" width="10.28515625" style="37" customWidth="1"/>
    <col min="6153" max="6153" width="13" style="37" customWidth="1"/>
    <col min="6154" max="6154" width="8.28515625" style="37" customWidth="1"/>
    <col min="6155" max="6399" width="10" style="37"/>
    <col min="6400" max="6400" width="2.5703125" style="37" customWidth="1"/>
    <col min="6401" max="6401" width="7.140625" style="37" customWidth="1"/>
    <col min="6402" max="6402" width="23.5703125" style="37" customWidth="1"/>
    <col min="6403" max="6403" width="9.7109375" style="37" customWidth="1"/>
    <col min="6404" max="6404" width="0" style="37" hidden="1" customWidth="1"/>
    <col min="6405" max="6405" width="4.7109375" style="37" customWidth="1"/>
    <col min="6406" max="6406" width="14.42578125" style="37" customWidth="1"/>
    <col min="6407" max="6407" width="11.140625" style="37" customWidth="1"/>
    <col min="6408" max="6408" width="10.28515625" style="37" customWidth="1"/>
    <col min="6409" max="6409" width="13" style="37" customWidth="1"/>
    <col min="6410" max="6410" width="8.28515625" style="37" customWidth="1"/>
    <col min="6411" max="6655" width="10" style="37"/>
    <col min="6656" max="6656" width="2.5703125" style="37" customWidth="1"/>
    <col min="6657" max="6657" width="7.140625" style="37" customWidth="1"/>
    <col min="6658" max="6658" width="23.5703125" style="37" customWidth="1"/>
    <col min="6659" max="6659" width="9.7109375" style="37" customWidth="1"/>
    <col min="6660" max="6660" width="0" style="37" hidden="1" customWidth="1"/>
    <col min="6661" max="6661" width="4.7109375" style="37" customWidth="1"/>
    <col min="6662" max="6662" width="14.42578125" style="37" customWidth="1"/>
    <col min="6663" max="6663" width="11.140625" style="37" customWidth="1"/>
    <col min="6664" max="6664" width="10.28515625" style="37" customWidth="1"/>
    <col min="6665" max="6665" width="13" style="37" customWidth="1"/>
    <col min="6666" max="6666" width="8.28515625" style="37" customWidth="1"/>
    <col min="6667" max="6911" width="10" style="37"/>
    <col min="6912" max="6912" width="2.5703125" style="37" customWidth="1"/>
    <col min="6913" max="6913" width="7.140625" style="37" customWidth="1"/>
    <col min="6914" max="6914" width="23.5703125" style="37" customWidth="1"/>
    <col min="6915" max="6915" width="9.7109375" style="37" customWidth="1"/>
    <col min="6916" max="6916" width="0" style="37" hidden="1" customWidth="1"/>
    <col min="6917" max="6917" width="4.7109375" style="37" customWidth="1"/>
    <col min="6918" max="6918" width="14.42578125" style="37" customWidth="1"/>
    <col min="6919" max="6919" width="11.140625" style="37" customWidth="1"/>
    <col min="6920" max="6920" width="10.28515625" style="37" customWidth="1"/>
    <col min="6921" max="6921" width="13" style="37" customWidth="1"/>
    <col min="6922" max="6922" width="8.28515625" style="37" customWidth="1"/>
    <col min="6923" max="7167" width="10" style="37"/>
    <col min="7168" max="7168" width="2.5703125" style="37" customWidth="1"/>
    <col min="7169" max="7169" width="7.140625" style="37" customWidth="1"/>
    <col min="7170" max="7170" width="23.5703125" style="37" customWidth="1"/>
    <col min="7171" max="7171" width="9.7109375" style="37" customWidth="1"/>
    <col min="7172" max="7172" width="0" style="37" hidden="1" customWidth="1"/>
    <col min="7173" max="7173" width="4.7109375" style="37" customWidth="1"/>
    <col min="7174" max="7174" width="14.42578125" style="37" customWidth="1"/>
    <col min="7175" max="7175" width="11.140625" style="37" customWidth="1"/>
    <col min="7176" max="7176" width="10.28515625" style="37" customWidth="1"/>
    <col min="7177" max="7177" width="13" style="37" customWidth="1"/>
    <col min="7178" max="7178" width="8.28515625" style="37" customWidth="1"/>
    <col min="7179" max="7423" width="10" style="37"/>
    <col min="7424" max="7424" width="2.5703125" style="37" customWidth="1"/>
    <col min="7425" max="7425" width="7.140625" style="37" customWidth="1"/>
    <col min="7426" max="7426" width="23.5703125" style="37" customWidth="1"/>
    <col min="7427" max="7427" width="9.7109375" style="37" customWidth="1"/>
    <col min="7428" max="7428" width="0" style="37" hidden="1" customWidth="1"/>
    <col min="7429" max="7429" width="4.7109375" style="37" customWidth="1"/>
    <col min="7430" max="7430" width="14.42578125" style="37" customWidth="1"/>
    <col min="7431" max="7431" width="11.140625" style="37" customWidth="1"/>
    <col min="7432" max="7432" width="10.28515625" style="37" customWidth="1"/>
    <col min="7433" max="7433" width="13" style="37" customWidth="1"/>
    <col min="7434" max="7434" width="8.28515625" style="37" customWidth="1"/>
    <col min="7435" max="7679" width="10" style="37"/>
    <col min="7680" max="7680" width="2.5703125" style="37" customWidth="1"/>
    <col min="7681" max="7681" width="7.140625" style="37" customWidth="1"/>
    <col min="7682" max="7682" width="23.5703125" style="37" customWidth="1"/>
    <col min="7683" max="7683" width="9.7109375" style="37" customWidth="1"/>
    <col min="7684" max="7684" width="0" style="37" hidden="1" customWidth="1"/>
    <col min="7685" max="7685" width="4.7109375" style="37" customWidth="1"/>
    <col min="7686" max="7686" width="14.42578125" style="37" customWidth="1"/>
    <col min="7687" max="7687" width="11.140625" style="37" customWidth="1"/>
    <col min="7688" max="7688" width="10.28515625" style="37" customWidth="1"/>
    <col min="7689" max="7689" width="13" style="37" customWidth="1"/>
    <col min="7690" max="7690" width="8.28515625" style="37" customWidth="1"/>
    <col min="7691" max="7935" width="10" style="37"/>
    <col min="7936" max="7936" width="2.5703125" style="37" customWidth="1"/>
    <col min="7937" max="7937" width="7.140625" style="37" customWidth="1"/>
    <col min="7938" max="7938" width="23.5703125" style="37" customWidth="1"/>
    <col min="7939" max="7939" width="9.7109375" style="37" customWidth="1"/>
    <col min="7940" max="7940" width="0" style="37" hidden="1" customWidth="1"/>
    <col min="7941" max="7941" width="4.7109375" style="37" customWidth="1"/>
    <col min="7942" max="7942" width="14.42578125" style="37" customWidth="1"/>
    <col min="7943" max="7943" width="11.140625" style="37" customWidth="1"/>
    <col min="7944" max="7944" width="10.28515625" style="37" customWidth="1"/>
    <col min="7945" max="7945" width="13" style="37" customWidth="1"/>
    <col min="7946" max="7946" width="8.28515625" style="37" customWidth="1"/>
    <col min="7947" max="8191" width="10" style="37"/>
    <col min="8192" max="8192" width="2.5703125" style="37" customWidth="1"/>
    <col min="8193" max="8193" width="7.140625" style="37" customWidth="1"/>
    <col min="8194" max="8194" width="23.5703125" style="37" customWidth="1"/>
    <col min="8195" max="8195" width="9.7109375" style="37" customWidth="1"/>
    <col min="8196" max="8196" width="0" style="37" hidden="1" customWidth="1"/>
    <col min="8197" max="8197" width="4.7109375" style="37" customWidth="1"/>
    <col min="8198" max="8198" width="14.42578125" style="37" customWidth="1"/>
    <col min="8199" max="8199" width="11.140625" style="37" customWidth="1"/>
    <col min="8200" max="8200" width="10.28515625" style="37" customWidth="1"/>
    <col min="8201" max="8201" width="13" style="37" customWidth="1"/>
    <col min="8202" max="8202" width="8.28515625" style="37" customWidth="1"/>
    <col min="8203" max="8447" width="10" style="37"/>
    <col min="8448" max="8448" width="2.5703125" style="37" customWidth="1"/>
    <col min="8449" max="8449" width="7.140625" style="37" customWidth="1"/>
    <col min="8450" max="8450" width="23.5703125" style="37" customWidth="1"/>
    <col min="8451" max="8451" width="9.7109375" style="37" customWidth="1"/>
    <col min="8452" max="8452" width="0" style="37" hidden="1" customWidth="1"/>
    <col min="8453" max="8453" width="4.7109375" style="37" customWidth="1"/>
    <col min="8454" max="8454" width="14.42578125" style="37" customWidth="1"/>
    <col min="8455" max="8455" width="11.140625" style="37" customWidth="1"/>
    <col min="8456" max="8456" width="10.28515625" style="37" customWidth="1"/>
    <col min="8457" max="8457" width="13" style="37" customWidth="1"/>
    <col min="8458" max="8458" width="8.28515625" style="37" customWidth="1"/>
    <col min="8459" max="8703" width="10" style="37"/>
    <col min="8704" max="8704" width="2.5703125" style="37" customWidth="1"/>
    <col min="8705" max="8705" width="7.140625" style="37" customWidth="1"/>
    <col min="8706" max="8706" width="23.5703125" style="37" customWidth="1"/>
    <col min="8707" max="8707" width="9.7109375" style="37" customWidth="1"/>
    <col min="8708" max="8708" width="0" style="37" hidden="1" customWidth="1"/>
    <col min="8709" max="8709" width="4.7109375" style="37" customWidth="1"/>
    <col min="8710" max="8710" width="14.42578125" style="37" customWidth="1"/>
    <col min="8711" max="8711" width="11.140625" style="37" customWidth="1"/>
    <col min="8712" max="8712" width="10.28515625" style="37" customWidth="1"/>
    <col min="8713" max="8713" width="13" style="37" customWidth="1"/>
    <col min="8714" max="8714" width="8.28515625" style="37" customWidth="1"/>
    <col min="8715" max="8959" width="10" style="37"/>
    <col min="8960" max="8960" width="2.5703125" style="37" customWidth="1"/>
    <col min="8961" max="8961" width="7.140625" style="37" customWidth="1"/>
    <col min="8962" max="8962" width="23.5703125" style="37" customWidth="1"/>
    <col min="8963" max="8963" width="9.7109375" style="37" customWidth="1"/>
    <col min="8964" max="8964" width="0" style="37" hidden="1" customWidth="1"/>
    <col min="8965" max="8965" width="4.7109375" style="37" customWidth="1"/>
    <col min="8966" max="8966" width="14.42578125" style="37" customWidth="1"/>
    <col min="8967" max="8967" width="11.140625" style="37" customWidth="1"/>
    <col min="8968" max="8968" width="10.28515625" style="37" customWidth="1"/>
    <col min="8969" max="8969" width="13" style="37" customWidth="1"/>
    <col min="8970" max="8970" width="8.28515625" style="37" customWidth="1"/>
    <col min="8971" max="9215" width="10" style="37"/>
    <col min="9216" max="9216" width="2.5703125" style="37" customWidth="1"/>
    <col min="9217" max="9217" width="7.140625" style="37" customWidth="1"/>
    <col min="9218" max="9218" width="23.5703125" style="37" customWidth="1"/>
    <col min="9219" max="9219" width="9.7109375" style="37" customWidth="1"/>
    <col min="9220" max="9220" width="0" style="37" hidden="1" customWidth="1"/>
    <col min="9221" max="9221" width="4.7109375" style="37" customWidth="1"/>
    <col min="9222" max="9222" width="14.42578125" style="37" customWidth="1"/>
    <col min="9223" max="9223" width="11.140625" style="37" customWidth="1"/>
    <col min="9224" max="9224" width="10.28515625" style="37" customWidth="1"/>
    <col min="9225" max="9225" width="13" style="37" customWidth="1"/>
    <col min="9226" max="9226" width="8.28515625" style="37" customWidth="1"/>
    <col min="9227" max="9471" width="10" style="37"/>
    <col min="9472" max="9472" width="2.5703125" style="37" customWidth="1"/>
    <col min="9473" max="9473" width="7.140625" style="37" customWidth="1"/>
    <col min="9474" max="9474" width="23.5703125" style="37" customWidth="1"/>
    <col min="9475" max="9475" width="9.7109375" style="37" customWidth="1"/>
    <col min="9476" max="9476" width="0" style="37" hidden="1" customWidth="1"/>
    <col min="9477" max="9477" width="4.7109375" style="37" customWidth="1"/>
    <col min="9478" max="9478" width="14.42578125" style="37" customWidth="1"/>
    <col min="9479" max="9479" width="11.140625" style="37" customWidth="1"/>
    <col min="9480" max="9480" width="10.28515625" style="37" customWidth="1"/>
    <col min="9481" max="9481" width="13" style="37" customWidth="1"/>
    <col min="9482" max="9482" width="8.28515625" style="37" customWidth="1"/>
    <col min="9483" max="9727" width="10" style="37"/>
    <col min="9728" max="9728" width="2.5703125" style="37" customWidth="1"/>
    <col min="9729" max="9729" width="7.140625" style="37" customWidth="1"/>
    <col min="9730" max="9730" width="23.5703125" style="37" customWidth="1"/>
    <col min="9731" max="9731" width="9.7109375" style="37" customWidth="1"/>
    <col min="9732" max="9732" width="0" style="37" hidden="1" customWidth="1"/>
    <col min="9733" max="9733" width="4.7109375" style="37" customWidth="1"/>
    <col min="9734" max="9734" width="14.42578125" style="37" customWidth="1"/>
    <col min="9735" max="9735" width="11.140625" style="37" customWidth="1"/>
    <col min="9736" max="9736" width="10.28515625" style="37" customWidth="1"/>
    <col min="9737" max="9737" width="13" style="37" customWidth="1"/>
    <col min="9738" max="9738" width="8.28515625" style="37" customWidth="1"/>
    <col min="9739" max="9983" width="10" style="37"/>
    <col min="9984" max="9984" width="2.5703125" style="37" customWidth="1"/>
    <col min="9985" max="9985" width="7.140625" style="37" customWidth="1"/>
    <col min="9986" max="9986" width="23.5703125" style="37" customWidth="1"/>
    <col min="9987" max="9987" width="9.7109375" style="37" customWidth="1"/>
    <col min="9988" max="9988" width="0" style="37" hidden="1" customWidth="1"/>
    <col min="9989" max="9989" width="4.7109375" style="37" customWidth="1"/>
    <col min="9990" max="9990" width="14.42578125" style="37" customWidth="1"/>
    <col min="9991" max="9991" width="11.140625" style="37" customWidth="1"/>
    <col min="9992" max="9992" width="10.28515625" style="37" customWidth="1"/>
    <col min="9993" max="9993" width="13" style="37" customWidth="1"/>
    <col min="9994" max="9994" width="8.28515625" style="37" customWidth="1"/>
    <col min="9995" max="10239" width="10" style="37"/>
    <col min="10240" max="10240" width="2.5703125" style="37" customWidth="1"/>
    <col min="10241" max="10241" width="7.140625" style="37" customWidth="1"/>
    <col min="10242" max="10242" width="23.5703125" style="37" customWidth="1"/>
    <col min="10243" max="10243" width="9.7109375" style="37" customWidth="1"/>
    <col min="10244" max="10244" width="0" style="37" hidden="1" customWidth="1"/>
    <col min="10245" max="10245" width="4.7109375" style="37" customWidth="1"/>
    <col min="10246" max="10246" width="14.42578125" style="37" customWidth="1"/>
    <col min="10247" max="10247" width="11.140625" style="37" customWidth="1"/>
    <col min="10248" max="10248" width="10.28515625" style="37" customWidth="1"/>
    <col min="10249" max="10249" width="13" style="37" customWidth="1"/>
    <col min="10250" max="10250" width="8.28515625" style="37" customWidth="1"/>
    <col min="10251" max="10495" width="10" style="37"/>
    <col min="10496" max="10496" width="2.5703125" style="37" customWidth="1"/>
    <col min="10497" max="10497" width="7.140625" style="37" customWidth="1"/>
    <col min="10498" max="10498" width="23.5703125" style="37" customWidth="1"/>
    <col min="10499" max="10499" width="9.7109375" style="37" customWidth="1"/>
    <col min="10500" max="10500" width="0" style="37" hidden="1" customWidth="1"/>
    <col min="10501" max="10501" width="4.7109375" style="37" customWidth="1"/>
    <col min="10502" max="10502" width="14.42578125" style="37" customWidth="1"/>
    <col min="10503" max="10503" width="11.140625" style="37" customWidth="1"/>
    <col min="10504" max="10504" width="10.28515625" style="37" customWidth="1"/>
    <col min="10505" max="10505" width="13" style="37" customWidth="1"/>
    <col min="10506" max="10506" width="8.28515625" style="37" customWidth="1"/>
    <col min="10507" max="10751" width="10" style="37"/>
    <col min="10752" max="10752" width="2.5703125" style="37" customWidth="1"/>
    <col min="10753" max="10753" width="7.140625" style="37" customWidth="1"/>
    <col min="10754" max="10754" width="23.5703125" style="37" customWidth="1"/>
    <col min="10755" max="10755" width="9.7109375" style="37" customWidth="1"/>
    <col min="10756" max="10756" width="0" style="37" hidden="1" customWidth="1"/>
    <col min="10757" max="10757" width="4.7109375" style="37" customWidth="1"/>
    <col min="10758" max="10758" width="14.42578125" style="37" customWidth="1"/>
    <col min="10759" max="10759" width="11.140625" style="37" customWidth="1"/>
    <col min="10760" max="10760" width="10.28515625" style="37" customWidth="1"/>
    <col min="10761" max="10761" width="13" style="37" customWidth="1"/>
    <col min="10762" max="10762" width="8.28515625" style="37" customWidth="1"/>
    <col min="10763" max="11007" width="10" style="37"/>
    <col min="11008" max="11008" width="2.5703125" style="37" customWidth="1"/>
    <col min="11009" max="11009" width="7.140625" style="37" customWidth="1"/>
    <col min="11010" max="11010" width="23.5703125" style="37" customWidth="1"/>
    <col min="11011" max="11011" width="9.7109375" style="37" customWidth="1"/>
    <col min="11012" max="11012" width="0" style="37" hidden="1" customWidth="1"/>
    <col min="11013" max="11013" width="4.7109375" style="37" customWidth="1"/>
    <col min="11014" max="11014" width="14.42578125" style="37" customWidth="1"/>
    <col min="11015" max="11015" width="11.140625" style="37" customWidth="1"/>
    <col min="11016" max="11016" width="10.28515625" style="37" customWidth="1"/>
    <col min="11017" max="11017" width="13" style="37" customWidth="1"/>
    <col min="11018" max="11018" width="8.28515625" style="37" customWidth="1"/>
    <col min="11019" max="11263" width="10" style="37"/>
    <col min="11264" max="11264" width="2.5703125" style="37" customWidth="1"/>
    <col min="11265" max="11265" width="7.140625" style="37" customWidth="1"/>
    <col min="11266" max="11266" width="23.5703125" style="37" customWidth="1"/>
    <col min="11267" max="11267" width="9.7109375" style="37" customWidth="1"/>
    <col min="11268" max="11268" width="0" style="37" hidden="1" customWidth="1"/>
    <col min="11269" max="11269" width="4.7109375" style="37" customWidth="1"/>
    <col min="11270" max="11270" width="14.42578125" style="37" customWidth="1"/>
    <col min="11271" max="11271" width="11.140625" style="37" customWidth="1"/>
    <col min="11272" max="11272" width="10.28515625" style="37" customWidth="1"/>
    <col min="11273" max="11273" width="13" style="37" customWidth="1"/>
    <col min="11274" max="11274" width="8.28515625" style="37" customWidth="1"/>
    <col min="11275" max="11519" width="10" style="37"/>
    <col min="11520" max="11520" width="2.5703125" style="37" customWidth="1"/>
    <col min="11521" max="11521" width="7.140625" style="37" customWidth="1"/>
    <col min="11522" max="11522" width="23.5703125" style="37" customWidth="1"/>
    <col min="11523" max="11523" width="9.7109375" style="37" customWidth="1"/>
    <col min="11524" max="11524" width="0" style="37" hidden="1" customWidth="1"/>
    <col min="11525" max="11525" width="4.7109375" style="37" customWidth="1"/>
    <col min="11526" max="11526" width="14.42578125" style="37" customWidth="1"/>
    <col min="11527" max="11527" width="11.140625" style="37" customWidth="1"/>
    <col min="11528" max="11528" width="10.28515625" style="37" customWidth="1"/>
    <col min="11529" max="11529" width="13" style="37" customWidth="1"/>
    <col min="11530" max="11530" width="8.28515625" style="37" customWidth="1"/>
    <col min="11531" max="11775" width="10" style="37"/>
    <col min="11776" max="11776" width="2.5703125" style="37" customWidth="1"/>
    <col min="11777" max="11777" width="7.140625" style="37" customWidth="1"/>
    <col min="11778" max="11778" width="23.5703125" style="37" customWidth="1"/>
    <col min="11779" max="11779" width="9.7109375" style="37" customWidth="1"/>
    <col min="11780" max="11780" width="0" style="37" hidden="1" customWidth="1"/>
    <col min="11781" max="11781" width="4.7109375" style="37" customWidth="1"/>
    <col min="11782" max="11782" width="14.42578125" style="37" customWidth="1"/>
    <col min="11783" max="11783" width="11.140625" style="37" customWidth="1"/>
    <col min="11784" max="11784" width="10.28515625" style="37" customWidth="1"/>
    <col min="11785" max="11785" width="13" style="37" customWidth="1"/>
    <col min="11786" max="11786" width="8.28515625" style="37" customWidth="1"/>
    <col min="11787" max="12031" width="10" style="37"/>
    <col min="12032" max="12032" width="2.5703125" style="37" customWidth="1"/>
    <col min="12033" max="12033" width="7.140625" style="37" customWidth="1"/>
    <col min="12034" max="12034" width="23.5703125" style="37" customWidth="1"/>
    <col min="12035" max="12035" width="9.7109375" style="37" customWidth="1"/>
    <col min="12036" max="12036" width="0" style="37" hidden="1" customWidth="1"/>
    <col min="12037" max="12037" width="4.7109375" style="37" customWidth="1"/>
    <col min="12038" max="12038" width="14.42578125" style="37" customWidth="1"/>
    <col min="12039" max="12039" width="11.140625" style="37" customWidth="1"/>
    <col min="12040" max="12040" width="10.28515625" style="37" customWidth="1"/>
    <col min="12041" max="12041" width="13" style="37" customWidth="1"/>
    <col min="12042" max="12042" width="8.28515625" style="37" customWidth="1"/>
    <col min="12043" max="12287" width="10" style="37"/>
    <col min="12288" max="12288" width="2.5703125" style="37" customWidth="1"/>
    <col min="12289" max="12289" width="7.140625" style="37" customWidth="1"/>
    <col min="12290" max="12290" width="23.5703125" style="37" customWidth="1"/>
    <col min="12291" max="12291" width="9.7109375" style="37" customWidth="1"/>
    <col min="12292" max="12292" width="0" style="37" hidden="1" customWidth="1"/>
    <col min="12293" max="12293" width="4.7109375" style="37" customWidth="1"/>
    <col min="12294" max="12294" width="14.42578125" style="37" customWidth="1"/>
    <col min="12295" max="12295" width="11.140625" style="37" customWidth="1"/>
    <col min="12296" max="12296" width="10.28515625" style="37" customWidth="1"/>
    <col min="12297" max="12297" width="13" style="37" customWidth="1"/>
    <col min="12298" max="12298" width="8.28515625" style="37" customWidth="1"/>
    <col min="12299" max="12543" width="10" style="37"/>
    <col min="12544" max="12544" width="2.5703125" style="37" customWidth="1"/>
    <col min="12545" max="12545" width="7.140625" style="37" customWidth="1"/>
    <col min="12546" max="12546" width="23.5703125" style="37" customWidth="1"/>
    <col min="12547" max="12547" width="9.7109375" style="37" customWidth="1"/>
    <col min="12548" max="12548" width="0" style="37" hidden="1" customWidth="1"/>
    <col min="12549" max="12549" width="4.7109375" style="37" customWidth="1"/>
    <col min="12550" max="12550" width="14.42578125" style="37" customWidth="1"/>
    <col min="12551" max="12551" width="11.140625" style="37" customWidth="1"/>
    <col min="12552" max="12552" width="10.28515625" style="37" customWidth="1"/>
    <col min="12553" max="12553" width="13" style="37" customWidth="1"/>
    <col min="12554" max="12554" width="8.28515625" style="37" customWidth="1"/>
    <col min="12555" max="12799" width="10" style="37"/>
    <col min="12800" max="12800" width="2.5703125" style="37" customWidth="1"/>
    <col min="12801" max="12801" width="7.140625" style="37" customWidth="1"/>
    <col min="12802" max="12802" width="23.5703125" style="37" customWidth="1"/>
    <col min="12803" max="12803" width="9.7109375" style="37" customWidth="1"/>
    <col min="12804" max="12804" width="0" style="37" hidden="1" customWidth="1"/>
    <col min="12805" max="12805" width="4.7109375" style="37" customWidth="1"/>
    <col min="12806" max="12806" width="14.42578125" style="37" customWidth="1"/>
    <col min="12807" max="12807" width="11.140625" style="37" customWidth="1"/>
    <col min="12808" max="12808" width="10.28515625" style="37" customWidth="1"/>
    <col min="12809" max="12809" width="13" style="37" customWidth="1"/>
    <col min="12810" max="12810" width="8.28515625" style="37" customWidth="1"/>
    <col min="12811" max="13055" width="10" style="37"/>
    <col min="13056" max="13056" width="2.5703125" style="37" customWidth="1"/>
    <col min="13057" max="13057" width="7.140625" style="37" customWidth="1"/>
    <col min="13058" max="13058" width="23.5703125" style="37" customWidth="1"/>
    <col min="13059" max="13059" width="9.7109375" style="37" customWidth="1"/>
    <col min="13060" max="13060" width="0" style="37" hidden="1" customWidth="1"/>
    <col min="13061" max="13061" width="4.7109375" style="37" customWidth="1"/>
    <col min="13062" max="13062" width="14.42578125" style="37" customWidth="1"/>
    <col min="13063" max="13063" width="11.140625" style="37" customWidth="1"/>
    <col min="13064" max="13064" width="10.28515625" style="37" customWidth="1"/>
    <col min="13065" max="13065" width="13" style="37" customWidth="1"/>
    <col min="13066" max="13066" width="8.28515625" style="37" customWidth="1"/>
    <col min="13067" max="13311" width="10" style="37"/>
    <col min="13312" max="13312" width="2.5703125" style="37" customWidth="1"/>
    <col min="13313" max="13313" width="7.140625" style="37" customWidth="1"/>
    <col min="13314" max="13314" width="23.5703125" style="37" customWidth="1"/>
    <col min="13315" max="13315" width="9.7109375" style="37" customWidth="1"/>
    <col min="13316" max="13316" width="0" style="37" hidden="1" customWidth="1"/>
    <col min="13317" max="13317" width="4.7109375" style="37" customWidth="1"/>
    <col min="13318" max="13318" width="14.42578125" style="37" customWidth="1"/>
    <col min="13319" max="13319" width="11.140625" style="37" customWidth="1"/>
    <col min="13320" max="13320" width="10.28515625" style="37" customWidth="1"/>
    <col min="13321" max="13321" width="13" style="37" customWidth="1"/>
    <col min="13322" max="13322" width="8.28515625" style="37" customWidth="1"/>
    <col min="13323" max="13567" width="10" style="37"/>
    <col min="13568" max="13568" width="2.5703125" style="37" customWidth="1"/>
    <col min="13569" max="13569" width="7.140625" style="37" customWidth="1"/>
    <col min="13570" max="13570" width="23.5703125" style="37" customWidth="1"/>
    <col min="13571" max="13571" width="9.7109375" style="37" customWidth="1"/>
    <col min="13572" max="13572" width="0" style="37" hidden="1" customWidth="1"/>
    <col min="13573" max="13573" width="4.7109375" style="37" customWidth="1"/>
    <col min="13574" max="13574" width="14.42578125" style="37" customWidth="1"/>
    <col min="13575" max="13575" width="11.140625" style="37" customWidth="1"/>
    <col min="13576" max="13576" width="10.28515625" style="37" customWidth="1"/>
    <col min="13577" max="13577" width="13" style="37" customWidth="1"/>
    <col min="13578" max="13578" width="8.28515625" style="37" customWidth="1"/>
    <col min="13579" max="13823" width="10" style="37"/>
    <col min="13824" max="13824" width="2.5703125" style="37" customWidth="1"/>
    <col min="13825" max="13825" width="7.140625" style="37" customWidth="1"/>
    <col min="13826" max="13826" width="23.5703125" style="37" customWidth="1"/>
    <col min="13827" max="13827" width="9.7109375" style="37" customWidth="1"/>
    <col min="13828" max="13828" width="0" style="37" hidden="1" customWidth="1"/>
    <col min="13829" max="13829" width="4.7109375" style="37" customWidth="1"/>
    <col min="13830" max="13830" width="14.42578125" style="37" customWidth="1"/>
    <col min="13831" max="13831" width="11.140625" style="37" customWidth="1"/>
    <col min="13832" max="13832" width="10.28515625" style="37" customWidth="1"/>
    <col min="13833" max="13833" width="13" style="37" customWidth="1"/>
    <col min="13834" max="13834" width="8.28515625" style="37" customWidth="1"/>
    <col min="13835" max="14079" width="10" style="37"/>
    <col min="14080" max="14080" width="2.5703125" style="37" customWidth="1"/>
    <col min="14081" max="14081" width="7.140625" style="37" customWidth="1"/>
    <col min="14082" max="14082" width="23.5703125" style="37" customWidth="1"/>
    <col min="14083" max="14083" width="9.7109375" style="37" customWidth="1"/>
    <col min="14084" max="14084" width="0" style="37" hidden="1" customWidth="1"/>
    <col min="14085" max="14085" width="4.7109375" style="37" customWidth="1"/>
    <col min="14086" max="14086" width="14.42578125" style="37" customWidth="1"/>
    <col min="14087" max="14087" width="11.140625" style="37" customWidth="1"/>
    <col min="14088" max="14088" width="10.28515625" style="37" customWidth="1"/>
    <col min="14089" max="14089" width="13" style="37" customWidth="1"/>
    <col min="14090" max="14090" width="8.28515625" style="37" customWidth="1"/>
    <col min="14091" max="14335" width="10" style="37"/>
    <col min="14336" max="14336" width="2.5703125" style="37" customWidth="1"/>
    <col min="14337" max="14337" width="7.140625" style="37" customWidth="1"/>
    <col min="14338" max="14338" width="23.5703125" style="37" customWidth="1"/>
    <col min="14339" max="14339" width="9.7109375" style="37" customWidth="1"/>
    <col min="14340" max="14340" width="0" style="37" hidden="1" customWidth="1"/>
    <col min="14341" max="14341" width="4.7109375" style="37" customWidth="1"/>
    <col min="14342" max="14342" width="14.42578125" style="37" customWidth="1"/>
    <col min="14343" max="14343" width="11.140625" style="37" customWidth="1"/>
    <col min="14344" max="14344" width="10.28515625" style="37" customWidth="1"/>
    <col min="14345" max="14345" width="13" style="37" customWidth="1"/>
    <col min="14346" max="14346" width="8.28515625" style="37" customWidth="1"/>
    <col min="14347" max="14591" width="10" style="37"/>
    <col min="14592" max="14592" width="2.5703125" style="37" customWidth="1"/>
    <col min="14593" max="14593" width="7.140625" style="37" customWidth="1"/>
    <col min="14594" max="14594" width="23.5703125" style="37" customWidth="1"/>
    <col min="14595" max="14595" width="9.7109375" style="37" customWidth="1"/>
    <col min="14596" max="14596" width="0" style="37" hidden="1" customWidth="1"/>
    <col min="14597" max="14597" width="4.7109375" style="37" customWidth="1"/>
    <col min="14598" max="14598" width="14.42578125" style="37" customWidth="1"/>
    <col min="14599" max="14599" width="11.140625" style="37" customWidth="1"/>
    <col min="14600" max="14600" width="10.28515625" style="37" customWidth="1"/>
    <col min="14601" max="14601" width="13" style="37" customWidth="1"/>
    <col min="14602" max="14602" width="8.28515625" style="37" customWidth="1"/>
    <col min="14603" max="14847" width="10" style="37"/>
    <col min="14848" max="14848" width="2.5703125" style="37" customWidth="1"/>
    <col min="14849" max="14849" width="7.140625" style="37" customWidth="1"/>
    <col min="14850" max="14850" width="23.5703125" style="37" customWidth="1"/>
    <col min="14851" max="14851" width="9.7109375" style="37" customWidth="1"/>
    <col min="14852" max="14852" width="0" style="37" hidden="1" customWidth="1"/>
    <col min="14853" max="14853" width="4.7109375" style="37" customWidth="1"/>
    <col min="14854" max="14854" width="14.42578125" style="37" customWidth="1"/>
    <col min="14855" max="14855" width="11.140625" style="37" customWidth="1"/>
    <col min="14856" max="14856" width="10.28515625" style="37" customWidth="1"/>
    <col min="14857" max="14857" width="13" style="37" customWidth="1"/>
    <col min="14858" max="14858" width="8.28515625" style="37" customWidth="1"/>
    <col min="14859" max="15103" width="10" style="37"/>
    <col min="15104" max="15104" width="2.5703125" style="37" customWidth="1"/>
    <col min="15105" max="15105" width="7.140625" style="37" customWidth="1"/>
    <col min="15106" max="15106" width="23.5703125" style="37" customWidth="1"/>
    <col min="15107" max="15107" width="9.7109375" style="37" customWidth="1"/>
    <col min="15108" max="15108" width="0" style="37" hidden="1" customWidth="1"/>
    <col min="15109" max="15109" width="4.7109375" style="37" customWidth="1"/>
    <col min="15110" max="15110" width="14.42578125" style="37" customWidth="1"/>
    <col min="15111" max="15111" width="11.140625" style="37" customWidth="1"/>
    <col min="15112" max="15112" width="10.28515625" style="37" customWidth="1"/>
    <col min="15113" max="15113" width="13" style="37" customWidth="1"/>
    <col min="15114" max="15114" width="8.28515625" style="37" customWidth="1"/>
    <col min="15115" max="15359" width="10" style="37"/>
    <col min="15360" max="15360" width="2.5703125" style="37" customWidth="1"/>
    <col min="15361" max="15361" width="7.140625" style="37" customWidth="1"/>
    <col min="15362" max="15362" width="23.5703125" style="37" customWidth="1"/>
    <col min="15363" max="15363" width="9.7109375" style="37" customWidth="1"/>
    <col min="15364" max="15364" width="0" style="37" hidden="1" customWidth="1"/>
    <col min="15365" max="15365" width="4.7109375" style="37" customWidth="1"/>
    <col min="15366" max="15366" width="14.42578125" style="37" customWidth="1"/>
    <col min="15367" max="15367" width="11.140625" style="37" customWidth="1"/>
    <col min="15368" max="15368" width="10.28515625" style="37" customWidth="1"/>
    <col min="15369" max="15369" width="13" style="37" customWidth="1"/>
    <col min="15370" max="15370" width="8.28515625" style="37" customWidth="1"/>
    <col min="15371" max="15615" width="10" style="37"/>
    <col min="15616" max="15616" width="2.5703125" style="37" customWidth="1"/>
    <col min="15617" max="15617" width="7.140625" style="37" customWidth="1"/>
    <col min="15618" max="15618" width="23.5703125" style="37" customWidth="1"/>
    <col min="15619" max="15619" width="9.7109375" style="37" customWidth="1"/>
    <col min="15620" max="15620" width="0" style="37" hidden="1" customWidth="1"/>
    <col min="15621" max="15621" width="4.7109375" style="37" customWidth="1"/>
    <col min="15622" max="15622" width="14.42578125" style="37" customWidth="1"/>
    <col min="15623" max="15623" width="11.140625" style="37" customWidth="1"/>
    <col min="15624" max="15624" width="10.28515625" style="37" customWidth="1"/>
    <col min="15625" max="15625" width="13" style="37" customWidth="1"/>
    <col min="15626" max="15626" width="8.28515625" style="37" customWidth="1"/>
    <col min="15627" max="15871" width="10" style="37"/>
    <col min="15872" max="15872" width="2.5703125" style="37" customWidth="1"/>
    <col min="15873" max="15873" width="7.140625" style="37" customWidth="1"/>
    <col min="15874" max="15874" width="23.5703125" style="37" customWidth="1"/>
    <col min="15875" max="15875" width="9.7109375" style="37" customWidth="1"/>
    <col min="15876" max="15876" width="0" style="37" hidden="1" customWidth="1"/>
    <col min="15877" max="15877" width="4.7109375" style="37" customWidth="1"/>
    <col min="15878" max="15878" width="14.42578125" style="37" customWidth="1"/>
    <col min="15879" max="15879" width="11.140625" style="37" customWidth="1"/>
    <col min="15880" max="15880" width="10.28515625" style="37" customWidth="1"/>
    <col min="15881" max="15881" width="13" style="37" customWidth="1"/>
    <col min="15882" max="15882" width="8.28515625" style="37" customWidth="1"/>
    <col min="15883" max="16127" width="10" style="37"/>
    <col min="16128" max="16128" width="2.5703125" style="37" customWidth="1"/>
    <col min="16129" max="16129" width="7.140625" style="37" customWidth="1"/>
    <col min="16130" max="16130" width="23.5703125" style="37" customWidth="1"/>
    <col min="16131" max="16131" width="9.7109375" style="37" customWidth="1"/>
    <col min="16132" max="16132" width="0" style="37" hidden="1" customWidth="1"/>
    <col min="16133" max="16133" width="4.7109375" style="37" customWidth="1"/>
    <col min="16134" max="16134" width="14.42578125" style="37" customWidth="1"/>
    <col min="16135" max="16135" width="11.140625" style="37" customWidth="1"/>
    <col min="16136" max="16136" width="10.28515625" style="37" customWidth="1"/>
    <col min="16137" max="16137" width="13" style="37" customWidth="1"/>
    <col min="16138" max="16138" width="8.28515625" style="37" customWidth="1"/>
    <col min="16139" max="16384" width="10" style="37"/>
  </cols>
  <sheetData>
    <row r="1" spans="1:19" ht="12" customHeight="1" x14ac:dyDescent="0.2">
      <c r="B1" s="36" t="s">
        <v>89</v>
      </c>
      <c r="D1" s="38"/>
      <c r="E1" s="38"/>
      <c r="F1" s="38"/>
      <c r="G1" s="38"/>
      <c r="H1" s="38"/>
      <c r="I1" s="38" t="s">
        <v>4</v>
      </c>
      <c r="J1" s="39" t="s">
        <v>204</v>
      </c>
      <c r="R1" s="36"/>
      <c r="S1" s="36"/>
    </row>
    <row r="2" spans="1:19" ht="12" customHeight="1" x14ac:dyDescent="0.2">
      <c r="B2" s="36" t="s">
        <v>202</v>
      </c>
      <c r="D2" s="38"/>
      <c r="E2" s="38"/>
      <c r="F2" s="38"/>
      <c r="G2" s="38"/>
      <c r="H2" s="38"/>
      <c r="I2" s="38"/>
      <c r="J2" s="39"/>
      <c r="S2" s="81"/>
    </row>
    <row r="3" spans="1:19" ht="12" customHeight="1" x14ac:dyDescent="0.2">
      <c r="B3" s="36" t="s">
        <v>206</v>
      </c>
      <c r="D3" s="38"/>
      <c r="E3" s="38"/>
      <c r="F3" s="38"/>
      <c r="G3" s="38"/>
      <c r="H3" s="38"/>
      <c r="I3" s="38"/>
      <c r="J3" s="39"/>
      <c r="S3" s="81"/>
    </row>
    <row r="4" spans="1:19" ht="12" customHeight="1" x14ac:dyDescent="0.2">
      <c r="D4" s="38"/>
      <c r="E4" s="38"/>
      <c r="F4" s="38"/>
      <c r="G4" s="38"/>
      <c r="H4" s="38"/>
      <c r="I4" s="38"/>
      <c r="J4" s="39"/>
      <c r="S4" s="81"/>
    </row>
    <row r="5" spans="1:19" ht="12" customHeight="1" x14ac:dyDescent="0.2">
      <c r="D5" s="38"/>
      <c r="E5" s="38"/>
      <c r="F5" s="38"/>
      <c r="G5" s="38"/>
      <c r="H5" s="38"/>
      <c r="I5" s="38"/>
      <c r="J5" s="39"/>
      <c r="S5" s="81"/>
    </row>
    <row r="6" spans="1:19" ht="12" customHeight="1" x14ac:dyDescent="0.2">
      <c r="D6" s="38"/>
      <c r="E6" s="38"/>
      <c r="F6" s="38" t="s">
        <v>5</v>
      </c>
      <c r="G6" s="38"/>
      <c r="H6" s="38"/>
      <c r="I6" s="38" t="s">
        <v>199</v>
      </c>
      <c r="J6" s="39"/>
      <c r="S6" s="81"/>
    </row>
    <row r="7" spans="1:19" ht="12" customHeight="1" x14ac:dyDescent="0.2">
      <c r="D7" s="43" t="s">
        <v>6</v>
      </c>
      <c r="E7" s="43" t="s">
        <v>7</v>
      </c>
      <c r="F7" s="43" t="s">
        <v>8</v>
      </c>
      <c r="G7" s="43" t="s">
        <v>9</v>
      </c>
      <c r="H7" s="43" t="s">
        <v>10</v>
      </c>
      <c r="I7" s="43" t="s">
        <v>11</v>
      </c>
      <c r="J7" s="44" t="s">
        <v>12</v>
      </c>
      <c r="S7" s="81"/>
    </row>
    <row r="8" spans="1:19" ht="12" customHeight="1" x14ac:dyDescent="0.2">
      <c r="A8" s="45"/>
      <c r="B8" s="46"/>
      <c r="C8" s="47"/>
      <c r="D8" s="48"/>
      <c r="E8" s="48"/>
      <c r="F8" s="49"/>
      <c r="G8" s="48"/>
      <c r="H8" s="48"/>
      <c r="I8" s="48"/>
      <c r="J8" s="48"/>
    </row>
    <row r="9" spans="1:19" ht="12" customHeight="1" x14ac:dyDescent="0.2">
      <c r="A9" s="45"/>
      <c r="B9" s="36" t="s">
        <v>191</v>
      </c>
      <c r="C9" s="47"/>
      <c r="D9" s="48"/>
      <c r="E9" s="48"/>
      <c r="F9" s="49"/>
      <c r="G9" s="48"/>
      <c r="H9" s="82"/>
      <c r="I9" s="48"/>
      <c r="J9" s="48"/>
    </row>
    <row r="10" spans="1:19" ht="12" customHeight="1" x14ac:dyDescent="0.2">
      <c r="A10" s="45"/>
      <c r="B10" s="59" t="s">
        <v>187</v>
      </c>
      <c r="C10" s="45"/>
      <c r="D10" s="48">
        <v>282</v>
      </c>
      <c r="E10" s="48" t="s">
        <v>171</v>
      </c>
      <c r="F10" s="60">
        <f>ROUND(-'Page 7.12'!F34/2,0)</f>
        <v>17751028</v>
      </c>
      <c r="G10" s="48" t="s">
        <v>90</v>
      </c>
      <c r="H10" s="50">
        <v>0</v>
      </c>
      <c r="I10" s="49">
        <f>IF(H10="Situs",IF(G10="WA",F10,0),H10*F10)</f>
        <v>0</v>
      </c>
      <c r="J10" s="54"/>
      <c r="S10" s="81"/>
    </row>
    <row r="11" spans="1:19" ht="12" customHeight="1" x14ac:dyDescent="0.2">
      <c r="A11" s="45"/>
      <c r="B11" s="59" t="s">
        <v>188</v>
      </c>
      <c r="C11" s="45"/>
      <c r="D11" s="48">
        <v>282</v>
      </c>
      <c r="E11" s="48" t="s">
        <v>171</v>
      </c>
      <c r="F11" s="60">
        <f>ROUND(-'Page 7.12'!F35/2,0)</f>
        <v>2696182</v>
      </c>
      <c r="G11" s="48" t="s">
        <v>90</v>
      </c>
      <c r="H11" s="50">
        <v>0</v>
      </c>
      <c r="I11" s="49">
        <f t="shared" ref="I11:I27" si="0">IF(H11="Situs",IF(G11="WA",F11,0),H11*F11)</f>
        <v>0</v>
      </c>
      <c r="J11" s="54"/>
      <c r="S11" s="81"/>
    </row>
    <row r="12" spans="1:19" ht="12" customHeight="1" x14ac:dyDescent="0.2">
      <c r="A12" s="45"/>
      <c r="B12" s="59" t="s">
        <v>189</v>
      </c>
      <c r="C12" s="45"/>
      <c r="D12" s="48">
        <v>282</v>
      </c>
      <c r="E12" s="48" t="s">
        <v>171</v>
      </c>
      <c r="F12" s="60">
        <f>ROUND(-'Page 7.12'!F36/2,0)</f>
        <v>995893</v>
      </c>
      <c r="G12" s="48" t="s">
        <v>90</v>
      </c>
      <c r="H12" s="50">
        <v>0</v>
      </c>
      <c r="I12" s="49">
        <f t="shared" si="0"/>
        <v>0</v>
      </c>
      <c r="J12" s="54"/>
      <c r="S12" s="81"/>
    </row>
    <row r="13" spans="1:19" ht="12" customHeight="1" x14ac:dyDescent="0.2">
      <c r="A13" s="45"/>
      <c r="B13" s="59" t="s">
        <v>187</v>
      </c>
      <c r="C13" s="45"/>
      <c r="D13" s="48">
        <v>282</v>
      </c>
      <c r="E13" s="48" t="s">
        <v>171</v>
      </c>
      <c r="F13" s="60">
        <f>ROUND(-'Page 7.12'!F37/2,0)</f>
        <v>128833</v>
      </c>
      <c r="G13" s="48" t="s">
        <v>91</v>
      </c>
      <c r="H13" s="50">
        <v>0.21577192756641544</v>
      </c>
      <c r="I13" s="49">
        <f t="shared" si="0"/>
        <v>27798.544744164003</v>
      </c>
      <c r="J13" s="54"/>
      <c r="S13" s="81"/>
    </row>
    <row r="14" spans="1:19" ht="12" customHeight="1" x14ac:dyDescent="0.2">
      <c r="A14" s="45"/>
      <c r="B14" s="59" t="s">
        <v>188</v>
      </c>
      <c r="C14" s="45"/>
      <c r="D14" s="48">
        <v>282</v>
      </c>
      <c r="E14" s="48" t="s">
        <v>171</v>
      </c>
      <c r="F14" s="60">
        <f>ROUND(-'Page 7.12'!F38/2,0)</f>
        <v>1956165</v>
      </c>
      <c r="G14" s="48" t="s">
        <v>91</v>
      </c>
      <c r="H14" s="50">
        <v>0.21577192756641544</v>
      </c>
      <c r="I14" s="49">
        <f t="shared" si="0"/>
        <v>422085.49268795707</v>
      </c>
      <c r="J14" s="54"/>
      <c r="S14" s="81"/>
    </row>
    <row r="15" spans="1:19" ht="12" customHeight="1" x14ac:dyDescent="0.2">
      <c r="A15" s="45"/>
      <c r="B15" s="59" t="s">
        <v>189</v>
      </c>
      <c r="C15" s="45"/>
      <c r="D15" s="48">
        <v>282</v>
      </c>
      <c r="E15" s="48" t="s">
        <v>171</v>
      </c>
      <c r="F15" s="60">
        <f>ROUND(-'Page 7.12'!F39/2,0)</f>
        <v>419654</v>
      </c>
      <c r="G15" s="48" t="s">
        <v>91</v>
      </c>
      <c r="H15" s="50">
        <v>0.21577192756641544</v>
      </c>
      <c r="I15" s="49">
        <f t="shared" si="0"/>
        <v>90549.552490956514</v>
      </c>
      <c r="J15" s="54"/>
      <c r="S15" s="81"/>
    </row>
    <row r="16" spans="1:19" ht="12" customHeight="1" x14ac:dyDescent="0.2">
      <c r="A16" s="45"/>
      <c r="B16" s="59" t="s">
        <v>189</v>
      </c>
      <c r="C16" s="45"/>
      <c r="D16" s="48">
        <v>282</v>
      </c>
      <c r="E16" s="48" t="s">
        <v>171</v>
      </c>
      <c r="F16" s="60">
        <f>ROUND(-'Page 7.12'!F40/2,0)</f>
        <v>-21161</v>
      </c>
      <c r="G16" s="48" t="s">
        <v>92</v>
      </c>
      <c r="H16" s="50">
        <v>0.21577192756641544</v>
      </c>
      <c r="I16" s="49">
        <f t="shared" si="0"/>
        <v>-4565.9497592329171</v>
      </c>
      <c r="J16" s="54"/>
      <c r="S16" s="81"/>
    </row>
    <row r="17" spans="1:19" ht="12" customHeight="1" x14ac:dyDescent="0.2">
      <c r="A17" s="45"/>
      <c r="B17" s="59" t="s">
        <v>177</v>
      </c>
      <c r="C17" s="45"/>
      <c r="D17" s="48">
        <v>282</v>
      </c>
      <c r="E17" s="48" t="s">
        <v>171</v>
      </c>
      <c r="F17" s="60">
        <f>ROUND(-'Page 7.12'!F41/2,0)</f>
        <v>338401</v>
      </c>
      <c r="G17" s="48" t="s">
        <v>13</v>
      </c>
      <c r="H17" s="50" t="s">
        <v>27</v>
      </c>
      <c r="I17" s="49">
        <f t="shared" si="0"/>
        <v>0</v>
      </c>
      <c r="J17" s="54"/>
      <c r="S17" s="81"/>
    </row>
    <row r="18" spans="1:19" ht="12" customHeight="1" x14ac:dyDescent="0.2">
      <c r="A18" s="45"/>
      <c r="B18" s="59" t="s">
        <v>177</v>
      </c>
      <c r="C18" s="45"/>
      <c r="D18" s="48">
        <v>282</v>
      </c>
      <c r="E18" s="48" t="s">
        <v>171</v>
      </c>
      <c r="F18" s="60">
        <f>ROUND(-'Page 7.12'!F42/2,0)</f>
        <v>-28401</v>
      </c>
      <c r="G18" s="48" t="s">
        <v>2</v>
      </c>
      <c r="H18" s="50" t="s">
        <v>27</v>
      </c>
      <c r="I18" s="49">
        <f t="shared" si="0"/>
        <v>0</v>
      </c>
      <c r="J18" s="54"/>
      <c r="S18" s="81"/>
    </row>
    <row r="19" spans="1:19" ht="12" customHeight="1" x14ac:dyDescent="0.2">
      <c r="A19" s="45"/>
      <c r="B19" s="59" t="s">
        <v>177</v>
      </c>
      <c r="C19" s="45"/>
      <c r="D19" s="48">
        <v>282</v>
      </c>
      <c r="E19" s="48" t="s">
        <v>171</v>
      </c>
      <c r="F19" s="60">
        <f>ROUND(-'Page 7.12'!F43/2,0)</f>
        <v>36814</v>
      </c>
      <c r="G19" s="48" t="s">
        <v>1</v>
      </c>
      <c r="H19" s="50" t="s">
        <v>27</v>
      </c>
      <c r="I19" s="49">
        <f t="shared" si="0"/>
        <v>0</v>
      </c>
      <c r="J19" s="54"/>
      <c r="S19" s="81"/>
    </row>
    <row r="20" spans="1:19" ht="12" customHeight="1" x14ac:dyDescent="0.2">
      <c r="A20" s="45"/>
      <c r="B20" s="59" t="s">
        <v>177</v>
      </c>
      <c r="C20" s="45"/>
      <c r="D20" s="48">
        <v>282</v>
      </c>
      <c r="E20" s="48" t="s">
        <v>171</v>
      </c>
      <c r="F20" s="60">
        <f>ROUND(-'Page 7.12'!F44/2,0)</f>
        <v>150195</v>
      </c>
      <c r="G20" s="48" t="s">
        <v>0</v>
      </c>
      <c r="H20" s="50" t="s">
        <v>27</v>
      </c>
      <c r="I20" s="49">
        <f t="shared" si="0"/>
        <v>0</v>
      </c>
      <c r="J20" s="54"/>
      <c r="S20" s="81"/>
    </row>
    <row r="21" spans="1:19" ht="12" customHeight="1" x14ac:dyDescent="0.2">
      <c r="A21" s="45"/>
      <c r="B21" s="59" t="s">
        <v>177</v>
      </c>
      <c r="C21" s="45"/>
      <c r="D21" s="48">
        <v>282</v>
      </c>
      <c r="E21" s="48" t="s">
        <v>171</v>
      </c>
      <c r="F21" s="60">
        <f>ROUND(-'Page 7.12'!F45/2,0)</f>
        <v>13706</v>
      </c>
      <c r="G21" s="48" t="s">
        <v>3</v>
      </c>
      <c r="H21" s="50" t="s">
        <v>27</v>
      </c>
      <c r="I21" s="49">
        <f t="shared" si="0"/>
        <v>13706</v>
      </c>
      <c r="J21" s="54"/>
      <c r="S21" s="81"/>
    </row>
    <row r="22" spans="1:19" ht="12" customHeight="1" x14ac:dyDescent="0.2">
      <c r="A22" s="45"/>
      <c r="B22" s="59" t="s">
        <v>177</v>
      </c>
      <c r="C22" s="45"/>
      <c r="D22" s="48">
        <v>282</v>
      </c>
      <c r="E22" s="48" t="s">
        <v>171</v>
      </c>
      <c r="F22" s="60">
        <f>ROUND(-'Page 7.12'!F46/2,0)</f>
        <v>1019957</v>
      </c>
      <c r="G22" s="48" t="s">
        <v>201</v>
      </c>
      <c r="H22" s="50" t="s">
        <v>27</v>
      </c>
      <c r="I22" s="49">
        <f t="shared" si="0"/>
        <v>0</v>
      </c>
      <c r="J22" s="54"/>
      <c r="S22" s="81"/>
    </row>
    <row r="23" spans="1:19" ht="12" customHeight="1" x14ac:dyDescent="0.2">
      <c r="A23" s="45"/>
      <c r="B23" s="59" t="s">
        <v>177</v>
      </c>
      <c r="C23" s="45"/>
      <c r="D23" s="48">
        <v>282</v>
      </c>
      <c r="E23" s="48" t="s">
        <v>171</v>
      </c>
      <c r="F23" s="60">
        <f>ROUND(-'Page 7.12'!F47/2,0)</f>
        <v>248243</v>
      </c>
      <c r="G23" s="48" t="s">
        <v>16</v>
      </c>
      <c r="H23" s="50">
        <v>6.7017620954721469E-2</v>
      </c>
      <c r="I23" s="49">
        <f t="shared" si="0"/>
        <v>16636.655278662922</v>
      </c>
      <c r="J23" s="54"/>
      <c r="S23" s="81"/>
    </row>
    <row r="24" spans="1:19" ht="12" customHeight="1" x14ac:dyDescent="0.2">
      <c r="A24" s="45"/>
      <c r="B24" s="59" t="s">
        <v>177</v>
      </c>
      <c r="C24" s="45"/>
      <c r="D24" s="48">
        <v>282</v>
      </c>
      <c r="E24" s="48" t="s">
        <v>171</v>
      </c>
      <c r="F24" s="60">
        <f>ROUND(-'Page 7.12'!F48/2,0)</f>
        <v>928</v>
      </c>
      <c r="G24" s="48" t="s">
        <v>17</v>
      </c>
      <c r="H24" s="50">
        <v>6.9360885492844845E-2</v>
      </c>
      <c r="I24" s="49">
        <f t="shared" si="0"/>
        <v>64.36690173736001</v>
      </c>
      <c r="J24" s="54"/>
      <c r="S24" s="81"/>
    </row>
    <row r="25" spans="1:19" ht="12" customHeight="1" x14ac:dyDescent="0.2">
      <c r="A25" s="45"/>
      <c r="B25" s="59" t="s">
        <v>177</v>
      </c>
      <c r="C25" s="45"/>
      <c r="D25" s="48">
        <v>282</v>
      </c>
      <c r="E25" s="48" t="s">
        <v>171</v>
      </c>
      <c r="F25" s="60">
        <f>ROUND(-'Page 7.12'!F49/2,0)</f>
        <v>1467</v>
      </c>
      <c r="G25" s="48" t="s">
        <v>93</v>
      </c>
      <c r="H25" s="50">
        <v>0</v>
      </c>
      <c r="I25" s="49">
        <f t="shared" si="0"/>
        <v>0</v>
      </c>
      <c r="J25" s="54"/>
      <c r="S25" s="81"/>
    </row>
    <row r="26" spans="1:19" ht="12" customHeight="1" x14ac:dyDescent="0.2">
      <c r="A26" s="45"/>
      <c r="B26" s="59" t="s">
        <v>177</v>
      </c>
      <c r="C26" s="45"/>
      <c r="D26" s="48">
        <v>282</v>
      </c>
      <c r="E26" s="48" t="s">
        <v>171</v>
      </c>
      <c r="F26" s="60">
        <f>ROUND(-'Page 7.12'!F50/2,0)</f>
        <v>244794</v>
      </c>
      <c r="G26" s="48" t="s">
        <v>15</v>
      </c>
      <c r="H26" s="50">
        <v>7.8111041399714837E-2</v>
      </c>
      <c r="I26" s="49">
        <f t="shared" si="0"/>
        <v>19121.114268401794</v>
      </c>
      <c r="J26" s="54"/>
      <c r="S26" s="81"/>
    </row>
    <row r="27" spans="1:19" ht="12" customHeight="1" x14ac:dyDescent="0.2">
      <c r="A27" s="45"/>
      <c r="B27" s="59" t="s">
        <v>187</v>
      </c>
      <c r="C27" s="45"/>
      <c r="D27" s="48">
        <v>282</v>
      </c>
      <c r="E27" s="48" t="s">
        <v>171</v>
      </c>
      <c r="F27" s="60">
        <f>ROUND(-'Page 7.12'!F51/2,0)</f>
        <v>-4908205</v>
      </c>
      <c r="G27" s="48" t="s">
        <v>92</v>
      </c>
      <c r="H27" s="50">
        <v>0.21577192756641544</v>
      </c>
      <c r="I27" s="49">
        <f t="shared" si="0"/>
        <v>-1059052.8537411182</v>
      </c>
      <c r="J27" s="54"/>
      <c r="S27" s="81"/>
    </row>
    <row r="28" spans="1:19" ht="12" customHeight="1" x14ac:dyDescent="0.2">
      <c r="A28" s="45"/>
      <c r="B28" s="59"/>
      <c r="C28" s="45"/>
      <c r="D28" s="48"/>
      <c r="E28" s="48"/>
      <c r="F28" s="61">
        <f>SUM(F10:F27)</f>
        <v>21044493</v>
      </c>
      <c r="G28" s="48"/>
      <c r="H28" s="51"/>
      <c r="I28" s="61">
        <f>SUM(I10:I27)</f>
        <v>-473657.07712847146</v>
      </c>
      <c r="J28" s="54"/>
      <c r="S28" s="81"/>
    </row>
    <row r="29" spans="1:19" ht="12" customHeight="1" x14ac:dyDescent="0.2">
      <c r="A29" s="45"/>
      <c r="B29" s="59"/>
      <c r="C29" s="45"/>
      <c r="D29" s="48"/>
      <c r="E29" s="48"/>
      <c r="F29" s="60"/>
      <c r="G29" s="48"/>
      <c r="H29" s="51"/>
      <c r="I29" s="48"/>
      <c r="J29" s="54"/>
      <c r="S29" s="81"/>
    </row>
    <row r="30" spans="1:19" ht="12" customHeight="1" x14ac:dyDescent="0.2">
      <c r="A30" s="45"/>
      <c r="B30" s="83" t="s">
        <v>193</v>
      </c>
      <c r="C30" s="45"/>
      <c r="D30" s="48"/>
      <c r="E30" s="48"/>
      <c r="F30" s="60"/>
      <c r="G30" s="48"/>
      <c r="H30" s="51"/>
      <c r="I30" s="48"/>
      <c r="J30" s="54"/>
      <c r="S30" s="81"/>
    </row>
    <row r="31" spans="1:19" ht="12" customHeight="1" x14ac:dyDescent="0.2">
      <c r="A31" s="45"/>
      <c r="B31" s="59" t="s">
        <v>179</v>
      </c>
      <c r="C31" s="45"/>
      <c r="D31" s="48" t="s">
        <v>26</v>
      </c>
      <c r="E31" s="48" t="s">
        <v>171</v>
      </c>
      <c r="F31" s="60">
        <v>-180778618.89485991</v>
      </c>
      <c r="G31" s="48" t="s">
        <v>20</v>
      </c>
      <c r="H31" s="50">
        <v>6.7702726582684086E-2</v>
      </c>
      <c r="I31" s="49">
        <f t="shared" ref="I31:I35" si="1">IF(H31="Situs",IF(G31="WA",F31,0),H31*F31)</f>
        <v>-12239205.407033948</v>
      </c>
      <c r="J31" s="54"/>
      <c r="S31" s="81"/>
    </row>
    <row r="32" spans="1:19" ht="12" customHeight="1" x14ac:dyDescent="0.2">
      <c r="A32" s="45"/>
      <c r="B32" s="59" t="s">
        <v>179</v>
      </c>
      <c r="C32" s="45"/>
      <c r="D32" s="48" t="s">
        <v>166</v>
      </c>
      <c r="E32" s="48" t="s">
        <v>171</v>
      </c>
      <c r="F32" s="60">
        <v>278447609</v>
      </c>
      <c r="G32" s="48" t="s">
        <v>75</v>
      </c>
      <c r="H32" s="50">
        <v>6.4357257992723779E-2</v>
      </c>
      <c r="I32" s="49">
        <f t="shared" si="1"/>
        <v>17920124.609870076</v>
      </c>
      <c r="J32" s="54"/>
      <c r="S32" s="81"/>
    </row>
    <row r="33" spans="1:19" ht="12" customHeight="1" x14ac:dyDescent="0.2">
      <c r="A33" s="45"/>
      <c r="B33" s="59" t="s">
        <v>190</v>
      </c>
      <c r="C33" s="45"/>
      <c r="D33" s="48">
        <v>41110</v>
      </c>
      <c r="E33" s="48" t="s">
        <v>171</v>
      </c>
      <c r="F33" s="60">
        <f>ROUND(-F31*0.245866,0)</f>
        <v>44447316</v>
      </c>
      <c r="G33" s="48" t="s">
        <v>20</v>
      </c>
      <c r="H33" s="50">
        <v>6.7702726582684086E-2</v>
      </c>
      <c r="I33" s="49">
        <f t="shared" si="1"/>
        <v>3009204.4824821595</v>
      </c>
      <c r="J33" s="54"/>
      <c r="S33" s="81"/>
    </row>
    <row r="34" spans="1:19" ht="12" customHeight="1" x14ac:dyDescent="0.2">
      <c r="A34" s="45"/>
      <c r="B34" s="59" t="s">
        <v>190</v>
      </c>
      <c r="C34" s="45"/>
      <c r="D34" s="48">
        <v>41010</v>
      </c>
      <c r="E34" s="48" t="s">
        <v>171</v>
      </c>
      <c r="F34" s="60">
        <f>ROUND(+F32*0.245866,0)</f>
        <v>68460800</v>
      </c>
      <c r="G34" s="48" t="s">
        <v>75</v>
      </c>
      <c r="H34" s="50">
        <v>6.4357257992723779E-2</v>
      </c>
      <c r="I34" s="49">
        <f t="shared" si="1"/>
        <v>4405949.3679882642</v>
      </c>
      <c r="J34" s="54"/>
      <c r="S34" s="81"/>
    </row>
    <row r="35" spans="1:19" ht="12" customHeight="1" x14ac:dyDescent="0.2">
      <c r="A35" s="45"/>
      <c r="B35" s="59" t="s">
        <v>190</v>
      </c>
      <c r="C35" s="45"/>
      <c r="D35" s="48">
        <v>41110</v>
      </c>
      <c r="E35" s="48" t="s">
        <v>171</v>
      </c>
      <c r="F35" s="60">
        <v>1652647</v>
      </c>
      <c r="G35" s="48" t="s">
        <v>3</v>
      </c>
      <c r="H35" s="50" t="s">
        <v>27</v>
      </c>
      <c r="I35" s="49">
        <f t="shared" si="1"/>
        <v>1652647</v>
      </c>
      <c r="J35" s="54"/>
      <c r="S35" s="81"/>
    </row>
    <row r="36" spans="1:19" ht="12" customHeight="1" x14ac:dyDescent="0.2">
      <c r="A36" s="45"/>
      <c r="B36" s="59"/>
      <c r="C36" s="45"/>
      <c r="D36" s="48"/>
      <c r="E36" s="48"/>
      <c r="F36" s="60"/>
      <c r="G36" s="48"/>
      <c r="H36" s="48"/>
      <c r="I36" s="48"/>
      <c r="J36" s="54"/>
      <c r="S36" s="81"/>
    </row>
    <row r="37" spans="1:19" ht="12" customHeight="1" x14ac:dyDescent="0.2">
      <c r="A37" s="45"/>
      <c r="B37" s="59"/>
      <c r="C37" s="45"/>
      <c r="D37" s="48"/>
      <c r="E37" s="48"/>
      <c r="F37" s="60"/>
      <c r="G37" s="48"/>
      <c r="H37" s="48"/>
      <c r="I37" s="48"/>
      <c r="J37" s="54"/>
      <c r="S37" s="81"/>
    </row>
    <row r="38" spans="1:19" ht="12" customHeight="1" x14ac:dyDescent="0.2">
      <c r="A38" s="45"/>
      <c r="B38" s="59"/>
      <c r="C38" s="45"/>
      <c r="D38" s="48"/>
      <c r="E38" s="48"/>
      <c r="F38" s="60"/>
      <c r="G38" s="48"/>
      <c r="H38" s="48"/>
      <c r="I38" s="48"/>
      <c r="J38" s="54"/>
      <c r="S38" s="81"/>
    </row>
    <row r="39" spans="1:19" ht="12" customHeight="1" x14ac:dyDescent="0.2">
      <c r="A39" s="45"/>
      <c r="B39" s="59"/>
      <c r="C39" s="45"/>
      <c r="D39" s="48"/>
      <c r="E39" s="48"/>
      <c r="F39" s="60"/>
      <c r="G39" s="48"/>
      <c r="H39" s="48"/>
      <c r="I39" s="48"/>
      <c r="J39" s="54"/>
      <c r="S39" s="81"/>
    </row>
    <row r="40" spans="1:19" ht="12" customHeight="1" x14ac:dyDescent="0.2">
      <c r="A40" s="45"/>
      <c r="B40" s="59"/>
      <c r="C40" s="45"/>
      <c r="D40" s="48"/>
      <c r="E40" s="48"/>
      <c r="F40" s="60"/>
      <c r="G40" s="48"/>
      <c r="H40" s="48"/>
      <c r="I40" s="48"/>
      <c r="J40" s="54"/>
      <c r="S40" s="81"/>
    </row>
    <row r="41" spans="1:19" ht="12" customHeight="1" x14ac:dyDescent="0.2">
      <c r="A41" s="45"/>
      <c r="B41" s="59"/>
      <c r="C41" s="45"/>
      <c r="D41" s="48"/>
      <c r="E41" s="48"/>
      <c r="F41" s="60"/>
      <c r="G41" s="48"/>
      <c r="H41" s="48"/>
      <c r="I41" s="48"/>
      <c r="J41" s="54"/>
      <c r="S41" s="81"/>
    </row>
    <row r="42" spans="1:19" ht="12" customHeight="1" x14ac:dyDescent="0.2">
      <c r="A42" s="45"/>
      <c r="B42" s="59"/>
      <c r="C42" s="45"/>
      <c r="D42" s="48"/>
      <c r="E42" s="48"/>
      <c r="F42" s="60"/>
      <c r="G42" s="48"/>
      <c r="H42" s="48"/>
      <c r="I42" s="48"/>
      <c r="J42" s="54"/>
      <c r="S42" s="81"/>
    </row>
    <row r="43" spans="1:19" ht="12" customHeight="1" x14ac:dyDescent="0.2">
      <c r="A43" s="45"/>
      <c r="B43" s="59"/>
      <c r="C43" s="45"/>
      <c r="D43" s="48"/>
      <c r="E43" s="48"/>
      <c r="F43" s="60"/>
      <c r="G43" s="48"/>
      <c r="H43" s="48"/>
      <c r="I43" s="48"/>
      <c r="J43" s="54"/>
      <c r="S43" s="81"/>
    </row>
    <row r="44" spans="1:19" ht="12" customHeight="1" x14ac:dyDescent="0.2">
      <c r="A44" s="45"/>
      <c r="B44" s="46"/>
      <c r="C44" s="47"/>
      <c r="D44" s="48"/>
      <c r="E44" s="48"/>
      <c r="F44" s="49"/>
      <c r="G44" s="48"/>
      <c r="H44" s="48"/>
      <c r="I44" s="48"/>
      <c r="J44" s="48"/>
    </row>
    <row r="45" spans="1:19" ht="12" customHeight="1" x14ac:dyDescent="0.2">
      <c r="A45" s="45"/>
      <c r="B45" s="36"/>
      <c r="G45" s="48"/>
      <c r="H45" s="84"/>
      <c r="I45" s="53"/>
      <c r="J45" s="54"/>
      <c r="S45" s="81"/>
    </row>
    <row r="46" spans="1:19" ht="12" customHeight="1" x14ac:dyDescent="0.2">
      <c r="A46" s="45"/>
      <c r="E46" s="48"/>
      <c r="F46" s="55"/>
      <c r="G46" s="48"/>
      <c r="H46" s="82"/>
      <c r="I46" s="49"/>
      <c r="J46" s="54"/>
      <c r="K46" s="81"/>
      <c r="L46" s="85"/>
      <c r="S46" s="81"/>
    </row>
    <row r="47" spans="1:19" ht="12" customHeight="1" x14ac:dyDescent="0.2">
      <c r="A47" s="45"/>
      <c r="E47" s="48"/>
      <c r="F47" s="55"/>
      <c r="G47" s="48"/>
      <c r="H47" s="82"/>
      <c r="I47" s="49"/>
      <c r="J47" s="54"/>
      <c r="K47" s="81"/>
      <c r="L47" s="85"/>
      <c r="S47" s="81"/>
    </row>
    <row r="48" spans="1:19" ht="12" customHeight="1" x14ac:dyDescent="0.2">
      <c r="A48" s="45"/>
      <c r="B48" s="86"/>
      <c r="C48" s="47"/>
      <c r="D48" s="48"/>
      <c r="E48" s="48"/>
      <c r="F48" s="48"/>
      <c r="G48" s="48"/>
      <c r="H48" s="48"/>
      <c r="I48" s="48"/>
      <c r="J48" s="54"/>
      <c r="S48" s="81"/>
    </row>
    <row r="49" spans="1:19" ht="12" customHeight="1" thickBot="1" x14ac:dyDescent="0.25">
      <c r="A49" s="45"/>
      <c r="B49" s="87" t="s">
        <v>14</v>
      </c>
      <c r="C49" s="45"/>
      <c r="D49" s="48"/>
      <c r="E49" s="48"/>
      <c r="F49" s="48"/>
      <c r="G49" s="48"/>
      <c r="H49" s="48"/>
      <c r="I49" s="48"/>
      <c r="J49" s="54"/>
      <c r="S49" s="81"/>
    </row>
    <row r="50" spans="1:19" ht="12" customHeight="1" x14ac:dyDescent="0.2">
      <c r="A50" s="88"/>
      <c r="B50" s="100" t="s">
        <v>205</v>
      </c>
      <c r="C50" s="100"/>
      <c r="D50" s="100"/>
      <c r="E50" s="100"/>
      <c r="F50" s="100"/>
      <c r="G50" s="100"/>
      <c r="H50" s="100"/>
      <c r="I50" s="100"/>
      <c r="J50" s="101"/>
      <c r="S50" s="81"/>
    </row>
    <row r="51" spans="1:19" ht="12" customHeight="1" x14ac:dyDescent="0.2">
      <c r="A51" s="89"/>
      <c r="B51" s="102"/>
      <c r="C51" s="102"/>
      <c r="D51" s="102"/>
      <c r="E51" s="102"/>
      <c r="F51" s="102"/>
      <c r="G51" s="102"/>
      <c r="H51" s="102"/>
      <c r="I51" s="102"/>
      <c r="J51" s="103"/>
      <c r="S51" s="81"/>
    </row>
    <row r="52" spans="1:19" ht="12" customHeight="1" x14ac:dyDescent="0.2">
      <c r="A52" s="89"/>
      <c r="B52" s="102"/>
      <c r="C52" s="102"/>
      <c r="D52" s="102"/>
      <c r="E52" s="102"/>
      <c r="F52" s="102"/>
      <c r="G52" s="102"/>
      <c r="H52" s="102"/>
      <c r="I52" s="102"/>
      <c r="J52" s="103"/>
      <c r="S52" s="81"/>
    </row>
    <row r="53" spans="1:19" ht="12" customHeight="1" x14ac:dyDescent="0.2">
      <c r="A53" s="89"/>
      <c r="B53" s="102"/>
      <c r="C53" s="102"/>
      <c r="D53" s="102"/>
      <c r="E53" s="102"/>
      <c r="F53" s="102"/>
      <c r="G53" s="102"/>
      <c r="H53" s="102"/>
      <c r="I53" s="102"/>
      <c r="J53" s="103"/>
      <c r="S53" s="81"/>
    </row>
    <row r="54" spans="1:19" ht="12" customHeight="1" x14ac:dyDescent="0.2">
      <c r="A54" s="89"/>
      <c r="B54" s="102"/>
      <c r="C54" s="102"/>
      <c r="D54" s="102"/>
      <c r="E54" s="102"/>
      <c r="F54" s="102"/>
      <c r="G54" s="102"/>
      <c r="H54" s="102"/>
      <c r="I54" s="102"/>
      <c r="J54" s="103"/>
      <c r="S54" s="81"/>
    </row>
    <row r="55" spans="1:19" ht="12" customHeight="1" x14ac:dyDescent="0.2">
      <c r="A55" s="89"/>
      <c r="B55" s="102"/>
      <c r="C55" s="102"/>
      <c r="D55" s="102"/>
      <c r="E55" s="102"/>
      <c r="F55" s="102"/>
      <c r="G55" s="102"/>
      <c r="H55" s="102"/>
      <c r="I55" s="102"/>
      <c r="J55" s="103"/>
      <c r="S55" s="81"/>
    </row>
    <row r="56" spans="1:19" ht="12" customHeight="1" x14ac:dyDescent="0.2">
      <c r="A56" s="89"/>
      <c r="B56" s="102"/>
      <c r="C56" s="102"/>
      <c r="D56" s="102"/>
      <c r="E56" s="102"/>
      <c r="F56" s="102"/>
      <c r="G56" s="102"/>
      <c r="H56" s="102"/>
      <c r="I56" s="102"/>
      <c r="J56" s="103"/>
      <c r="S56" s="81"/>
    </row>
    <row r="57" spans="1:19" ht="12" customHeight="1" x14ac:dyDescent="0.2">
      <c r="A57" s="89"/>
      <c r="B57" s="102"/>
      <c r="C57" s="102"/>
      <c r="D57" s="102"/>
      <c r="E57" s="102"/>
      <c r="F57" s="102"/>
      <c r="G57" s="102"/>
      <c r="H57" s="102"/>
      <c r="I57" s="102"/>
      <c r="J57" s="103"/>
      <c r="S57" s="81"/>
    </row>
    <row r="58" spans="1:19" ht="12" customHeight="1" thickBot="1" x14ac:dyDescent="0.25">
      <c r="A58" s="90"/>
      <c r="B58" s="104"/>
      <c r="C58" s="104"/>
      <c r="D58" s="104"/>
      <c r="E58" s="104"/>
      <c r="F58" s="104"/>
      <c r="G58" s="104"/>
      <c r="H58" s="104"/>
      <c r="I58" s="104"/>
      <c r="J58" s="105"/>
      <c r="S58" s="81"/>
    </row>
    <row r="59" spans="1:19" ht="12" customHeight="1" x14ac:dyDescent="0.2">
      <c r="A59" s="45"/>
      <c r="B59" s="45"/>
      <c r="C59" s="45"/>
      <c r="D59" s="48"/>
      <c r="E59" s="48"/>
      <c r="F59" s="48"/>
      <c r="G59" s="48"/>
      <c r="H59" s="48"/>
      <c r="I59" s="48"/>
      <c r="J59" s="48"/>
      <c r="S59" s="81"/>
    </row>
    <row r="60" spans="1:19" ht="12" customHeight="1" x14ac:dyDescent="0.2">
      <c r="A60" s="45"/>
      <c r="H60" s="48"/>
      <c r="I60" s="48"/>
      <c r="J60" s="48"/>
      <c r="S60" s="81"/>
    </row>
    <row r="61" spans="1:19" ht="12" customHeight="1" x14ac:dyDescent="0.2">
      <c r="S61" s="81"/>
    </row>
    <row r="62" spans="1:19" x14ac:dyDescent="0.2">
      <c r="D62" s="43"/>
      <c r="G62" s="91"/>
      <c r="S62" s="81"/>
    </row>
    <row r="63" spans="1:19" x14ac:dyDescent="0.2">
      <c r="D63" s="80"/>
      <c r="S63" s="81"/>
    </row>
    <row r="64" spans="1:19" x14ac:dyDescent="0.2">
      <c r="D64" s="80"/>
      <c r="S64" s="81"/>
    </row>
    <row r="65" spans="4:19" x14ac:dyDescent="0.2">
      <c r="D65" s="80"/>
      <c r="S65" s="81"/>
    </row>
    <row r="66" spans="4:19" x14ac:dyDescent="0.2">
      <c r="D66" s="80"/>
      <c r="S66" s="81"/>
    </row>
    <row r="67" spans="4:19" x14ac:dyDescent="0.2">
      <c r="D67" s="80"/>
      <c r="S67" s="92"/>
    </row>
    <row r="68" spans="4:19" x14ac:dyDescent="0.2">
      <c r="D68" s="80"/>
      <c r="R68" s="93"/>
      <c r="S68" s="85"/>
    </row>
    <row r="69" spans="4:19" x14ac:dyDescent="0.2">
      <c r="D69" s="80"/>
      <c r="R69" s="93"/>
      <c r="S69" s="85"/>
    </row>
    <row r="70" spans="4:19" x14ac:dyDescent="0.2">
      <c r="D70" s="80"/>
      <c r="R70" s="93"/>
    </row>
    <row r="71" spans="4:19" x14ac:dyDescent="0.2">
      <c r="D71" s="80"/>
      <c r="R71" s="93"/>
    </row>
    <row r="72" spans="4:19" x14ac:dyDescent="0.2">
      <c r="D72" s="80"/>
      <c r="R72" s="93"/>
    </row>
    <row r="73" spans="4:19" x14ac:dyDescent="0.2">
      <c r="D73" s="80"/>
      <c r="R73" s="93"/>
    </row>
    <row r="74" spans="4:19" x14ac:dyDescent="0.2">
      <c r="D74" s="80"/>
      <c r="R74" s="93"/>
    </row>
    <row r="75" spans="4:19" x14ac:dyDescent="0.2">
      <c r="D75" s="80"/>
      <c r="R75" s="93"/>
    </row>
    <row r="76" spans="4:19" x14ac:dyDescent="0.2">
      <c r="D76" s="80"/>
      <c r="R76" s="93"/>
    </row>
    <row r="77" spans="4:19" x14ac:dyDescent="0.2">
      <c r="D77" s="80"/>
      <c r="R77" s="93"/>
    </row>
    <row r="78" spans="4:19" x14ac:dyDescent="0.2">
      <c r="D78" s="80"/>
      <c r="R78" s="93"/>
    </row>
    <row r="79" spans="4:19" x14ac:dyDescent="0.2">
      <c r="D79" s="80"/>
      <c r="R79" s="93"/>
    </row>
    <row r="80" spans="4:19" x14ac:dyDescent="0.2">
      <c r="D80" s="80"/>
      <c r="R80" s="93"/>
    </row>
    <row r="81" spans="4:18" x14ac:dyDescent="0.2">
      <c r="D81" s="80"/>
      <c r="R81" s="93"/>
    </row>
    <row r="82" spans="4:18" x14ac:dyDescent="0.2">
      <c r="D82" s="80"/>
      <c r="R82" s="93"/>
    </row>
    <row r="83" spans="4:18" x14ac:dyDescent="0.2">
      <c r="D83" s="80"/>
      <c r="R83" s="93"/>
    </row>
    <row r="84" spans="4:18" x14ac:dyDescent="0.2">
      <c r="D84" s="80"/>
      <c r="R84" s="93"/>
    </row>
    <row r="85" spans="4:18" x14ac:dyDescent="0.2">
      <c r="D85" s="80"/>
      <c r="R85" s="93"/>
    </row>
    <row r="86" spans="4:18" x14ac:dyDescent="0.2">
      <c r="D86" s="80"/>
      <c r="R86" s="93"/>
    </row>
    <row r="87" spans="4:18" x14ac:dyDescent="0.2">
      <c r="D87" s="80"/>
      <c r="R87" s="93"/>
    </row>
    <row r="88" spans="4:18" x14ac:dyDescent="0.2">
      <c r="D88" s="80"/>
      <c r="R88" s="93"/>
    </row>
    <row r="89" spans="4:18" x14ac:dyDescent="0.2">
      <c r="D89" s="80"/>
      <c r="R89" s="93"/>
    </row>
    <row r="90" spans="4:18" x14ac:dyDescent="0.2">
      <c r="D90" s="80"/>
      <c r="R90" s="93"/>
    </row>
    <row r="91" spans="4:18" x14ac:dyDescent="0.2">
      <c r="D91" s="80"/>
      <c r="R91" s="93"/>
    </row>
    <row r="92" spans="4:18" x14ac:dyDescent="0.2">
      <c r="D92" s="80"/>
      <c r="R92" s="93"/>
    </row>
    <row r="93" spans="4:18" x14ac:dyDescent="0.2">
      <c r="D93" s="80"/>
      <c r="R93" s="93"/>
    </row>
    <row r="94" spans="4:18" x14ac:dyDescent="0.2">
      <c r="D94" s="80"/>
      <c r="R94" s="93"/>
    </row>
    <row r="95" spans="4:18" x14ac:dyDescent="0.2">
      <c r="D95" s="80"/>
      <c r="R95" s="93"/>
    </row>
    <row r="96" spans="4:18" x14ac:dyDescent="0.2">
      <c r="D96" s="80"/>
      <c r="R96" s="93"/>
    </row>
    <row r="97" spans="4:18" x14ac:dyDescent="0.2">
      <c r="D97" s="80"/>
      <c r="R97" s="93"/>
    </row>
    <row r="98" spans="4:18" x14ac:dyDescent="0.2">
      <c r="D98" s="80"/>
      <c r="R98" s="93"/>
    </row>
    <row r="99" spans="4:18" x14ac:dyDescent="0.2">
      <c r="D99" s="80"/>
      <c r="R99" s="93"/>
    </row>
    <row r="100" spans="4:18" x14ac:dyDescent="0.2">
      <c r="D100" s="80"/>
      <c r="R100" s="93"/>
    </row>
    <row r="101" spans="4:18" x14ac:dyDescent="0.2">
      <c r="D101" s="80"/>
      <c r="R101" s="93"/>
    </row>
    <row r="102" spans="4:18" x14ac:dyDescent="0.2">
      <c r="D102" s="80"/>
      <c r="R102" s="93"/>
    </row>
    <row r="103" spans="4:18" x14ac:dyDescent="0.2">
      <c r="D103" s="80"/>
      <c r="R103" s="93"/>
    </row>
    <row r="104" spans="4:18" x14ac:dyDescent="0.2">
      <c r="D104" s="80"/>
      <c r="R104" s="93"/>
    </row>
    <row r="105" spans="4:18" x14ac:dyDescent="0.2">
      <c r="D105" s="80"/>
      <c r="R105" s="93"/>
    </row>
    <row r="106" spans="4:18" x14ac:dyDescent="0.2">
      <c r="D106" s="80"/>
      <c r="R106" s="93"/>
    </row>
    <row r="107" spans="4:18" x14ac:dyDescent="0.2">
      <c r="D107" s="80"/>
      <c r="R107" s="93"/>
    </row>
    <row r="108" spans="4:18" x14ac:dyDescent="0.2">
      <c r="D108" s="80"/>
      <c r="R108" s="93"/>
    </row>
    <row r="109" spans="4:18" x14ac:dyDescent="0.2">
      <c r="D109" s="80"/>
      <c r="R109" s="93"/>
    </row>
    <row r="110" spans="4:18" x14ac:dyDescent="0.2">
      <c r="D110" s="80"/>
      <c r="R110" s="93"/>
    </row>
    <row r="111" spans="4:18" x14ac:dyDescent="0.2">
      <c r="D111" s="80"/>
      <c r="R111" s="93"/>
    </row>
    <row r="112" spans="4:18" x14ac:dyDescent="0.2">
      <c r="D112" s="80"/>
      <c r="R112" s="93"/>
    </row>
    <row r="113" spans="4:18" x14ac:dyDescent="0.2">
      <c r="D113" s="80"/>
      <c r="R113" s="93"/>
    </row>
    <row r="114" spans="4:18" x14ac:dyDescent="0.2">
      <c r="D114" s="80"/>
      <c r="R114" s="93"/>
    </row>
    <row r="115" spans="4:18" x14ac:dyDescent="0.2">
      <c r="D115" s="80"/>
      <c r="R115" s="93"/>
    </row>
    <row r="116" spans="4:18" x14ac:dyDescent="0.2">
      <c r="D116" s="80"/>
      <c r="R116" s="93"/>
    </row>
    <row r="117" spans="4:18" x14ac:dyDescent="0.2">
      <c r="D117" s="80"/>
      <c r="R117" s="93"/>
    </row>
    <row r="118" spans="4:18" x14ac:dyDescent="0.2">
      <c r="D118" s="80"/>
      <c r="R118" s="93"/>
    </row>
    <row r="119" spans="4:18" x14ac:dyDescent="0.2">
      <c r="D119" s="80"/>
      <c r="R119" s="93"/>
    </row>
    <row r="120" spans="4:18" x14ac:dyDescent="0.2">
      <c r="D120" s="80"/>
      <c r="R120" s="93"/>
    </row>
    <row r="121" spans="4:18" x14ac:dyDescent="0.2">
      <c r="D121" s="80"/>
      <c r="R121" s="93"/>
    </row>
    <row r="122" spans="4:18" x14ac:dyDescent="0.2">
      <c r="D122" s="80"/>
      <c r="R122" s="93"/>
    </row>
    <row r="123" spans="4:18" x14ac:dyDescent="0.2">
      <c r="D123" s="80"/>
      <c r="R123" s="93"/>
    </row>
    <row r="124" spans="4:18" x14ac:dyDescent="0.2">
      <c r="D124" s="80"/>
      <c r="R124" s="93"/>
    </row>
    <row r="125" spans="4:18" x14ac:dyDescent="0.2">
      <c r="D125" s="80"/>
      <c r="R125" s="93"/>
    </row>
    <row r="126" spans="4:18" x14ac:dyDescent="0.2">
      <c r="D126" s="80"/>
      <c r="R126" s="93"/>
    </row>
    <row r="127" spans="4:18" x14ac:dyDescent="0.2">
      <c r="D127" s="80"/>
      <c r="R127" s="93"/>
    </row>
    <row r="128" spans="4:18" x14ac:dyDescent="0.2">
      <c r="D128" s="80"/>
      <c r="R128" s="93"/>
    </row>
    <row r="129" spans="4:18" x14ac:dyDescent="0.2">
      <c r="D129" s="80"/>
      <c r="R129" s="93"/>
    </row>
    <row r="130" spans="4:18" x14ac:dyDescent="0.2">
      <c r="D130" s="80"/>
      <c r="R130" s="93"/>
    </row>
    <row r="131" spans="4:18" x14ac:dyDescent="0.2">
      <c r="D131" s="80"/>
      <c r="R131" s="93"/>
    </row>
    <row r="132" spans="4:18" x14ac:dyDescent="0.2">
      <c r="D132" s="80"/>
      <c r="R132" s="93"/>
    </row>
    <row r="133" spans="4:18" x14ac:dyDescent="0.2">
      <c r="D133" s="80"/>
      <c r="R133" s="93"/>
    </row>
    <row r="134" spans="4:18" x14ac:dyDescent="0.2">
      <c r="D134" s="80"/>
      <c r="R134" s="93"/>
    </row>
    <row r="135" spans="4:18" x14ac:dyDescent="0.2">
      <c r="D135" s="80"/>
      <c r="R135" s="93"/>
    </row>
    <row r="136" spans="4:18" x14ac:dyDescent="0.2">
      <c r="D136" s="80"/>
      <c r="R136" s="93"/>
    </row>
    <row r="137" spans="4:18" x14ac:dyDescent="0.2">
      <c r="D137" s="80"/>
      <c r="R137" s="93"/>
    </row>
    <row r="138" spans="4:18" x14ac:dyDescent="0.2">
      <c r="D138" s="80"/>
      <c r="R138" s="93"/>
    </row>
    <row r="139" spans="4:18" x14ac:dyDescent="0.2">
      <c r="D139" s="80"/>
      <c r="R139" s="93"/>
    </row>
    <row r="140" spans="4:18" x14ac:dyDescent="0.2">
      <c r="D140" s="80"/>
      <c r="R140" s="93"/>
    </row>
    <row r="141" spans="4:18" x14ac:dyDescent="0.2">
      <c r="D141" s="80"/>
      <c r="R141" s="93"/>
    </row>
    <row r="142" spans="4:18" x14ac:dyDescent="0.2">
      <c r="D142" s="80"/>
      <c r="R142" s="93"/>
    </row>
    <row r="143" spans="4:18" x14ac:dyDescent="0.2">
      <c r="D143" s="80"/>
      <c r="R143" s="93"/>
    </row>
    <row r="144" spans="4:18" x14ac:dyDescent="0.2">
      <c r="D144" s="80"/>
      <c r="R144" s="93"/>
    </row>
    <row r="145" spans="4:18" x14ac:dyDescent="0.2">
      <c r="D145" s="80"/>
      <c r="R145" s="93"/>
    </row>
    <row r="146" spans="4:18" x14ac:dyDescent="0.2">
      <c r="D146" s="80"/>
      <c r="R146" s="93"/>
    </row>
    <row r="147" spans="4:18" x14ac:dyDescent="0.2">
      <c r="D147" s="80"/>
      <c r="R147" s="93"/>
    </row>
    <row r="148" spans="4:18" x14ac:dyDescent="0.2">
      <c r="D148" s="80"/>
      <c r="R148" s="93"/>
    </row>
    <row r="149" spans="4:18" x14ac:dyDescent="0.2">
      <c r="D149" s="80"/>
      <c r="R149" s="93"/>
    </row>
    <row r="150" spans="4:18" x14ac:dyDescent="0.2">
      <c r="D150" s="80"/>
      <c r="R150" s="93"/>
    </row>
    <row r="151" spans="4:18" x14ac:dyDescent="0.2">
      <c r="D151" s="80"/>
      <c r="R151" s="93"/>
    </row>
    <row r="152" spans="4:18" x14ac:dyDescent="0.2">
      <c r="D152" s="80"/>
      <c r="R152" s="93"/>
    </row>
    <row r="153" spans="4:18" x14ac:dyDescent="0.2">
      <c r="D153" s="80"/>
      <c r="R153" s="93"/>
    </row>
    <row r="154" spans="4:18" x14ac:dyDescent="0.2">
      <c r="D154" s="80"/>
      <c r="R154" s="93"/>
    </row>
    <row r="155" spans="4:18" x14ac:dyDescent="0.2">
      <c r="D155" s="80"/>
      <c r="R155" s="93"/>
    </row>
    <row r="156" spans="4:18" x14ac:dyDescent="0.2">
      <c r="D156" s="80"/>
      <c r="R156" s="93"/>
    </row>
    <row r="157" spans="4:18" x14ac:dyDescent="0.2">
      <c r="D157" s="80"/>
      <c r="R157" s="93"/>
    </row>
    <row r="158" spans="4:18" x14ac:dyDescent="0.2">
      <c r="D158" s="80"/>
      <c r="R158" s="93"/>
    </row>
    <row r="159" spans="4:18" x14ac:dyDescent="0.2">
      <c r="D159" s="80"/>
      <c r="R159" s="93"/>
    </row>
    <row r="160" spans="4:18" x14ac:dyDescent="0.2">
      <c r="D160" s="80"/>
      <c r="R160" s="93"/>
    </row>
    <row r="161" spans="4:18" x14ac:dyDescent="0.2">
      <c r="D161" s="80"/>
      <c r="R161" s="93"/>
    </row>
    <row r="162" spans="4:18" x14ac:dyDescent="0.2">
      <c r="D162" s="80"/>
      <c r="R162" s="93"/>
    </row>
    <row r="163" spans="4:18" x14ac:dyDescent="0.2">
      <c r="D163" s="80"/>
      <c r="R163" s="93"/>
    </row>
    <row r="164" spans="4:18" x14ac:dyDescent="0.2">
      <c r="D164" s="80"/>
      <c r="R164" s="93"/>
    </row>
    <row r="165" spans="4:18" x14ac:dyDescent="0.2">
      <c r="D165" s="80"/>
      <c r="R165" s="93"/>
    </row>
    <row r="166" spans="4:18" x14ac:dyDescent="0.2">
      <c r="D166" s="80"/>
      <c r="R166" s="93"/>
    </row>
    <row r="167" spans="4:18" x14ac:dyDescent="0.2">
      <c r="D167" s="80"/>
      <c r="R167" s="93"/>
    </row>
    <row r="168" spans="4:18" x14ac:dyDescent="0.2">
      <c r="D168" s="80"/>
      <c r="R168" s="93"/>
    </row>
    <row r="169" spans="4:18" x14ac:dyDescent="0.2">
      <c r="D169" s="80"/>
      <c r="R169" s="93"/>
    </row>
    <row r="170" spans="4:18" x14ac:dyDescent="0.2">
      <c r="D170" s="80"/>
      <c r="R170" s="93"/>
    </row>
    <row r="171" spans="4:18" x14ac:dyDescent="0.2">
      <c r="D171" s="80"/>
      <c r="R171" s="93"/>
    </row>
    <row r="172" spans="4:18" x14ac:dyDescent="0.2">
      <c r="D172" s="80"/>
      <c r="R172" s="93"/>
    </row>
    <row r="173" spans="4:18" x14ac:dyDescent="0.2">
      <c r="D173" s="80"/>
      <c r="R173" s="93"/>
    </row>
    <row r="174" spans="4:18" x14ac:dyDescent="0.2">
      <c r="D174" s="80"/>
      <c r="R174" s="93"/>
    </row>
    <row r="175" spans="4:18" x14ac:dyDescent="0.2">
      <c r="D175" s="80"/>
      <c r="R175" s="93"/>
    </row>
    <row r="176" spans="4:18" x14ac:dyDescent="0.2">
      <c r="D176" s="80"/>
      <c r="R176" s="93"/>
    </row>
    <row r="177" spans="4:18" x14ac:dyDescent="0.2">
      <c r="D177" s="80"/>
      <c r="R177" s="93"/>
    </row>
    <row r="178" spans="4:18" x14ac:dyDescent="0.2">
      <c r="D178" s="80"/>
      <c r="R178" s="93"/>
    </row>
    <row r="179" spans="4:18" x14ac:dyDescent="0.2">
      <c r="D179" s="80"/>
      <c r="R179" s="93"/>
    </row>
    <row r="180" spans="4:18" x14ac:dyDescent="0.2">
      <c r="D180" s="80"/>
      <c r="R180" s="93"/>
    </row>
    <row r="181" spans="4:18" x14ac:dyDescent="0.2">
      <c r="D181" s="80"/>
      <c r="R181" s="93"/>
    </row>
    <row r="182" spans="4:18" x14ac:dyDescent="0.2">
      <c r="D182" s="80"/>
      <c r="R182" s="93"/>
    </row>
    <row r="183" spans="4:18" x14ac:dyDescent="0.2">
      <c r="D183" s="80"/>
      <c r="R183" s="93"/>
    </row>
    <row r="184" spans="4:18" x14ac:dyDescent="0.2">
      <c r="D184" s="80"/>
      <c r="R184" s="93"/>
    </row>
    <row r="185" spans="4:18" x14ac:dyDescent="0.2">
      <c r="D185" s="80"/>
      <c r="R185" s="93"/>
    </row>
    <row r="186" spans="4:18" x14ac:dyDescent="0.2">
      <c r="D186" s="80"/>
      <c r="R186" s="93"/>
    </row>
    <row r="187" spans="4:18" x14ac:dyDescent="0.2">
      <c r="D187" s="80"/>
      <c r="R187" s="93"/>
    </row>
    <row r="188" spans="4:18" x14ac:dyDescent="0.2">
      <c r="D188" s="80"/>
      <c r="R188" s="93"/>
    </row>
    <row r="189" spans="4:18" x14ac:dyDescent="0.2">
      <c r="D189" s="80"/>
      <c r="R189" s="93"/>
    </row>
    <row r="190" spans="4:18" x14ac:dyDescent="0.2">
      <c r="D190" s="80"/>
      <c r="R190" s="93"/>
    </row>
    <row r="191" spans="4:18" x14ac:dyDescent="0.2">
      <c r="D191" s="80"/>
      <c r="R191" s="93"/>
    </row>
    <row r="192" spans="4:18" x14ac:dyDescent="0.2">
      <c r="D192" s="80"/>
      <c r="R192" s="93"/>
    </row>
    <row r="193" spans="4:18" x14ac:dyDescent="0.2">
      <c r="D193" s="80"/>
      <c r="R193" s="93"/>
    </row>
    <row r="194" spans="4:18" x14ac:dyDescent="0.2">
      <c r="D194" s="80"/>
      <c r="R194" s="93"/>
    </row>
    <row r="195" spans="4:18" x14ac:dyDescent="0.2">
      <c r="D195" s="80"/>
      <c r="R195" s="93"/>
    </row>
    <row r="196" spans="4:18" x14ac:dyDescent="0.2">
      <c r="D196" s="80"/>
      <c r="R196" s="93"/>
    </row>
    <row r="197" spans="4:18" x14ac:dyDescent="0.2">
      <c r="D197" s="80"/>
      <c r="R197" s="93"/>
    </row>
    <row r="198" spans="4:18" x14ac:dyDescent="0.2">
      <c r="D198" s="80"/>
      <c r="R198" s="93"/>
    </row>
    <row r="199" spans="4:18" x14ac:dyDescent="0.2">
      <c r="D199" s="80"/>
      <c r="R199" s="93"/>
    </row>
    <row r="200" spans="4:18" x14ac:dyDescent="0.2">
      <c r="D200" s="80"/>
      <c r="R200" s="93"/>
    </row>
    <row r="201" spans="4:18" x14ac:dyDescent="0.2">
      <c r="D201" s="80"/>
      <c r="R201" s="93"/>
    </row>
    <row r="202" spans="4:18" x14ac:dyDescent="0.2">
      <c r="D202" s="80"/>
      <c r="R202" s="93"/>
    </row>
    <row r="203" spans="4:18" x14ac:dyDescent="0.2">
      <c r="D203" s="80"/>
      <c r="R203" s="93"/>
    </row>
    <row r="204" spans="4:18" x14ac:dyDescent="0.2">
      <c r="D204" s="80"/>
      <c r="R204" s="93"/>
    </row>
    <row r="205" spans="4:18" x14ac:dyDescent="0.2">
      <c r="D205" s="80"/>
      <c r="R205" s="93"/>
    </row>
    <row r="206" spans="4:18" x14ac:dyDescent="0.2">
      <c r="D206" s="80"/>
      <c r="R206" s="93"/>
    </row>
    <row r="207" spans="4:18" x14ac:dyDescent="0.2">
      <c r="D207" s="80"/>
      <c r="R207" s="93"/>
    </row>
    <row r="208" spans="4:18" x14ac:dyDescent="0.2">
      <c r="D208" s="80"/>
      <c r="R208" s="93"/>
    </row>
    <row r="209" spans="4:18" x14ac:dyDescent="0.2">
      <c r="D209" s="80"/>
      <c r="R209" s="93"/>
    </row>
    <row r="210" spans="4:18" x14ac:dyDescent="0.2">
      <c r="D210" s="80"/>
      <c r="R210" s="93"/>
    </row>
    <row r="211" spans="4:18" x14ac:dyDescent="0.2">
      <c r="D211" s="80"/>
      <c r="R211" s="93"/>
    </row>
    <row r="212" spans="4:18" x14ac:dyDescent="0.2">
      <c r="D212" s="80"/>
      <c r="R212" s="93"/>
    </row>
    <row r="213" spans="4:18" x14ac:dyDescent="0.2">
      <c r="D213" s="80"/>
      <c r="R213" s="93"/>
    </row>
    <row r="214" spans="4:18" x14ac:dyDescent="0.2">
      <c r="D214" s="80"/>
      <c r="R214" s="93"/>
    </row>
    <row r="215" spans="4:18" x14ac:dyDescent="0.2">
      <c r="D215" s="80"/>
      <c r="R215" s="93"/>
    </row>
    <row r="216" spans="4:18" x14ac:dyDescent="0.2">
      <c r="D216" s="80"/>
      <c r="R216" s="93"/>
    </row>
    <row r="217" spans="4:18" x14ac:dyDescent="0.2">
      <c r="D217" s="80"/>
      <c r="R217" s="93"/>
    </row>
    <row r="218" spans="4:18" x14ac:dyDescent="0.2">
      <c r="D218" s="80"/>
      <c r="R218" s="93"/>
    </row>
    <row r="219" spans="4:18" x14ac:dyDescent="0.2">
      <c r="D219" s="80"/>
      <c r="R219" s="93"/>
    </row>
    <row r="220" spans="4:18" x14ac:dyDescent="0.2">
      <c r="D220" s="80"/>
      <c r="R220" s="93"/>
    </row>
    <row r="221" spans="4:18" x14ac:dyDescent="0.2">
      <c r="D221" s="80"/>
      <c r="R221" s="93"/>
    </row>
    <row r="222" spans="4:18" x14ac:dyDescent="0.2">
      <c r="D222" s="80"/>
      <c r="R222" s="93"/>
    </row>
    <row r="223" spans="4:18" x14ac:dyDescent="0.2">
      <c r="D223" s="80"/>
      <c r="R223" s="93"/>
    </row>
    <row r="224" spans="4:18" x14ac:dyDescent="0.2">
      <c r="D224" s="80"/>
      <c r="R224" s="93"/>
    </row>
    <row r="225" spans="4:18" x14ac:dyDescent="0.2">
      <c r="D225" s="80"/>
      <c r="R225" s="93"/>
    </row>
    <row r="226" spans="4:18" x14ac:dyDescent="0.2">
      <c r="D226" s="80"/>
      <c r="R226" s="93"/>
    </row>
    <row r="227" spans="4:18" x14ac:dyDescent="0.2">
      <c r="D227" s="80"/>
      <c r="R227" s="93"/>
    </row>
    <row r="228" spans="4:18" x14ac:dyDescent="0.2">
      <c r="D228" s="80"/>
      <c r="R228" s="93"/>
    </row>
    <row r="229" spans="4:18" x14ac:dyDescent="0.2">
      <c r="D229" s="80"/>
      <c r="R229" s="93"/>
    </row>
    <row r="230" spans="4:18" x14ac:dyDescent="0.2">
      <c r="D230" s="80"/>
      <c r="R230" s="93"/>
    </row>
    <row r="231" spans="4:18" x14ac:dyDescent="0.2">
      <c r="D231" s="80"/>
      <c r="R231" s="93"/>
    </row>
    <row r="232" spans="4:18" x14ac:dyDescent="0.2">
      <c r="D232" s="80"/>
      <c r="R232" s="93"/>
    </row>
    <row r="233" spans="4:18" x14ac:dyDescent="0.2">
      <c r="D233" s="80"/>
      <c r="R233" s="93"/>
    </row>
    <row r="234" spans="4:18" x14ac:dyDescent="0.2">
      <c r="D234" s="80"/>
      <c r="R234" s="93"/>
    </row>
    <row r="235" spans="4:18" x14ac:dyDescent="0.2">
      <c r="D235" s="80"/>
      <c r="R235" s="93"/>
    </row>
    <row r="236" spans="4:18" x14ac:dyDescent="0.2">
      <c r="D236" s="80"/>
      <c r="R236" s="93"/>
    </row>
    <row r="237" spans="4:18" x14ac:dyDescent="0.2">
      <c r="D237" s="80"/>
      <c r="R237" s="93"/>
    </row>
    <row r="238" spans="4:18" x14ac:dyDescent="0.2">
      <c r="D238" s="80"/>
      <c r="R238" s="93"/>
    </row>
    <row r="239" spans="4:18" x14ac:dyDescent="0.2">
      <c r="D239" s="80"/>
      <c r="R239" s="93"/>
    </row>
    <row r="240" spans="4:18" x14ac:dyDescent="0.2">
      <c r="D240" s="80"/>
      <c r="R240" s="93"/>
    </row>
    <row r="241" spans="4:18" x14ac:dyDescent="0.2">
      <c r="D241" s="80"/>
      <c r="R241" s="93"/>
    </row>
    <row r="242" spans="4:18" x14ac:dyDescent="0.2">
      <c r="D242" s="80"/>
      <c r="R242" s="93"/>
    </row>
    <row r="243" spans="4:18" x14ac:dyDescent="0.2">
      <c r="D243" s="80"/>
      <c r="R243" s="93"/>
    </row>
    <row r="244" spans="4:18" x14ac:dyDescent="0.2">
      <c r="D244" s="80"/>
      <c r="R244" s="93"/>
    </row>
    <row r="245" spans="4:18" x14ac:dyDescent="0.2">
      <c r="D245" s="80"/>
      <c r="R245" s="93"/>
    </row>
    <row r="246" spans="4:18" x14ac:dyDescent="0.2">
      <c r="D246" s="80"/>
      <c r="R246" s="93"/>
    </row>
    <row r="247" spans="4:18" x14ac:dyDescent="0.2">
      <c r="D247" s="80"/>
      <c r="R247" s="93"/>
    </row>
    <row r="248" spans="4:18" x14ac:dyDescent="0.2">
      <c r="D248" s="80"/>
      <c r="R248" s="93"/>
    </row>
    <row r="249" spans="4:18" x14ac:dyDescent="0.2">
      <c r="D249" s="80"/>
      <c r="R249" s="93"/>
    </row>
    <row r="250" spans="4:18" x14ac:dyDescent="0.2">
      <c r="D250" s="80"/>
      <c r="R250" s="93"/>
    </row>
    <row r="251" spans="4:18" x14ac:dyDescent="0.2">
      <c r="D251" s="80"/>
      <c r="R251" s="93"/>
    </row>
    <row r="252" spans="4:18" x14ac:dyDescent="0.2">
      <c r="D252" s="80"/>
      <c r="R252" s="93"/>
    </row>
    <row r="253" spans="4:18" x14ac:dyDescent="0.2">
      <c r="D253" s="80"/>
      <c r="R253" s="93"/>
    </row>
    <row r="254" spans="4:18" x14ac:dyDescent="0.2">
      <c r="D254" s="80"/>
      <c r="R254" s="93"/>
    </row>
    <row r="255" spans="4:18" x14ac:dyDescent="0.2">
      <c r="D255" s="80"/>
      <c r="R255" s="93"/>
    </row>
    <row r="256" spans="4:18" x14ac:dyDescent="0.2">
      <c r="D256" s="80"/>
      <c r="R256" s="93"/>
    </row>
    <row r="257" spans="4:18" x14ac:dyDescent="0.2">
      <c r="D257" s="80"/>
      <c r="R257" s="93"/>
    </row>
    <row r="258" spans="4:18" x14ac:dyDescent="0.2">
      <c r="D258" s="80"/>
      <c r="R258" s="93"/>
    </row>
    <row r="259" spans="4:18" x14ac:dyDescent="0.2">
      <c r="D259" s="80"/>
      <c r="R259" s="93"/>
    </row>
    <row r="260" spans="4:18" x14ac:dyDescent="0.2">
      <c r="D260" s="80"/>
      <c r="R260" s="93"/>
    </row>
    <row r="261" spans="4:18" x14ac:dyDescent="0.2">
      <c r="D261" s="80"/>
      <c r="R261" s="93"/>
    </row>
    <row r="262" spans="4:18" x14ac:dyDescent="0.2">
      <c r="D262" s="80"/>
      <c r="R262" s="93"/>
    </row>
    <row r="263" spans="4:18" x14ac:dyDescent="0.2">
      <c r="D263" s="80"/>
      <c r="R263" s="93"/>
    </row>
    <row r="264" spans="4:18" x14ac:dyDescent="0.2">
      <c r="D264" s="80"/>
      <c r="R264" s="93"/>
    </row>
    <row r="265" spans="4:18" x14ac:dyDescent="0.2">
      <c r="D265" s="80"/>
      <c r="R265" s="93"/>
    </row>
    <row r="266" spans="4:18" x14ac:dyDescent="0.2">
      <c r="D266" s="80"/>
      <c r="R266" s="93"/>
    </row>
    <row r="267" spans="4:18" x14ac:dyDescent="0.2">
      <c r="D267" s="80"/>
      <c r="R267" s="93"/>
    </row>
    <row r="268" spans="4:18" x14ac:dyDescent="0.2">
      <c r="D268" s="80"/>
      <c r="R268" s="93"/>
    </row>
    <row r="269" spans="4:18" x14ac:dyDescent="0.2">
      <c r="D269" s="80"/>
      <c r="R269" s="93"/>
    </row>
    <row r="270" spans="4:18" x14ac:dyDescent="0.2">
      <c r="D270" s="80"/>
      <c r="R270" s="93"/>
    </row>
    <row r="271" spans="4:18" x14ac:dyDescent="0.2">
      <c r="D271" s="80"/>
      <c r="R271" s="93"/>
    </row>
    <row r="272" spans="4:18" x14ac:dyDescent="0.2">
      <c r="D272" s="80"/>
      <c r="R272" s="93"/>
    </row>
    <row r="273" spans="4:18" x14ac:dyDescent="0.2">
      <c r="D273" s="80"/>
      <c r="R273" s="93"/>
    </row>
    <row r="274" spans="4:18" x14ac:dyDescent="0.2">
      <c r="D274" s="80"/>
      <c r="R274" s="93"/>
    </row>
    <row r="275" spans="4:18" x14ac:dyDescent="0.2">
      <c r="D275" s="80"/>
      <c r="R275" s="93"/>
    </row>
    <row r="276" spans="4:18" x14ac:dyDescent="0.2">
      <c r="D276" s="80"/>
      <c r="R276" s="93"/>
    </row>
    <row r="277" spans="4:18" x14ac:dyDescent="0.2">
      <c r="D277" s="80"/>
      <c r="R277" s="93"/>
    </row>
    <row r="278" spans="4:18" x14ac:dyDescent="0.2">
      <c r="D278" s="80"/>
      <c r="R278" s="93"/>
    </row>
    <row r="279" spans="4:18" x14ac:dyDescent="0.2">
      <c r="D279" s="80"/>
      <c r="R279" s="93"/>
    </row>
    <row r="280" spans="4:18" x14ac:dyDescent="0.2">
      <c r="D280" s="80"/>
      <c r="R280" s="93"/>
    </row>
    <row r="281" spans="4:18" x14ac:dyDescent="0.2">
      <c r="D281" s="80"/>
      <c r="R281" s="93"/>
    </row>
    <row r="282" spans="4:18" x14ac:dyDescent="0.2">
      <c r="D282" s="80"/>
      <c r="R282" s="93"/>
    </row>
    <row r="283" spans="4:18" x14ac:dyDescent="0.2">
      <c r="D283" s="80"/>
      <c r="R283" s="93"/>
    </row>
    <row r="284" spans="4:18" x14ac:dyDescent="0.2">
      <c r="D284" s="80"/>
      <c r="R284" s="93"/>
    </row>
    <row r="285" spans="4:18" x14ac:dyDescent="0.2">
      <c r="D285" s="80"/>
      <c r="R285" s="93"/>
    </row>
    <row r="286" spans="4:18" x14ac:dyDescent="0.2">
      <c r="D286" s="80"/>
      <c r="R286" s="93"/>
    </row>
    <row r="287" spans="4:18" x14ac:dyDescent="0.2">
      <c r="D287" s="80"/>
      <c r="R287" s="93"/>
    </row>
    <row r="288" spans="4:18" x14ac:dyDescent="0.2">
      <c r="D288" s="80"/>
      <c r="R288" s="93"/>
    </row>
    <row r="289" spans="4:18" x14ac:dyDescent="0.2">
      <c r="D289" s="80"/>
      <c r="R289" s="93"/>
    </row>
    <row r="290" spans="4:18" x14ac:dyDescent="0.2">
      <c r="D290" s="80"/>
      <c r="R290" s="93"/>
    </row>
    <row r="291" spans="4:18" x14ac:dyDescent="0.2">
      <c r="D291" s="80"/>
      <c r="R291" s="93"/>
    </row>
    <row r="292" spans="4:18" x14ac:dyDescent="0.2">
      <c r="D292" s="80"/>
      <c r="R292" s="93"/>
    </row>
    <row r="293" spans="4:18" x14ac:dyDescent="0.2">
      <c r="D293" s="80"/>
      <c r="R293" s="93"/>
    </row>
    <row r="294" spans="4:18" x14ac:dyDescent="0.2">
      <c r="D294" s="80"/>
      <c r="R294" s="93"/>
    </row>
    <row r="295" spans="4:18" x14ac:dyDescent="0.2">
      <c r="D295" s="80"/>
      <c r="R295" s="93"/>
    </row>
    <row r="296" spans="4:18" x14ac:dyDescent="0.2">
      <c r="D296" s="80"/>
      <c r="R296" s="93"/>
    </row>
    <row r="297" spans="4:18" x14ac:dyDescent="0.2">
      <c r="D297" s="80"/>
      <c r="R297" s="93"/>
    </row>
    <row r="298" spans="4:18" x14ac:dyDescent="0.2">
      <c r="D298" s="80"/>
      <c r="R298" s="93"/>
    </row>
    <row r="299" spans="4:18" x14ac:dyDescent="0.2">
      <c r="D299" s="80"/>
      <c r="R299" s="93"/>
    </row>
    <row r="300" spans="4:18" x14ac:dyDescent="0.2">
      <c r="D300" s="80"/>
      <c r="R300" s="93"/>
    </row>
    <row r="301" spans="4:18" x14ac:dyDescent="0.2">
      <c r="D301" s="80"/>
      <c r="R301" s="93"/>
    </row>
    <row r="302" spans="4:18" x14ac:dyDescent="0.2">
      <c r="D302" s="80"/>
      <c r="R302" s="93"/>
    </row>
    <row r="303" spans="4:18" x14ac:dyDescent="0.2">
      <c r="D303" s="80"/>
      <c r="R303" s="93"/>
    </row>
    <row r="304" spans="4:18" x14ac:dyDescent="0.2">
      <c r="D304" s="80"/>
      <c r="R304" s="93"/>
    </row>
    <row r="305" spans="4:18" x14ac:dyDescent="0.2">
      <c r="D305" s="80"/>
      <c r="R305" s="93"/>
    </row>
    <row r="306" spans="4:18" x14ac:dyDescent="0.2">
      <c r="D306" s="80"/>
      <c r="R306" s="93"/>
    </row>
    <row r="307" spans="4:18" x14ac:dyDescent="0.2">
      <c r="D307" s="80"/>
      <c r="R307" s="93"/>
    </row>
    <row r="308" spans="4:18" x14ac:dyDescent="0.2">
      <c r="D308" s="80"/>
      <c r="R308" s="93"/>
    </row>
    <row r="309" spans="4:18" x14ac:dyDescent="0.2">
      <c r="D309" s="80"/>
      <c r="R309" s="93"/>
    </row>
    <row r="310" spans="4:18" x14ac:dyDescent="0.2">
      <c r="D310" s="80"/>
      <c r="R310" s="93"/>
    </row>
    <row r="311" spans="4:18" x14ac:dyDescent="0.2">
      <c r="D311" s="80"/>
      <c r="R311" s="93"/>
    </row>
    <row r="312" spans="4:18" x14ac:dyDescent="0.2">
      <c r="D312" s="80"/>
      <c r="R312" s="93"/>
    </row>
    <row r="313" spans="4:18" x14ac:dyDescent="0.2">
      <c r="D313" s="80"/>
      <c r="R313" s="93"/>
    </row>
    <row r="314" spans="4:18" x14ac:dyDescent="0.2">
      <c r="D314" s="80"/>
      <c r="R314" s="93"/>
    </row>
    <row r="315" spans="4:18" x14ac:dyDescent="0.2">
      <c r="D315" s="80"/>
      <c r="R315" s="93"/>
    </row>
    <row r="316" spans="4:18" x14ac:dyDescent="0.2">
      <c r="D316" s="80"/>
      <c r="R316" s="93"/>
    </row>
    <row r="317" spans="4:18" x14ac:dyDescent="0.2">
      <c r="D317" s="80"/>
      <c r="R317" s="93"/>
    </row>
    <row r="318" spans="4:18" x14ac:dyDescent="0.2">
      <c r="D318" s="80"/>
      <c r="R318" s="93"/>
    </row>
    <row r="319" spans="4:18" x14ac:dyDescent="0.2">
      <c r="D319" s="80"/>
      <c r="R319" s="93"/>
    </row>
    <row r="320" spans="4:18" x14ac:dyDescent="0.2">
      <c r="D320" s="80"/>
      <c r="R320" s="93"/>
    </row>
    <row r="321" spans="4:18" x14ac:dyDescent="0.2">
      <c r="D321" s="80"/>
      <c r="R321" s="93"/>
    </row>
    <row r="322" spans="4:18" x14ac:dyDescent="0.2">
      <c r="D322" s="80"/>
      <c r="R322" s="93"/>
    </row>
    <row r="323" spans="4:18" x14ac:dyDescent="0.2">
      <c r="D323" s="80"/>
      <c r="R323" s="93"/>
    </row>
    <row r="324" spans="4:18" x14ac:dyDescent="0.2">
      <c r="D324" s="80"/>
      <c r="R324" s="93"/>
    </row>
    <row r="325" spans="4:18" x14ac:dyDescent="0.2">
      <c r="D325" s="80"/>
      <c r="R325" s="93"/>
    </row>
    <row r="326" spans="4:18" x14ac:dyDescent="0.2">
      <c r="D326" s="80"/>
      <c r="R326" s="93"/>
    </row>
    <row r="327" spans="4:18" x14ac:dyDescent="0.2">
      <c r="D327" s="80"/>
      <c r="R327" s="93"/>
    </row>
    <row r="328" spans="4:18" x14ac:dyDescent="0.2">
      <c r="D328" s="80"/>
      <c r="R328" s="93"/>
    </row>
    <row r="329" spans="4:18" x14ac:dyDescent="0.2">
      <c r="D329" s="80"/>
      <c r="R329" s="93"/>
    </row>
    <row r="330" spans="4:18" x14ac:dyDescent="0.2">
      <c r="D330" s="80"/>
      <c r="R330" s="93"/>
    </row>
    <row r="331" spans="4:18" x14ac:dyDescent="0.2">
      <c r="D331" s="80"/>
      <c r="R331" s="93"/>
    </row>
    <row r="332" spans="4:18" x14ac:dyDescent="0.2">
      <c r="D332" s="80"/>
      <c r="R332" s="93"/>
    </row>
    <row r="333" spans="4:18" x14ac:dyDescent="0.2">
      <c r="D333" s="80"/>
      <c r="R333" s="93"/>
    </row>
    <row r="334" spans="4:18" x14ac:dyDescent="0.2">
      <c r="D334" s="80"/>
      <c r="R334" s="93"/>
    </row>
    <row r="335" spans="4:18" x14ac:dyDescent="0.2">
      <c r="D335" s="80"/>
      <c r="R335" s="93"/>
    </row>
    <row r="336" spans="4:18" x14ac:dyDescent="0.2">
      <c r="D336" s="80"/>
      <c r="R336" s="93"/>
    </row>
    <row r="337" spans="4:18" x14ac:dyDescent="0.2">
      <c r="D337" s="80"/>
      <c r="R337" s="93"/>
    </row>
    <row r="338" spans="4:18" x14ac:dyDescent="0.2">
      <c r="D338" s="80"/>
      <c r="R338" s="93"/>
    </row>
    <row r="339" spans="4:18" x14ac:dyDescent="0.2">
      <c r="D339" s="80"/>
      <c r="R339" s="93"/>
    </row>
    <row r="340" spans="4:18" x14ac:dyDescent="0.2">
      <c r="D340" s="80"/>
      <c r="R340" s="93"/>
    </row>
    <row r="341" spans="4:18" x14ac:dyDescent="0.2">
      <c r="D341" s="80"/>
      <c r="R341" s="93"/>
    </row>
    <row r="342" spans="4:18" x14ac:dyDescent="0.2">
      <c r="D342" s="80"/>
      <c r="R342" s="93"/>
    </row>
    <row r="343" spans="4:18" x14ac:dyDescent="0.2">
      <c r="D343" s="80"/>
      <c r="R343" s="93"/>
    </row>
    <row r="344" spans="4:18" x14ac:dyDescent="0.2">
      <c r="D344" s="80"/>
      <c r="R344" s="93"/>
    </row>
    <row r="345" spans="4:18" x14ac:dyDescent="0.2">
      <c r="D345" s="80"/>
      <c r="R345" s="93"/>
    </row>
    <row r="346" spans="4:18" x14ac:dyDescent="0.2">
      <c r="D346" s="80"/>
      <c r="R346" s="93"/>
    </row>
    <row r="347" spans="4:18" x14ac:dyDescent="0.2">
      <c r="D347" s="80"/>
      <c r="R347" s="93"/>
    </row>
    <row r="348" spans="4:18" x14ac:dyDescent="0.2">
      <c r="D348" s="80"/>
      <c r="R348" s="93"/>
    </row>
    <row r="349" spans="4:18" x14ac:dyDescent="0.2">
      <c r="D349" s="80"/>
      <c r="R349" s="93"/>
    </row>
    <row r="350" spans="4:18" x14ac:dyDescent="0.2">
      <c r="D350" s="80"/>
      <c r="R350" s="93"/>
    </row>
    <row r="351" spans="4:18" x14ac:dyDescent="0.2">
      <c r="D351" s="80"/>
      <c r="R351" s="93"/>
    </row>
    <row r="352" spans="4:18" x14ac:dyDescent="0.2">
      <c r="D352" s="80"/>
      <c r="R352" s="93"/>
    </row>
    <row r="353" spans="4:18" x14ac:dyDescent="0.2">
      <c r="D353" s="80"/>
      <c r="R353" s="93"/>
    </row>
    <row r="354" spans="4:18" x14ac:dyDescent="0.2">
      <c r="D354" s="80"/>
      <c r="R354" s="93"/>
    </row>
    <row r="355" spans="4:18" x14ac:dyDescent="0.2">
      <c r="D355" s="80"/>
      <c r="R355" s="93"/>
    </row>
    <row r="356" spans="4:18" x14ac:dyDescent="0.2">
      <c r="D356" s="80"/>
      <c r="R356" s="93"/>
    </row>
    <row r="357" spans="4:18" x14ac:dyDescent="0.2">
      <c r="D357" s="80"/>
      <c r="R357" s="93"/>
    </row>
    <row r="358" spans="4:18" x14ac:dyDescent="0.2">
      <c r="D358" s="80"/>
      <c r="R358" s="93"/>
    </row>
    <row r="359" spans="4:18" x14ac:dyDescent="0.2">
      <c r="D359" s="80"/>
      <c r="R359" s="93"/>
    </row>
    <row r="360" spans="4:18" x14ac:dyDescent="0.2">
      <c r="D360" s="80"/>
      <c r="R360" s="93"/>
    </row>
    <row r="361" spans="4:18" x14ac:dyDescent="0.2">
      <c r="D361" s="80"/>
      <c r="R361" s="93"/>
    </row>
    <row r="362" spans="4:18" x14ac:dyDescent="0.2">
      <c r="D362" s="80"/>
      <c r="R362" s="93"/>
    </row>
    <row r="363" spans="4:18" x14ac:dyDescent="0.2">
      <c r="D363" s="80"/>
      <c r="R363" s="93"/>
    </row>
    <row r="364" spans="4:18" x14ac:dyDescent="0.2">
      <c r="D364" s="80"/>
      <c r="R364" s="93"/>
    </row>
    <row r="365" spans="4:18" x14ac:dyDescent="0.2">
      <c r="D365" s="80"/>
      <c r="R365" s="93"/>
    </row>
    <row r="366" spans="4:18" x14ac:dyDescent="0.2">
      <c r="D366" s="80"/>
      <c r="R366" s="93"/>
    </row>
    <row r="367" spans="4:18" x14ac:dyDescent="0.2">
      <c r="D367" s="80"/>
      <c r="R367" s="93"/>
    </row>
    <row r="368" spans="4:18" x14ac:dyDescent="0.2">
      <c r="D368" s="80"/>
      <c r="R368" s="93"/>
    </row>
    <row r="369" spans="4:18" x14ac:dyDescent="0.2">
      <c r="D369" s="80"/>
      <c r="R369" s="93"/>
    </row>
    <row r="370" spans="4:18" x14ac:dyDescent="0.2">
      <c r="D370" s="80"/>
      <c r="R370" s="93"/>
    </row>
    <row r="371" spans="4:18" x14ac:dyDescent="0.2">
      <c r="D371" s="80"/>
      <c r="R371" s="93"/>
    </row>
    <row r="372" spans="4:18" x14ac:dyDescent="0.2">
      <c r="D372" s="80"/>
      <c r="R372" s="93"/>
    </row>
    <row r="373" spans="4:18" x14ac:dyDescent="0.2">
      <c r="D373" s="80"/>
      <c r="R373" s="93"/>
    </row>
    <row r="374" spans="4:18" x14ac:dyDescent="0.2">
      <c r="D374" s="80"/>
      <c r="R374" s="93"/>
    </row>
    <row r="375" spans="4:18" x14ac:dyDescent="0.2">
      <c r="D375" s="80"/>
      <c r="R375" s="93"/>
    </row>
    <row r="376" spans="4:18" x14ac:dyDescent="0.2">
      <c r="D376" s="80"/>
      <c r="R376" s="93"/>
    </row>
    <row r="377" spans="4:18" x14ac:dyDescent="0.2">
      <c r="D377" s="80"/>
      <c r="R377" s="93"/>
    </row>
    <row r="378" spans="4:18" x14ac:dyDescent="0.2">
      <c r="D378" s="80"/>
      <c r="R378" s="93"/>
    </row>
    <row r="379" spans="4:18" x14ac:dyDescent="0.2">
      <c r="D379" s="80"/>
      <c r="R379" s="93"/>
    </row>
    <row r="380" spans="4:18" x14ac:dyDescent="0.2">
      <c r="D380" s="80"/>
      <c r="R380" s="93"/>
    </row>
    <row r="381" spans="4:18" x14ac:dyDescent="0.2">
      <c r="D381" s="80"/>
      <c r="R381" s="93"/>
    </row>
    <row r="382" spans="4:18" x14ac:dyDescent="0.2">
      <c r="D382" s="80"/>
      <c r="R382" s="93"/>
    </row>
    <row r="383" spans="4:18" x14ac:dyDescent="0.2">
      <c r="D383" s="80"/>
      <c r="R383" s="93"/>
    </row>
    <row r="384" spans="4:18" x14ac:dyDescent="0.2">
      <c r="D384" s="80"/>
      <c r="R384" s="93"/>
    </row>
    <row r="385" spans="4:18" x14ac:dyDescent="0.2">
      <c r="D385" s="80"/>
      <c r="R385" s="93"/>
    </row>
    <row r="386" spans="4:18" x14ac:dyDescent="0.2">
      <c r="D386" s="80"/>
      <c r="R386" s="93"/>
    </row>
    <row r="387" spans="4:18" x14ac:dyDescent="0.2">
      <c r="D387" s="80"/>
      <c r="R387" s="93"/>
    </row>
    <row r="388" spans="4:18" x14ac:dyDescent="0.2">
      <c r="D388" s="80"/>
      <c r="R388" s="93"/>
    </row>
    <row r="389" spans="4:18" x14ac:dyDescent="0.2">
      <c r="D389" s="80"/>
      <c r="R389" s="93"/>
    </row>
    <row r="390" spans="4:18" x14ac:dyDescent="0.2">
      <c r="D390" s="80"/>
      <c r="R390" s="93"/>
    </row>
    <row r="391" spans="4:18" x14ac:dyDescent="0.2">
      <c r="D391" s="80"/>
      <c r="R391" s="93"/>
    </row>
    <row r="392" spans="4:18" x14ac:dyDescent="0.2">
      <c r="D392" s="80"/>
      <c r="R392" s="93"/>
    </row>
    <row r="393" spans="4:18" x14ac:dyDescent="0.2">
      <c r="D393" s="80"/>
      <c r="R393" s="93"/>
    </row>
    <row r="394" spans="4:18" x14ac:dyDescent="0.2">
      <c r="D394" s="80"/>
      <c r="R394" s="93"/>
    </row>
    <row r="395" spans="4:18" x14ac:dyDescent="0.2">
      <c r="D395" s="80"/>
      <c r="R395" s="93"/>
    </row>
    <row r="396" spans="4:18" x14ac:dyDescent="0.2">
      <c r="D396" s="80"/>
      <c r="R396" s="93"/>
    </row>
    <row r="397" spans="4:18" x14ac:dyDescent="0.2">
      <c r="D397" s="80"/>
      <c r="R397" s="93"/>
    </row>
    <row r="398" spans="4:18" x14ac:dyDescent="0.2">
      <c r="R398" s="93"/>
    </row>
  </sheetData>
  <mergeCells count="1">
    <mergeCell ref="B50:J58"/>
  </mergeCells>
  <conditionalFormatting sqref="J1">
    <cfRule type="cellIs" dxfId="1" priority="3" stopIfTrue="1" operator="equal">
      <formula>"x.x"</formula>
    </cfRule>
  </conditionalFormatting>
  <conditionalFormatting sqref="B10:B43">
    <cfRule type="cellIs" dxfId="0" priority="1" stopIfTrue="1" operator="equal">
      <formula>"Adjustment to Income/Expense/Rate Base:"</formula>
    </cfRule>
  </conditionalFormatting>
  <dataValidations count="3">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JA21:JA26 SW21:SW26 ACS21:ACS26 AMO21:AMO26 AWK21:AWK26 BGG21:BGG26 BQC21:BQC26 BZY21:BZY26 CJU21:CJU26 CTQ21:CTQ26 DDM21:DDM26 DNI21:DNI26 DXE21:DXE26 EHA21:EHA26 EQW21:EQW26 FAS21:FAS26 FKO21:FKO26 FUK21:FUK26 GEG21:GEG26 GOC21:GOC26 GXY21:GXY26 HHU21:HHU26 HRQ21:HRQ26 IBM21:IBM26 ILI21:ILI26 IVE21:IVE26 JFA21:JFA26 JOW21:JOW26 JYS21:JYS26 KIO21:KIO26 KSK21:KSK26 LCG21:LCG26 LMC21:LMC26 LVY21:LVY26 MFU21:MFU26 MPQ21:MPQ26 MZM21:MZM26 NJI21:NJI26 NTE21:NTE26 ODA21:ODA26 OMW21:OMW26 OWS21:OWS26 PGO21:PGO26 PQK21:PQK26 QAG21:QAG26 QKC21:QKC26 QTY21:QTY26 RDU21:RDU26 RNQ21:RNQ26 RXM21:RXM26 SHI21:SHI26 SRE21:SRE26 TBA21:TBA26 TKW21:TKW26 TUS21:TUS26 UEO21:UEO26 UOK21:UOK26 UYG21:UYG26 VIC21:VIC26 VRY21:VRY26 WBU21:WBU26 WLQ21:WLQ26 WVM21:WVM26">
      <formula1>"1, 2, 3"</formula1>
    </dataValidation>
    <dataValidation type="list" errorStyle="warning" allowBlank="1" showInputMessage="1" showErrorMessage="1" errorTitle="Factor" error="This factor is not included in the drop-down list. Is this the factor you want to use?" sqref="JC10:JC26 WVO10:WVO26 WLS10:WLS26 WBW10:WBW26 VSA10:VSA26 VIE10:VIE26 UYI10:UYI26 UOM10:UOM26 UEQ10:UEQ26 TUU10:TUU26 TKY10:TKY26 TBC10:TBC26 SRG10:SRG26 SHK10:SHK26 RXO10:RXO26 RNS10:RNS26 RDW10:RDW26 QUA10:QUA26 QKE10:QKE26 QAI10:QAI26 PQM10:PQM26 PGQ10:PGQ26 OWU10:OWU26 OMY10:OMY26 ODC10:ODC26 NTG10:NTG26 NJK10:NJK26 MZO10:MZO26 MPS10:MPS26 MFW10:MFW26 LWA10:LWA26 LME10:LME26 LCI10:LCI26 KSM10:KSM26 KIQ10:KIQ26 JYU10:JYU26 JOY10:JOY26 JFC10:JFC26 IVG10:IVG26 ILK10:ILK26 IBO10:IBO26 HRS10:HRS26 HHW10:HHW26 GYA10:GYA26 GOE10:GOE26 GEI10:GEI26 FUM10:FUM26 FKQ10:FKQ26 FAU10:FAU26 EQY10:EQY26 EHC10:EHC26 DXG10:DXG26 DNK10:DNK26 DDO10:DDO26 CTS10:CTS26 CJW10:CJW26 CAA10:CAA26 BQE10:BQE26 BGI10:BGI26 AWM10:AWM26 AMQ10:AMQ26 ACU10:ACU26 SY10:SY26">
      <formula1>$G$48:$G$126</formula1>
    </dataValidation>
    <dataValidation type="list" errorStyle="warning" allowBlank="1" showInputMessage="1" showErrorMessage="1" errorTitle="FERC ACCOUNT" error="This FERC Account is not included in the drop-down list. Is this the account you want to use?" sqref="IY10:IZ26 SU10:SV26 ACQ10:ACR26 AMM10:AMN26 AWI10:AWJ26 BGE10:BGF26 BQA10:BQB26 BZW10:BZX26 CJS10:CJT26 CTO10:CTP26 DDK10:DDL26 DNG10:DNH26 DXC10:DXD26 EGY10:EGZ26 EQU10:EQV26 FAQ10:FAR26 FKM10:FKN26 FUI10:FUJ26 GEE10:GEF26 GOA10:GOB26 GXW10:GXX26 HHS10:HHT26 HRO10:HRP26 IBK10:IBL26 ILG10:ILH26 IVC10:IVD26 JEY10:JEZ26 JOU10:JOV26 JYQ10:JYR26 KIM10:KIN26 KSI10:KSJ26 LCE10:LCF26 LMA10:LMB26 LVW10:LVX26 MFS10:MFT26 MPO10:MPP26 MZK10:MZL26 NJG10:NJH26 NTC10:NTD26 OCY10:OCZ26 OMU10:OMV26 OWQ10:OWR26 PGM10:PGN26 PQI10:PQJ26 QAE10:QAF26 QKA10:QKB26 QTW10:QTX26 RDS10:RDT26 RNO10:RNP26 RXK10:RXL26 SHG10:SHH26 SRC10:SRD26 TAY10:TAZ26 TKU10:TKV26 TUQ10:TUR26 UEM10:UEN26 UOI10:UOJ26 UYE10:UYF26 VIA10:VIB26 VRW10:VRX26 WBS10:WBT26 WLO10:WLP26 WVK10:WVL26">
      <formula1>$D$48:$D$369</formula1>
    </dataValidation>
  </dataValidations>
  <pageMargins left="0.7" right="0.7" top="0.75" bottom="0.75" header="0.3" footer="0.3"/>
  <pageSetup scale="9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6"/>
  <sheetViews>
    <sheetView view="pageBreakPreview" zoomScale="85" zoomScaleNormal="85" zoomScaleSheetLayoutView="85" workbookViewId="0">
      <selection activeCell="A5" sqref="A5"/>
    </sheetView>
  </sheetViews>
  <sheetFormatPr defaultColWidth="9.140625" defaultRowHeight="12.75" x14ac:dyDescent="0.2"/>
  <cols>
    <col min="1" max="1" width="9.140625" style="1"/>
    <col min="2" max="2" width="16" style="1" bestFit="1" customWidth="1"/>
    <col min="3" max="3" width="9.140625" style="1"/>
    <col min="4" max="4" width="11.28515625" style="1" bestFit="1" customWidth="1"/>
    <col min="5" max="5" width="10.28515625" style="1" bestFit="1" customWidth="1"/>
    <col min="6" max="6" width="13.140625" style="1" bestFit="1" customWidth="1"/>
    <col min="7" max="7" width="10.5703125" style="1" bestFit="1" customWidth="1"/>
    <col min="8" max="16384" width="9.140625" style="1"/>
  </cols>
  <sheetData>
    <row r="1" spans="1:6" x14ac:dyDescent="0.2">
      <c r="A1" s="36" t="s">
        <v>89</v>
      </c>
    </row>
    <row r="2" spans="1:6" x14ac:dyDescent="0.2">
      <c r="A2" s="36" t="s">
        <v>202</v>
      </c>
    </row>
    <row r="3" spans="1:6" x14ac:dyDescent="0.2">
      <c r="A3" s="36" t="s">
        <v>200</v>
      </c>
    </row>
    <row r="4" spans="1:6" x14ac:dyDescent="0.2">
      <c r="A4" s="36" t="s">
        <v>175</v>
      </c>
    </row>
    <row r="5" spans="1:6" x14ac:dyDescent="0.2">
      <c r="A5" s="29"/>
    </row>
    <row r="7" spans="1:6" x14ac:dyDescent="0.2">
      <c r="B7" s="5" t="s">
        <v>176</v>
      </c>
      <c r="C7" s="30" t="s">
        <v>173</v>
      </c>
      <c r="D7" s="30" t="s">
        <v>174</v>
      </c>
      <c r="E7" s="31"/>
      <c r="F7" s="7" t="s">
        <v>172</v>
      </c>
    </row>
    <row r="8" spans="1:6" x14ac:dyDescent="0.2">
      <c r="B8" s="13">
        <v>43800</v>
      </c>
      <c r="C8" s="9">
        <v>0</v>
      </c>
      <c r="D8" s="9">
        <v>-147551.41999999998</v>
      </c>
      <c r="E8" s="4"/>
      <c r="F8" s="12">
        <v>-5938028.2400000058</v>
      </c>
    </row>
    <row r="9" spans="1:6" x14ac:dyDescent="0.2">
      <c r="B9" s="13">
        <v>43831</v>
      </c>
      <c r="C9" s="9">
        <v>0</v>
      </c>
      <c r="D9" s="9">
        <v>-147551.41999999998</v>
      </c>
      <c r="E9" s="4"/>
      <c r="F9" s="12">
        <v>-6085579.6600000057</v>
      </c>
    </row>
    <row r="10" spans="1:6" x14ac:dyDescent="0.2">
      <c r="B10" s="13">
        <v>43862</v>
      </c>
      <c r="C10" s="9">
        <v>0</v>
      </c>
      <c r="D10" s="9">
        <v>-147551.41999999998</v>
      </c>
      <c r="E10" s="4"/>
      <c r="F10" s="12">
        <v>-6233131.0800000057</v>
      </c>
    </row>
    <row r="11" spans="1:6" x14ac:dyDescent="0.2">
      <c r="B11" s="13">
        <v>43891</v>
      </c>
      <c r="C11" s="9">
        <v>0</v>
      </c>
      <c r="D11" s="9">
        <v>-147551.41999999998</v>
      </c>
      <c r="E11" s="4"/>
      <c r="F11" s="12">
        <v>-6380682.5000000056</v>
      </c>
    </row>
    <row r="12" spans="1:6" x14ac:dyDescent="0.2">
      <c r="B12" s="13">
        <v>43922</v>
      </c>
      <c r="C12" s="9">
        <v>0</v>
      </c>
      <c r="D12" s="9">
        <v>-147551.41999999998</v>
      </c>
      <c r="E12" s="4"/>
      <c r="F12" s="12">
        <v>-6528233.9200000055</v>
      </c>
    </row>
    <row r="13" spans="1:6" x14ac:dyDescent="0.2">
      <c r="B13" s="13">
        <v>43952</v>
      </c>
      <c r="C13" s="9">
        <v>0</v>
      </c>
      <c r="D13" s="9">
        <v>-147551.41999999998</v>
      </c>
      <c r="E13" s="4"/>
      <c r="F13" s="12">
        <v>-6675785.3400000054</v>
      </c>
    </row>
    <row r="14" spans="1:6" x14ac:dyDescent="0.2">
      <c r="B14" s="13">
        <v>43983</v>
      </c>
      <c r="C14" s="9">
        <v>0</v>
      </c>
      <c r="D14" s="9">
        <v>-147551.41999999998</v>
      </c>
      <c r="E14" s="4"/>
      <c r="F14" s="12">
        <v>-6823336.7600000054</v>
      </c>
    </row>
    <row r="15" spans="1:6" x14ac:dyDescent="0.2">
      <c r="B15" s="13">
        <v>44013</v>
      </c>
      <c r="C15" s="9">
        <v>0</v>
      </c>
      <c r="D15" s="9">
        <v>-147551.41999999998</v>
      </c>
      <c r="E15" s="4"/>
      <c r="F15" s="12">
        <v>-6970888.1800000053</v>
      </c>
    </row>
    <row r="16" spans="1:6" x14ac:dyDescent="0.2">
      <c r="B16" s="13">
        <v>44044</v>
      </c>
      <c r="C16" s="9">
        <v>0</v>
      </c>
      <c r="D16" s="9">
        <v>-147551.41999999998</v>
      </c>
      <c r="E16" s="4"/>
      <c r="F16" s="12">
        <v>-7118439.6000000052</v>
      </c>
    </row>
    <row r="17" spans="2:6" x14ac:dyDescent="0.2">
      <c r="B17" s="13">
        <v>44075</v>
      </c>
      <c r="C17" s="9">
        <v>0</v>
      </c>
      <c r="D17" s="9">
        <v>-147551.41999999998</v>
      </c>
      <c r="E17" s="4"/>
      <c r="F17" s="12">
        <v>-7265991.0200000051</v>
      </c>
    </row>
    <row r="18" spans="2:6" x14ac:dyDescent="0.2">
      <c r="B18" s="13">
        <v>44105</v>
      </c>
      <c r="C18" s="9">
        <v>0</v>
      </c>
      <c r="D18" s="9">
        <v>-147551.41999999998</v>
      </c>
      <c r="E18" s="4"/>
      <c r="F18" s="12">
        <v>-7413542.4400000051</v>
      </c>
    </row>
    <row r="19" spans="2:6" x14ac:dyDescent="0.2">
      <c r="B19" s="13">
        <v>44136</v>
      </c>
      <c r="C19" s="9">
        <v>0</v>
      </c>
      <c r="D19" s="9">
        <v>-147551.41999999998</v>
      </c>
      <c r="E19" s="4"/>
      <c r="F19" s="12">
        <v>-7561093.860000005</v>
      </c>
    </row>
    <row r="20" spans="2:6" x14ac:dyDescent="0.2">
      <c r="B20" s="13">
        <v>44166</v>
      </c>
      <c r="C20" s="9">
        <v>0</v>
      </c>
      <c r="D20" s="9">
        <v>-147551.41999999998</v>
      </c>
      <c r="E20" s="4"/>
      <c r="F20" s="15">
        <v>-7708645.2800000058</v>
      </c>
    </row>
    <row r="21" spans="2:6" x14ac:dyDescent="0.2">
      <c r="B21" s="16"/>
      <c r="C21" s="17"/>
      <c r="D21" s="17" t="s">
        <v>195</v>
      </c>
      <c r="E21" s="4"/>
      <c r="F21" s="32" t="s">
        <v>195</v>
      </c>
    </row>
    <row r="22" spans="2:6" x14ac:dyDescent="0.2">
      <c r="B22" s="18"/>
      <c r="C22" s="19"/>
      <c r="D22" s="19"/>
      <c r="E22" s="19"/>
      <c r="F22" s="20"/>
    </row>
    <row r="23" spans="2:6" ht="13.9" customHeight="1" x14ac:dyDescent="0.2">
      <c r="B23" s="5" t="s">
        <v>176</v>
      </c>
      <c r="C23" s="6" t="s">
        <v>173</v>
      </c>
      <c r="D23" s="6" t="s">
        <v>174</v>
      </c>
      <c r="E23" s="6"/>
      <c r="F23" s="7" t="s">
        <v>172</v>
      </c>
    </row>
    <row r="24" spans="2:6" ht="20.25" customHeight="1" x14ac:dyDescent="0.2">
      <c r="B24" s="21"/>
      <c r="C24" s="22"/>
      <c r="D24" s="22"/>
      <c r="E24" s="22"/>
      <c r="F24" s="23"/>
    </row>
    <row r="25" spans="2:6" ht="20.25" customHeight="1" x14ac:dyDescent="0.2">
      <c r="B25" s="8">
        <v>44197</v>
      </c>
      <c r="C25" s="10">
        <v>0</v>
      </c>
      <c r="D25" s="10">
        <v>-12166.539999999999</v>
      </c>
      <c r="E25" s="10"/>
      <c r="F25" s="11">
        <v>-7720811.8200000059</v>
      </c>
    </row>
    <row r="26" spans="2:6" x14ac:dyDescent="0.2">
      <c r="B26" s="24">
        <v>44228</v>
      </c>
      <c r="C26" s="10">
        <v>0</v>
      </c>
      <c r="D26" s="10">
        <v>-12166.539999999999</v>
      </c>
      <c r="E26" s="10"/>
      <c r="F26" s="11">
        <v>-7732978.3600000059</v>
      </c>
    </row>
    <row r="27" spans="2:6" x14ac:dyDescent="0.2">
      <c r="B27" s="24">
        <v>44256</v>
      </c>
      <c r="C27" s="10">
        <v>0</v>
      </c>
      <c r="D27" s="10">
        <v>-12166.539999999999</v>
      </c>
      <c r="E27" s="10"/>
      <c r="F27" s="11">
        <v>-7745144.900000006</v>
      </c>
    </row>
    <row r="28" spans="2:6" x14ac:dyDescent="0.2">
      <c r="B28" s="24">
        <v>44287</v>
      </c>
      <c r="C28" s="10">
        <v>0</v>
      </c>
      <c r="D28" s="10">
        <v>-12166.539999999999</v>
      </c>
      <c r="E28" s="10"/>
      <c r="F28" s="11">
        <v>-7757311.440000006</v>
      </c>
    </row>
    <row r="29" spans="2:6" x14ac:dyDescent="0.2">
      <c r="B29" s="24">
        <v>44317</v>
      </c>
      <c r="C29" s="10">
        <v>0</v>
      </c>
      <c r="D29" s="10">
        <v>-12166.539999999999</v>
      </c>
      <c r="E29" s="10"/>
      <c r="F29" s="11">
        <v>-7769477.980000006</v>
      </c>
    </row>
    <row r="30" spans="2:6" x14ac:dyDescent="0.2">
      <c r="B30" s="24">
        <v>44348</v>
      </c>
      <c r="C30" s="10">
        <v>0</v>
      </c>
      <c r="D30" s="10">
        <v>-12166.539999999999</v>
      </c>
      <c r="E30" s="10"/>
      <c r="F30" s="11">
        <v>-7781644.5200000061</v>
      </c>
    </row>
    <row r="31" spans="2:6" x14ac:dyDescent="0.2">
      <c r="B31" s="24">
        <v>44378</v>
      </c>
      <c r="C31" s="10">
        <v>0</v>
      </c>
      <c r="D31" s="10">
        <v>-12166.539999999999</v>
      </c>
      <c r="E31" s="10"/>
      <c r="F31" s="11">
        <v>-7793811.0600000061</v>
      </c>
    </row>
    <row r="32" spans="2:6" x14ac:dyDescent="0.2">
      <c r="B32" s="24">
        <v>44409</v>
      </c>
      <c r="C32" s="10">
        <v>0</v>
      </c>
      <c r="D32" s="10">
        <v>-12166.539999999999</v>
      </c>
      <c r="E32" s="10"/>
      <c r="F32" s="11">
        <v>-7805977.6000000061</v>
      </c>
    </row>
    <row r="33" spans="2:6" x14ac:dyDescent="0.2">
      <c r="B33" s="24">
        <v>44440</v>
      </c>
      <c r="C33" s="10">
        <v>0</v>
      </c>
      <c r="D33" s="10">
        <v>-12166.539999999999</v>
      </c>
      <c r="E33" s="10"/>
      <c r="F33" s="11">
        <v>-7818144.1400000062</v>
      </c>
    </row>
    <row r="34" spans="2:6" x14ac:dyDescent="0.2">
      <c r="B34" s="24">
        <v>44470</v>
      </c>
      <c r="C34" s="10">
        <v>0</v>
      </c>
      <c r="D34" s="10">
        <v>-12166.539999999999</v>
      </c>
      <c r="E34" s="10"/>
      <c r="F34" s="11">
        <v>-7830310.6800000062</v>
      </c>
    </row>
    <row r="35" spans="2:6" x14ac:dyDescent="0.2">
      <c r="B35" s="24">
        <v>44501</v>
      </c>
      <c r="C35" s="10">
        <v>0</v>
      </c>
      <c r="D35" s="10">
        <v>-12166.539999999999</v>
      </c>
      <c r="E35" s="10"/>
      <c r="F35" s="11">
        <v>-7842477.2200000063</v>
      </c>
    </row>
    <row r="36" spans="2:6" ht="13.5" customHeight="1" x14ac:dyDescent="0.2">
      <c r="B36" s="24">
        <v>44531</v>
      </c>
      <c r="C36" s="10">
        <v>0</v>
      </c>
      <c r="D36" s="10">
        <v>-12166.539999999999</v>
      </c>
      <c r="E36" s="10"/>
      <c r="F36" s="11">
        <v>-7854643.7600000063</v>
      </c>
    </row>
    <row r="37" spans="2:6" x14ac:dyDescent="0.2">
      <c r="B37" s="18"/>
      <c r="C37" s="19"/>
      <c r="D37" s="33" t="s">
        <v>195</v>
      </c>
      <c r="E37" s="25"/>
      <c r="F37" s="32" t="s">
        <v>195</v>
      </c>
    </row>
    <row r="38" spans="2:6" x14ac:dyDescent="0.2">
      <c r="B38" s="5" t="s">
        <v>176</v>
      </c>
      <c r="C38" s="30" t="s">
        <v>173</v>
      </c>
      <c r="D38" s="30" t="s">
        <v>174</v>
      </c>
      <c r="E38" s="30"/>
      <c r="F38" s="7" t="s">
        <v>172</v>
      </c>
    </row>
    <row r="39" spans="2:6" x14ac:dyDescent="0.2">
      <c r="B39" s="35">
        <v>44166</v>
      </c>
      <c r="C39" s="22"/>
      <c r="D39" s="22" t="s">
        <v>26</v>
      </c>
      <c r="E39" s="22">
        <v>41110</v>
      </c>
      <c r="F39" s="28">
        <f>7559302.88000001*0.245866</f>
        <v>1858575.5618940825</v>
      </c>
    </row>
    <row r="40" spans="2:6" x14ac:dyDescent="0.2">
      <c r="B40" s="8">
        <v>44197</v>
      </c>
      <c r="C40" s="10">
        <v>0</v>
      </c>
      <c r="D40" s="10">
        <f>+D8-D25</f>
        <v>-135384.87999999998</v>
      </c>
      <c r="E40" s="10">
        <f>ROUND(-D40*0.245866,0)</f>
        <v>33287</v>
      </c>
      <c r="F40" s="11">
        <f>+F39-E40</f>
        <v>1825288.5618940825</v>
      </c>
    </row>
    <row r="41" spans="2:6" x14ac:dyDescent="0.2">
      <c r="B41" s="24">
        <v>44228</v>
      </c>
      <c r="C41" s="10">
        <v>0</v>
      </c>
      <c r="D41" s="10">
        <f t="shared" ref="D41:D51" si="0">+D9-D26</f>
        <v>-135384.87999999998</v>
      </c>
      <c r="E41" s="10">
        <f t="shared" ref="E41:E51" si="1">ROUND(-D41*0.245866,0)</f>
        <v>33287</v>
      </c>
      <c r="F41" s="11">
        <f>+F40-E41</f>
        <v>1792001.5618940825</v>
      </c>
    </row>
    <row r="42" spans="2:6" x14ac:dyDescent="0.2">
      <c r="B42" s="24">
        <v>44256</v>
      </c>
      <c r="C42" s="10">
        <v>0</v>
      </c>
      <c r="D42" s="10">
        <f t="shared" si="0"/>
        <v>-135384.87999999998</v>
      </c>
      <c r="E42" s="10">
        <f t="shared" si="1"/>
        <v>33287</v>
      </c>
      <c r="F42" s="11">
        <f t="shared" ref="F42:F51" si="2">+F41-E42</f>
        <v>1758714.5618940825</v>
      </c>
    </row>
    <row r="43" spans="2:6" x14ac:dyDescent="0.2">
      <c r="B43" s="24">
        <v>44287</v>
      </c>
      <c r="C43" s="10">
        <v>0</v>
      </c>
      <c r="D43" s="10">
        <f t="shared" si="0"/>
        <v>-135384.87999999998</v>
      </c>
      <c r="E43" s="10">
        <f t="shared" si="1"/>
        <v>33287</v>
      </c>
      <c r="F43" s="11">
        <f t="shared" si="2"/>
        <v>1725427.5618940825</v>
      </c>
    </row>
    <row r="44" spans="2:6" x14ac:dyDescent="0.2">
      <c r="B44" s="24">
        <v>44317</v>
      </c>
      <c r="C44" s="10">
        <v>0</v>
      </c>
      <c r="D44" s="10">
        <f t="shared" si="0"/>
        <v>-135384.87999999998</v>
      </c>
      <c r="E44" s="10">
        <f t="shared" si="1"/>
        <v>33287</v>
      </c>
      <c r="F44" s="11">
        <f t="shared" si="2"/>
        <v>1692140.5618940825</v>
      </c>
    </row>
    <row r="45" spans="2:6" x14ac:dyDescent="0.2">
      <c r="B45" s="24">
        <v>44348</v>
      </c>
      <c r="C45" s="10">
        <v>0</v>
      </c>
      <c r="D45" s="10">
        <f t="shared" si="0"/>
        <v>-135384.87999999998</v>
      </c>
      <c r="E45" s="10">
        <f t="shared" si="1"/>
        <v>33287</v>
      </c>
      <c r="F45" s="11">
        <f t="shared" si="2"/>
        <v>1658853.5618940825</v>
      </c>
    </row>
    <row r="46" spans="2:6" x14ac:dyDescent="0.2">
      <c r="B46" s="24">
        <v>44378</v>
      </c>
      <c r="C46" s="10">
        <v>0</v>
      </c>
      <c r="D46" s="10">
        <f t="shared" si="0"/>
        <v>-135384.87999999998</v>
      </c>
      <c r="E46" s="10">
        <f t="shared" si="1"/>
        <v>33287</v>
      </c>
      <c r="F46" s="11">
        <f t="shared" si="2"/>
        <v>1625566.5618940825</v>
      </c>
    </row>
    <row r="47" spans="2:6" x14ac:dyDescent="0.2">
      <c r="B47" s="24">
        <v>44409</v>
      </c>
      <c r="C47" s="10">
        <v>0</v>
      </c>
      <c r="D47" s="10">
        <f t="shared" si="0"/>
        <v>-135384.87999999998</v>
      </c>
      <c r="E47" s="10">
        <f t="shared" si="1"/>
        <v>33287</v>
      </c>
      <c r="F47" s="11">
        <f t="shared" si="2"/>
        <v>1592279.5618940825</v>
      </c>
    </row>
    <row r="48" spans="2:6" x14ac:dyDescent="0.2">
      <c r="B48" s="24">
        <v>44440</v>
      </c>
      <c r="C48" s="10">
        <v>0</v>
      </c>
      <c r="D48" s="10">
        <f t="shared" si="0"/>
        <v>-135384.87999999998</v>
      </c>
      <c r="E48" s="10">
        <f t="shared" si="1"/>
        <v>33287</v>
      </c>
      <c r="F48" s="11">
        <f t="shared" si="2"/>
        <v>1558992.5618940825</v>
      </c>
    </row>
    <row r="49" spans="2:7" x14ac:dyDescent="0.2">
      <c r="B49" s="24">
        <v>44470</v>
      </c>
      <c r="C49" s="10">
        <v>0</v>
      </c>
      <c r="D49" s="10">
        <f t="shared" si="0"/>
        <v>-135384.87999999998</v>
      </c>
      <c r="E49" s="10">
        <f t="shared" si="1"/>
        <v>33287</v>
      </c>
      <c r="F49" s="11">
        <f t="shared" si="2"/>
        <v>1525705.5618940825</v>
      </c>
    </row>
    <row r="50" spans="2:7" x14ac:dyDescent="0.2">
      <c r="B50" s="24">
        <v>44501</v>
      </c>
      <c r="C50" s="10">
        <v>0</v>
      </c>
      <c r="D50" s="10">
        <f t="shared" si="0"/>
        <v>-135384.87999999998</v>
      </c>
      <c r="E50" s="10">
        <f t="shared" si="1"/>
        <v>33287</v>
      </c>
      <c r="F50" s="11">
        <f t="shared" si="2"/>
        <v>1492418.5618940825</v>
      </c>
    </row>
    <row r="51" spans="2:7" x14ac:dyDescent="0.2">
      <c r="B51" s="24">
        <v>44531</v>
      </c>
      <c r="C51" s="10">
        <v>0</v>
      </c>
      <c r="D51" s="10">
        <f t="shared" si="0"/>
        <v>-135384.87999999998</v>
      </c>
      <c r="E51" s="10">
        <f t="shared" si="1"/>
        <v>33287</v>
      </c>
      <c r="F51" s="11">
        <f t="shared" si="2"/>
        <v>1459131.5618940825</v>
      </c>
      <c r="G51" s="4"/>
    </row>
    <row r="52" spans="2:7" x14ac:dyDescent="0.2">
      <c r="B52" s="18"/>
      <c r="C52" s="19"/>
      <c r="D52" s="27">
        <f>SUM(D40:D51)</f>
        <v>-1624618.5599999994</v>
      </c>
      <c r="E52" s="27">
        <f>SUM(E40:E51)</f>
        <v>399444</v>
      </c>
      <c r="F52" s="26"/>
      <c r="G52" s="14">
        <f>((F51+F39+2*SUM(F40:F50))/24)</f>
        <v>1658853.5618940818</v>
      </c>
    </row>
    <row r="53" spans="2:7" x14ac:dyDescent="0.2">
      <c r="D53" s="2" t="s">
        <v>196</v>
      </c>
      <c r="E53" s="2" t="s">
        <v>196</v>
      </c>
      <c r="G53" s="34" t="s">
        <v>196</v>
      </c>
    </row>
    <row r="54" spans="2:7" x14ac:dyDescent="0.2">
      <c r="G54" s="4"/>
    </row>
    <row r="55" spans="2:7" x14ac:dyDescent="0.2">
      <c r="G55" s="4"/>
    </row>
    <row r="67" spans="2:2" s="4" customFormat="1" x14ac:dyDescent="0.2"/>
    <row r="68" spans="2:2" s="4" customFormat="1" x14ac:dyDescent="0.2"/>
    <row r="69" spans="2:2" s="4" customFormat="1" x14ac:dyDescent="0.2"/>
    <row r="70" spans="2:2" s="4" customFormat="1" x14ac:dyDescent="0.2"/>
    <row r="71" spans="2:2" s="3" customFormat="1" x14ac:dyDescent="0.2">
      <c r="B71" s="1"/>
    </row>
    <row r="72" spans="2:2" s="3" customFormat="1" x14ac:dyDescent="0.2">
      <c r="B72" s="1"/>
    </row>
    <row r="73" spans="2:2" s="3" customFormat="1" x14ac:dyDescent="0.2">
      <c r="B73" s="1"/>
    </row>
    <row r="74" spans="2:2" s="3" customFormat="1" x14ac:dyDescent="0.2">
      <c r="B74" s="1"/>
    </row>
    <row r="75" spans="2:2" s="3" customFormat="1" x14ac:dyDescent="0.2">
      <c r="B75" s="1"/>
    </row>
    <row r="76" spans="2:2" s="3" customFormat="1" x14ac:dyDescent="0.2">
      <c r="B76" s="1"/>
    </row>
    <row r="77" spans="2:2" s="3" customFormat="1" x14ac:dyDescent="0.2">
      <c r="B77" s="1"/>
    </row>
    <row r="78" spans="2:2" s="3" customFormat="1" x14ac:dyDescent="0.2">
      <c r="B78" s="1"/>
    </row>
    <row r="79" spans="2:2" s="3" customFormat="1" x14ac:dyDescent="0.2">
      <c r="B79" s="1"/>
    </row>
    <row r="80" spans="2:2" s="3" customFormat="1" x14ac:dyDescent="0.2">
      <c r="B80" s="1"/>
    </row>
    <row r="81" spans="2:2" s="3" customFormat="1" x14ac:dyDescent="0.2">
      <c r="B81" s="1"/>
    </row>
    <row r="82" spans="2:2" s="3" customFormat="1" x14ac:dyDescent="0.2">
      <c r="B82" s="1"/>
    </row>
    <row r="83" spans="2:2" s="3" customFormat="1" x14ac:dyDescent="0.2">
      <c r="B83" s="1"/>
    </row>
    <row r="84" spans="2:2" s="3" customFormat="1" x14ac:dyDescent="0.2">
      <c r="B84" s="1"/>
    </row>
    <row r="85" spans="2:2" s="3" customFormat="1" x14ac:dyDescent="0.2">
      <c r="B85" s="1"/>
    </row>
    <row r="86" spans="2:2" s="3" customFormat="1" x14ac:dyDescent="0.2">
      <c r="B86" s="1"/>
    </row>
  </sheetData>
  <printOptions horizontalCentered="1"/>
  <pageMargins left="0.7" right="0.7" top="0.75" bottom="0.75" header="0.3" footer="0.3"/>
  <pageSetup orientation="portrait" r:id="rId1"/>
  <headerFooter alignWithMargins="0">
    <oddFooter>&amp;CPage 7.12.2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1BBAE142-42F2-4EB6-B9EC-871E67CEB67C}"/>
</file>

<file path=customXml/itemProps2.xml><?xml version="1.0" encoding="utf-8"?>
<ds:datastoreItem xmlns:ds="http://schemas.openxmlformats.org/officeDocument/2006/customXml" ds:itemID="{7067A8F0-BAC4-432C-BAC3-CD02110B7FDA}"/>
</file>

<file path=customXml/itemProps3.xml><?xml version="1.0" encoding="utf-8"?>
<ds:datastoreItem xmlns:ds="http://schemas.openxmlformats.org/officeDocument/2006/customXml" ds:itemID="{FD4D0D62-669F-4AAD-8140-0D93556BAEC0}"/>
</file>

<file path=customXml/itemProps4.xml><?xml version="1.0" encoding="utf-8"?>
<ds:datastoreItem xmlns:ds="http://schemas.openxmlformats.org/officeDocument/2006/customXml" ds:itemID="{9CDABAA8-D29E-44DE-A755-CBEE5C96AE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Page 7.12</vt:lpstr>
      <vt:lpstr>Page 7.12.1</vt:lpstr>
      <vt:lpstr>Page 7.12.2</vt:lpstr>
      <vt:lpstr>'Page 7.12'!Print_Area</vt:lpstr>
      <vt:lpstr>'Page 7.12.1'!Print_Area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2019-11-27T00:18:01Z</dcterms:created>
  <dcterms:modified xsi:type="dcterms:W3CDTF">2020-01-03T19:11:26Z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