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3.xml" ContentType="application/vnd.openxmlformats-officedocument.spreadsheetml.externalLink+xml"/>
  <Override PartName="/xl/customProperty1.bin" ContentType="application/vnd.openxmlformats-officedocument.spreadsheetml.customProperty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996" yWindow="-12" windowWidth="16980" windowHeight="9240" activeTab="4"/>
  </bookViews>
  <sheets>
    <sheet name="Page 4.11" sheetId="5" r:id="rId1"/>
    <sheet name="Page 4.11.1" sheetId="1" r:id="rId2"/>
    <sheet name="Page 4.11.2" sheetId="2" r:id="rId3"/>
    <sheet name="Page 4.11.3" sheetId="3" r:id="rId4"/>
    <sheet name="Page 4.11.4 - 4.11.5" sheetId="4" r:id="rId5"/>
  </sheets>
  <externalReferences>
    <externalReference r:id="rId6"/>
    <externalReference r:id="rId7"/>
    <externalReference r:id="rId8"/>
  </externalReferences>
  <definedNames>
    <definedName name="\0">#REF!</definedName>
    <definedName name="\A">#REF!</definedName>
    <definedName name="\C">#REF!</definedName>
    <definedName name="\D">#REF!</definedName>
    <definedName name="\F">#REF!</definedName>
    <definedName name="\L">#REF!</definedName>
    <definedName name="\M">#REF!</definedName>
    <definedName name="\P">#REF!</definedName>
    <definedName name="\R">#REF!</definedName>
    <definedName name="\S">#REF!</definedName>
    <definedName name="\V">#REF!</definedName>
    <definedName name="\X">#REF!</definedName>
    <definedName name="\Z">#REF!</definedName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_OM1" hidden="1">{#N/A,#N/A,FALSE,"Summary";#N/A,#N/A,FALSE,"SmPlants";#N/A,#N/A,FALSE,"Utah";#N/A,#N/A,FALSE,"Idaho";#N/A,#N/A,FALSE,"Lewis River";#N/A,#N/A,FALSE,"NrthUmpq";#N/A,#N/A,FALSE,"KlamRog"}</definedName>
    <definedName name="__123Graph_A" hidden="1">[1]Inputs!#REF!</definedName>
    <definedName name="__123Graph_B" hidden="1">[1]Inputs!#REF!</definedName>
    <definedName name="__123Graph_D" hidden="1">[1]Inputs!#REF!</definedName>
    <definedName name="__123Graph_E" hidden="1">[2]Input!$E$22:$E$37</definedName>
    <definedName name="__123Graph_F" hidden="1">[2]Input!$D$22:$D$37</definedName>
    <definedName name="_1">#REF!</definedName>
    <definedName name="_adv1">#REF!</definedName>
    <definedName name="_Fill" localSheetId="0" hidden="1">#REF!</definedName>
    <definedName name="_Fill" hidden="1">#REF!</definedName>
    <definedName name="_xlnm._FilterDatabase" localSheetId="4" hidden="1">'Page 4.11.4 - 4.11.5'!$A$7:$I$82</definedName>
    <definedName name="_xlnm._FilterDatabase" hidden="1">#REF!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hidden="1">#REF!</definedName>
    <definedName name="_Key2" hidden="1">#REF!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255</definedName>
    <definedName name="_Order2" hidden="1">0</definedName>
    <definedName name="_Sort" hidden="1">#REF!</definedName>
    <definedName name="a" localSheetId="0" hidden="1">'[1]DSM Output'!$J$21:$J$23</definedName>
    <definedName name="A">#REF!</definedName>
    <definedName name="Access_Button1" hidden="1">"Headcount_Workbook_Schedules_List"</definedName>
    <definedName name="AccessDatabase" hidden="1">"P:\HR\SharonPlummer\Headcount Workbook.mdb"</definedName>
    <definedName name="AP">#REF!</definedName>
    <definedName name="B">#REF!</definedName>
    <definedName name="C_">#REF!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ODE">#REF!</definedName>
    <definedName name="COG">#REF!</definedName>
    <definedName name="COGA">#REF!</definedName>
    <definedName name="COGB">#REF!</definedName>
    <definedName name="combined1" hidden="1">{"YTD-Total",#N/A,TRUE,"Provision";"YTD-Utility",#N/A,TRUE,"Prov Utility";"YTD-NonUtility",#N/A,TRUE,"Prov NonUtility"}</definedName>
    <definedName name="CONS">#REF!</definedName>
    <definedName name="CONS2">#REF!</definedName>
    <definedName name="CREDITA">#REF!</definedName>
    <definedName name="CREDITB">#REF!</definedName>
    <definedName name="CWC">#REF!</definedName>
    <definedName name="CWCB">#REF!</definedName>
    <definedName name="D">#REF!</definedName>
    <definedName name="D_O">#REF!</definedName>
    <definedName name="DEPREC">#REF!</definedName>
    <definedName name="DUDE" hidden="1">#REF!</definedName>
    <definedName name="ECON">#REF!</definedName>
    <definedName name="ECONB">#REF!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GAS">#REF!</definedName>
    <definedName name="GRCF">#REF!</definedName>
    <definedName name="HARDWARE">#REF!</definedName>
    <definedName name="HD">#REF!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INFL">#REF!</definedName>
    <definedName name="INSA">#REF!</definedName>
    <definedName name="int">#REF!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KEY">#REF!</definedName>
    <definedName name="LABEL">#REF!</definedName>
    <definedName name="Labor_Information___Regulation_Query">#REF!</definedName>
    <definedName name="LEARN">#REF!</definedName>
    <definedName name="limcount" hidden="1">1</definedName>
    <definedName name="ListOffset" hidden="1">1</definedName>
    <definedName name="M_S">#REF!</definedName>
    <definedName name="MAC">#REF!</definedName>
    <definedName name="MAIN">#REF!</definedName>
    <definedName name="Master" hidden="1">{#N/A,#N/A,FALSE,"Actual";#N/A,#N/A,FALSE,"Normalized";#N/A,#N/A,FALSE,"Electric Actual";#N/A,#N/A,FALSE,"Electric Normalized"}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NGV">#REF!</definedName>
    <definedName name="noi">#REF!</definedName>
    <definedName name="noib">#REF!</definedName>
    <definedName name="O_M">#REF!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LANTC">#REF!</definedName>
    <definedName name="PricingInfo" hidden="1">[3]Inputs!#REF!</definedName>
    <definedName name="PRINT">#REF!</definedName>
    <definedName name="_xlnm.Print_Area" localSheetId="0">'Page 4.11'!$A$1:$J$60</definedName>
    <definedName name="_xlnm.Print_Area" localSheetId="2">'Page 4.11.2'!$B$1:$J$23</definedName>
    <definedName name="_xlnm.Print_Area" localSheetId="4">'Page 4.11.4 - 4.11.5'!$A$1:$F$89</definedName>
    <definedName name="_xlnm.Print_Titles" localSheetId="4">'Page 4.11.4 - 4.11.5'!$1:$7</definedName>
    <definedName name="PRINTER">#REF!</definedName>
    <definedName name="QPRINT">#REF!</definedName>
    <definedName name="RATE">#REF!</definedName>
    <definedName name="rb">#REF!</definedName>
    <definedName name="retail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vreq">#REF!</definedName>
    <definedName name="ror">#REF!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PBEXrevision" hidden="1">1</definedName>
    <definedName name="SAPBEXsysID" hidden="1">"BWP"</definedName>
    <definedName name="SAPBEXwbID" hidden="1">"45E0HSXTFNPZNJBTUASVO6FBF"</definedName>
    <definedName name="SCHALL">#REF!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OFT">#REF!</definedName>
    <definedName name="spippw" hidden="1">{#N/A,#N/A,FALSE,"Actual";#N/A,#N/A,FALSE,"Normalized";#N/A,#N/A,FALSE,"Electric Actual";#N/A,#N/A,FALSE,"Electric Normalized"}</definedName>
    <definedName name="SQZ">#REF!</definedName>
    <definedName name="standard1" hidden="1">{"YTD-Total",#N/A,FALSE,"Provision"}</definedName>
    <definedName name="TAX">#REF!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dj._.Back_Up." hidden="1">{"Page 3.4.1",#N/A,FALSE,"Totals";"Page 3.4.2",#N/A,FALSE,"Totals"}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hidden="1">{#N/A,#N/A,FALSE,"cover";#N/A,#N/A,FALSE,"lead sheet";#N/A,#N/A,FALSE,"Adj backup";#N/A,#N/A,FALSE,"t Accounts"}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hidden="1">{"YTD-Total",#N/A,TRUE,"Provision";"YTD-Utility",#N/A,TRUE,"Prov Utility";"YTD-NonUtility",#N/A,TRUE,"Prov NonUtility"}</definedName>
    <definedName name="wrn.ConsolGrossGrp." hidden="1">{"Conol gross povision grouped",#N/A,FALSE,"Consol Gross";"Consol Gross Grouped",#N/A,FALSE,"Consol Gross"}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View." hidden="1">{"FullView",#N/A,FALSE,"Consltd-For contngcy"}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Open._.Issues._.Only." hidden="1">{"Open issues Only",#N/A,FALSE,"TIMELINE"}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yment._.View." hidden="1">{#N/A,#N/A,FALSE,"Consltd-For contngcy";"PaymentView",#N/A,FALSE,"Consltd-For contngcy"}</definedName>
    <definedName name="wrn.PFSreconview." hidden="1">{"PFS recon view",#N/A,FALSE,"Hyperion Proof"}</definedName>
    <definedName name="wrn.PGHCreconview." hidden="1">{"PGHC recon view",#N/A,FALSE,"Hyperion Proof"}</definedName>
    <definedName name="wrn.PHI._.all._.other._.months." hidden="1">{#N/A,#N/A,FALSE,"PHI MTD";#N/A,#N/A,FALSE,"PHI YTD"}</definedName>
    <definedName name="wrn.PHI._.only." hidden="1">{#N/A,#N/A,FALSE,"PHI"}</definedName>
    <definedName name="wrn.PHI._.Sept._.Dec._.March." hidden="1">{#N/A,#N/A,FALSE,"PHI MTD";#N/A,#N/A,FALSE,"PHI QTD";#N/A,#N/A,FALSE,"PHI YTD"}</definedName>
    <definedName name="wrn.PPMCoCodeView." hidden="1">{"PPM Co Code View",#N/A,FALSE,"Comp Codes"}</definedName>
    <definedName name="wrn.PPMreconview." hidden="1">{"PPM Recon View",#N/A,FALSE,"Hyperion Proof"}</definedName>
    <definedName name="wrn.ProofElectricOnly." hidden="1">{"Electric Only",#N/A,FALSE,"Hyperion Proof"}</definedName>
    <definedName name="wrn.ProofTotal." hidden="1">{"Proof Total",#N/A,FALSE,"Hyperion Proof"}</definedName>
    <definedName name="wrn.Reformat._.only." hidden="1">{#N/A,#N/A,FALSE,"Dec 1999 mapping"}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tandard." hidden="1">{"YTD-Total",#N/A,FALSE,"Provision"}</definedName>
    <definedName name="wrn.Standard._.NonUtility._.Only." hidden="1">{"YTD-NonUtility",#N/A,FALSE,"Prov NonUtility"}</definedName>
    <definedName name="wrn.Standard._.Utility._.Only." hidden="1">{"YTD-Utility",#N/A,FALSE,"Prov Utility"}</definedName>
    <definedName name="wrn.Summary._.View." hidden="1">{#N/A,#N/A,FALSE,"Consltd-For contngcy"}</definedName>
    <definedName name="wrn.UK._.Conversion._.Only." hidden="1">{#N/A,#N/A,FALSE,"Dec 1999 UK Continuing Ops"}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y" hidden="1">'[1]DSM Output'!$B$21:$B$23</definedName>
    <definedName name="z" hidden="1">'[1]DSM Output'!$G$21:$G$23</definedName>
    <definedName name="Z_01844156_6462_4A28_9785_1A86F4D0C834_.wvu.PrintTitles" hidden="1">#REF!</definedName>
    <definedName name="ZCURT">#REF!</definedName>
    <definedName name="ZHERE">#REF!</definedName>
    <definedName name="ZINC">#REF!</definedName>
    <definedName name="ZLOOP">#REF!</definedName>
    <definedName name="ZLRNG">#REF!</definedName>
    <definedName name="ZMAKE">#REF!</definedName>
    <definedName name="ZMMENU">#REF!</definedName>
    <definedName name="ZROW">#REF!</definedName>
    <definedName name="ZSKIP">#REF!</definedName>
  </definedNames>
  <calcPr calcId="145621" calcMode="manual"/>
</workbook>
</file>

<file path=xl/calcChain.xml><?xml version="1.0" encoding="utf-8"?>
<calcChain xmlns="http://schemas.openxmlformats.org/spreadsheetml/2006/main">
  <c r="I28" i="5" l="1"/>
  <c r="B84" i="4" l="1"/>
  <c r="B89" i="4" s="1"/>
  <c r="C75" i="4" s="1"/>
  <c r="F18" i="3"/>
  <c r="I20" i="1" s="1"/>
  <c r="H10" i="2"/>
  <c r="H13" i="2" s="1"/>
  <c r="I21" i="1" s="1"/>
  <c r="C20" i="4" l="1"/>
  <c r="C27" i="4"/>
  <c r="C33" i="4"/>
  <c r="C14" i="4"/>
  <c r="C41" i="4"/>
  <c r="C12" i="4"/>
  <c r="C16" i="4"/>
  <c r="C23" i="4"/>
  <c r="C34" i="4"/>
  <c r="C37" i="4"/>
  <c r="C44" i="4"/>
  <c r="C52" i="4"/>
  <c r="C62" i="4"/>
  <c r="C72" i="4"/>
  <c r="C48" i="4"/>
  <c r="C56" i="4"/>
  <c r="C70" i="4"/>
  <c r="C76" i="4"/>
  <c r="C10" i="4"/>
  <c r="C22" i="4"/>
  <c r="C28" i="4"/>
  <c r="C36" i="4"/>
  <c r="C43" i="4"/>
  <c r="C50" i="4"/>
  <c r="C65" i="4"/>
  <c r="C71" i="4"/>
  <c r="C13" i="4"/>
  <c r="C17" i="4"/>
  <c r="C26" i="4"/>
  <c r="C31" i="4"/>
  <c r="C39" i="4"/>
  <c r="C47" i="4"/>
  <c r="C55" i="4"/>
  <c r="C63" i="4"/>
  <c r="C77" i="4"/>
  <c r="C9" i="4"/>
  <c r="C8" i="4"/>
  <c r="C19" i="4"/>
  <c r="C24" i="4"/>
  <c r="C30" i="4"/>
  <c r="C35" i="4"/>
  <c r="C40" i="4"/>
  <c r="C46" i="4"/>
  <c r="C51" i="4"/>
  <c r="C60" i="4"/>
  <c r="C68" i="4"/>
  <c r="I22" i="1"/>
  <c r="D89" i="4" s="1"/>
  <c r="C87" i="4"/>
  <c r="C80" i="4"/>
  <c r="C81" i="4"/>
  <c r="C78" i="4"/>
  <c r="C73" i="4"/>
  <c r="C67" i="4"/>
  <c r="C64" i="4"/>
  <c r="C59" i="4"/>
  <c r="C57" i="4"/>
  <c r="C53" i="4"/>
  <c r="C49" i="4"/>
  <c r="C45" i="4"/>
  <c r="C42" i="4"/>
  <c r="C38" i="4"/>
  <c r="C32" i="4"/>
  <c r="C29" i="4"/>
  <c r="C25" i="4"/>
  <c r="C21" i="4"/>
  <c r="C18" i="4"/>
  <c r="C15" i="4"/>
  <c r="C11" i="4"/>
  <c r="C82" i="4"/>
  <c r="C79" i="4"/>
  <c r="C74" i="4"/>
  <c r="C69" i="4"/>
  <c r="C66" i="4"/>
  <c r="C61" i="4"/>
  <c r="C58" i="4"/>
  <c r="C54" i="4"/>
  <c r="D47" i="4" l="1"/>
  <c r="F47" i="4" s="1"/>
  <c r="D75" i="4"/>
  <c r="D30" i="4"/>
  <c r="D62" i="4"/>
  <c r="F62" i="4" s="1"/>
  <c r="D12" i="4"/>
  <c r="D54" i="4"/>
  <c r="D69" i="4"/>
  <c r="F69" i="4" s="1"/>
  <c r="D11" i="4"/>
  <c r="D25" i="4"/>
  <c r="D42" i="4"/>
  <c r="D57" i="4"/>
  <c r="F57" i="4" s="1"/>
  <c r="D73" i="4"/>
  <c r="F73" i="4" s="1"/>
  <c r="D87" i="4"/>
  <c r="D70" i="4"/>
  <c r="D43" i="4"/>
  <c r="D13" i="4"/>
  <c r="D77" i="4"/>
  <c r="F77" i="4" s="1"/>
  <c r="D65" i="4"/>
  <c r="D52" i="4"/>
  <c r="F52" i="4" s="1"/>
  <c r="D36" i="4"/>
  <c r="D27" i="4"/>
  <c r="D20" i="4"/>
  <c r="D24" i="4"/>
  <c r="D63" i="4"/>
  <c r="F63" i="4" s="1"/>
  <c r="D28" i="4"/>
  <c r="D31" i="4"/>
  <c r="D37" i="4"/>
  <c r="D58" i="4"/>
  <c r="F58" i="4" s="1"/>
  <c r="D74" i="4"/>
  <c r="F74" i="4" s="1"/>
  <c r="D15" i="4"/>
  <c r="D29" i="4"/>
  <c r="D45" i="4"/>
  <c r="F45" i="4" s="1"/>
  <c r="D59" i="4"/>
  <c r="F59" i="4" s="1"/>
  <c r="D78" i="4"/>
  <c r="D50" i="4"/>
  <c r="F50" i="4" s="1"/>
  <c r="D68" i="4"/>
  <c r="D8" i="4"/>
  <c r="D76" i="4"/>
  <c r="F76" i="4" s="1"/>
  <c r="D34" i="4"/>
  <c r="D51" i="4"/>
  <c r="F51" i="4" s="1"/>
  <c r="D19" i="4"/>
  <c r="D56" i="4"/>
  <c r="D23" i="4"/>
  <c r="D16" i="4"/>
  <c r="D22" i="4"/>
  <c r="D61" i="4"/>
  <c r="F61" i="4" s="1"/>
  <c r="D79" i="4"/>
  <c r="F79" i="4" s="1"/>
  <c r="D18" i="4"/>
  <c r="D32" i="4"/>
  <c r="D49" i="4"/>
  <c r="F49" i="4" s="1"/>
  <c r="D64" i="4"/>
  <c r="F64" i="4" s="1"/>
  <c r="D81" i="4"/>
  <c r="F81" i="4" s="1"/>
  <c r="D33" i="4"/>
  <c r="D60" i="4"/>
  <c r="D41" i="4"/>
  <c r="D71" i="4"/>
  <c r="D10" i="4"/>
  <c r="D40" i="4"/>
  <c r="D9" i="4"/>
  <c r="I9" i="5" s="1"/>
  <c r="D44" i="4"/>
  <c r="F44" i="4" s="1"/>
  <c r="D14" i="4"/>
  <c r="C84" i="4"/>
  <c r="D66" i="4"/>
  <c r="F66" i="4" s="1"/>
  <c r="D82" i="4"/>
  <c r="F82" i="4" s="1"/>
  <c r="D21" i="4"/>
  <c r="D38" i="4"/>
  <c r="D53" i="4"/>
  <c r="F53" i="4" s="1"/>
  <c r="D67" i="4"/>
  <c r="F67" i="4" s="1"/>
  <c r="D80" i="4"/>
  <c r="F80" i="4" s="1"/>
  <c r="D17" i="4"/>
  <c r="D46" i="4"/>
  <c r="D26" i="4"/>
  <c r="D55" i="4"/>
  <c r="F55" i="4" s="1"/>
  <c r="D35" i="4"/>
  <c r="D72" i="4"/>
  <c r="F72" i="4" s="1"/>
  <c r="D39" i="4"/>
  <c r="D48" i="4"/>
  <c r="F48" i="4" s="1"/>
  <c r="F39" i="4" l="1"/>
  <c r="I39" i="5"/>
  <c r="F26" i="4"/>
  <c r="I26" i="5"/>
  <c r="F71" i="4"/>
  <c r="I50" i="5"/>
  <c r="F18" i="4"/>
  <c r="I18" i="5"/>
  <c r="F16" i="4"/>
  <c r="I16" i="5"/>
  <c r="F68" i="4"/>
  <c r="I49" i="5"/>
  <c r="F36" i="4"/>
  <c r="I36" i="5"/>
  <c r="F13" i="4"/>
  <c r="I13" i="5"/>
  <c r="F11" i="4"/>
  <c r="I11" i="5"/>
  <c r="F46" i="4"/>
  <c r="I44" i="5"/>
  <c r="F41" i="4"/>
  <c r="I41" i="5"/>
  <c r="F29" i="4"/>
  <c r="I29" i="5"/>
  <c r="F30" i="4"/>
  <c r="I30" i="5"/>
  <c r="F17" i="4"/>
  <c r="I17" i="5"/>
  <c r="F40" i="4"/>
  <c r="I40" i="5"/>
  <c r="F60" i="4"/>
  <c r="I47" i="5"/>
  <c r="F56" i="4"/>
  <c r="F78" i="4"/>
  <c r="I53" i="5"/>
  <c r="F15" i="4"/>
  <c r="I15" i="5"/>
  <c r="F31" i="4"/>
  <c r="I31" i="5"/>
  <c r="F20" i="4"/>
  <c r="I20" i="5"/>
  <c r="F65" i="4"/>
  <c r="F70" i="4"/>
  <c r="F42" i="4"/>
  <c r="I42" i="5"/>
  <c r="F54" i="4"/>
  <c r="I46" i="5"/>
  <c r="F75" i="4"/>
  <c r="F23" i="4"/>
  <c r="I23" i="5"/>
  <c r="F34" i="4"/>
  <c r="I34" i="5"/>
  <c r="F37" i="4"/>
  <c r="I37" i="5"/>
  <c r="F24" i="4"/>
  <c r="I24" i="5"/>
  <c r="F43" i="4"/>
  <c r="F35" i="4"/>
  <c r="I35" i="5"/>
  <c r="F38" i="4"/>
  <c r="I38" i="5"/>
  <c r="F21" i="4"/>
  <c r="I21" i="5"/>
  <c r="F14" i="4"/>
  <c r="I14" i="5"/>
  <c r="F10" i="4"/>
  <c r="I10" i="5"/>
  <c r="F33" i="4"/>
  <c r="I33" i="5"/>
  <c r="F32" i="4"/>
  <c r="I32" i="5"/>
  <c r="F22" i="4"/>
  <c r="I22" i="5"/>
  <c r="F19" i="4"/>
  <c r="I19" i="5"/>
  <c r="F8" i="4"/>
  <c r="F28" i="4"/>
  <c r="I27" i="5"/>
  <c r="F27" i="4"/>
  <c r="F25" i="4"/>
  <c r="I25" i="5"/>
  <c r="F12" i="4"/>
  <c r="I12" i="5"/>
  <c r="D84" i="4"/>
  <c r="F9" i="4"/>
  <c r="F84" i="4" s="1"/>
  <c r="I23" i="1"/>
  <c r="I24" i="1" s="1"/>
  <c r="I13" i="1" s="1"/>
  <c r="C89" i="4"/>
  <c r="D93" i="4" l="1"/>
  <c r="O13" i="1"/>
  <c r="F55" i="5" l="1"/>
  <c r="I8" i="5"/>
  <c r="I55" i="5" s="1"/>
</calcChain>
</file>

<file path=xl/sharedStrings.xml><?xml version="1.0" encoding="utf-8"?>
<sst xmlns="http://schemas.openxmlformats.org/spreadsheetml/2006/main" count="317" uniqueCount="180">
  <si>
    <t>Total</t>
  </si>
  <si>
    <t>Washington</t>
  </si>
  <si>
    <t>Description</t>
  </si>
  <si>
    <t>Acct.</t>
  </si>
  <si>
    <t>Company</t>
  </si>
  <si>
    <t>Factor</t>
  </si>
  <si>
    <t>Factor %</t>
  </si>
  <si>
    <t>Allocation</t>
  </si>
  <si>
    <t>Adjustment to Expense:</t>
  </si>
  <si>
    <t>Reduction to Labor Expense</t>
  </si>
  <si>
    <t>500-935</t>
  </si>
  <si>
    <t>Multiple</t>
  </si>
  <si>
    <t>Details:</t>
  </si>
  <si>
    <t>Labor Costs Impacted by Employee Level, as Adjusted</t>
  </si>
  <si>
    <t>Actual % FTE Employee Reduction from Average Base Year Level</t>
  </si>
  <si>
    <t>Reduction to Labor Costs to Reflect Employee Reductions</t>
  </si>
  <si>
    <t>Per Company Expense Factor</t>
  </si>
  <si>
    <t>Employee Full Time Equivalent Count</t>
  </si>
  <si>
    <t>Line</t>
  </si>
  <si>
    <t>Avg. Test Year Employee Compliment</t>
  </si>
  <si>
    <t>Reduction to Average Test Year Employee Level</t>
  </si>
  <si>
    <t>Actual % Change from Average Test Year</t>
  </si>
  <si>
    <t xml:space="preserve">    FTE Employee Compliment</t>
  </si>
  <si>
    <t>Source:</t>
  </si>
  <si>
    <t>No.</t>
  </si>
  <si>
    <t>Amount</t>
  </si>
  <si>
    <t>Pro Forma Regular Time, Overtime and Premium Pay, per Company</t>
  </si>
  <si>
    <t>Annual Incentive Plan, per Company</t>
  </si>
  <si>
    <t>Payroll Tax Expense, per Company</t>
  </si>
  <si>
    <t>Medical Expense, per Company</t>
  </si>
  <si>
    <t>Stock/401(k)/ESOP, per Company</t>
  </si>
  <si>
    <t>All Other Labor and Benefit Items, per Company</t>
  </si>
  <si>
    <t>Labor Costs Impacted by Employee Level</t>
  </si>
  <si>
    <t>Account</t>
  </si>
  <si>
    <t>500CAGE</t>
  </si>
  <si>
    <t>500JBG</t>
  </si>
  <si>
    <t>500SG</t>
  </si>
  <si>
    <t>501CAEE</t>
  </si>
  <si>
    <t>501JBE</t>
  </si>
  <si>
    <t>501SE</t>
  </si>
  <si>
    <t>500CAEE</t>
  </si>
  <si>
    <t>500CAGW</t>
  </si>
  <si>
    <t>510CAGE</t>
  </si>
  <si>
    <t>510JBG</t>
  </si>
  <si>
    <t>510CAGW</t>
  </si>
  <si>
    <t>535CAGE</t>
  </si>
  <si>
    <t>535CAGW</t>
  </si>
  <si>
    <t>541CAGE</t>
  </si>
  <si>
    <t>541CAGW</t>
  </si>
  <si>
    <t>546CAGE</t>
  </si>
  <si>
    <t>546CAGW</t>
  </si>
  <si>
    <t>549CAGE</t>
  </si>
  <si>
    <t>549CAGW</t>
  </si>
  <si>
    <t>549OR</t>
  </si>
  <si>
    <t>549SG</t>
  </si>
  <si>
    <t>551CAGE</t>
  </si>
  <si>
    <t>551CAGW</t>
  </si>
  <si>
    <t>557SG</t>
  </si>
  <si>
    <t>557CAGE</t>
  </si>
  <si>
    <t>557CAGW</t>
  </si>
  <si>
    <t>557JBG</t>
  </si>
  <si>
    <t>560CAGE</t>
  </si>
  <si>
    <t>560CAGW</t>
  </si>
  <si>
    <t>560SG</t>
  </si>
  <si>
    <t>560JBG</t>
  </si>
  <si>
    <t>568CAGE</t>
  </si>
  <si>
    <t>568CAGW</t>
  </si>
  <si>
    <t>568SG</t>
  </si>
  <si>
    <t>568JBG</t>
  </si>
  <si>
    <t>580CA</t>
  </si>
  <si>
    <t>580IDU</t>
  </si>
  <si>
    <t>580OR</t>
  </si>
  <si>
    <t>580SNPD</t>
  </si>
  <si>
    <t>580UT</t>
  </si>
  <si>
    <t>580WA</t>
  </si>
  <si>
    <t>580WYP</t>
  </si>
  <si>
    <t>580WYU</t>
  </si>
  <si>
    <t>590CA</t>
  </si>
  <si>
    <t>590IDU</t>
  </si>
  <si>
    <t>590OR</t>
  </si>
  <si>
    <t>590SNPD</t>
  </si>
  <si>
    <t>590UT</t>
  </si>
  <si>
    <t>590WA</t>
  </si>
  <si>
    <t>590WYP</t>
  </si>
  <si>
    <t>590WYU</t>
  </si>
  <si>
    <t>901CN</t>
  </si>
  <si>
    <t>901WYP</t>
  </si>
  <si>
    <t>901CA</t>
  </si>
  <si>
    <t>901IDU</t>
  </si>
  <si>
    <t>901OR</t>
  </si>
  <si>
    <t>901UT</t>
  </si>
  <si>
    <t>901WA</t>
  </si>
  <si>
    <t>901WYU</t>
  </si>
  <si>
    <t>907CN</t>
  </si>
  <si>
    <t>907OR</t>
  </si>
  <si>
    <t>907CA</t>
  </si>
  <si>
    <t>907IDU</t>
  </si>
  <si>
    <t>907OTHER</t>
  </si>
  <si>
    <t>907UT</t>
  </si>
  <si>
    <t>907WA</t>
  </si>
  <si>
    <t>907WYP</t>
  </si>
  <si>
    <t>920CA</t>
  </si>
  <si>
    <t>920OR</t>
  </si>
  <si>
    <t>920SO</t>
  </si>
  <si>
    <t>920UT</t>
  </si>
  <si>
    <t>920WA</t>
  </si>
  <si>
    <t>920IDU</t>
  </si>
  <si>
    <t>920WYP</t>
  </si>
  <si>
    <t>920WYU</t>
  </si>
  <si>
    <t>Utility Labor</t>
  </si>
  <si>
    <t>Non-Utility/Capital</t>
  </si>
  <si>
    <t>PacifiCorp</t>
  </si>
  <si>
    <t>PAGE</t>
  </si>
  <si>
    <t>Washington Expedited Rate Filing - June 2015</t>
  </si>
  <si>
    <t>TOTAL</t>
  </si>
  <si>
    <t>WASHINGTON</t>
  </si>
  <si>
    <t>ACCOUNT</t>
  </si>
  <si>
    <t>Type</t>
  </si>
  <si>
    <t>COMPANY</t>
  </si>
  <si>
    <t>FACTOR</t>
  </si>
  <si>
    <t>FACTOR %</t>
  </si>
  <si>
    <t>ALLOCATED</t>
  </si>
  <si>
    <t>REF#</t>
  </si>
  <si>
    <t>Steam Operations</t>
  </si>
  <si>
    <t>PRO</t>
  </si>
  <si>
    <t>CAEE</t>
  </si>
  <si>
    <t>CAGE</t>
  </si>
  <si>
    <t>CAGW</t>
  </si>
  <si>
    <t>JBG</t>
  </si>
  <si>
    <t>SG</t>
  </si>
  <si>
    <t>Fuel Related-Non NPC</t>
  </si>
  <si>
    <t>JBE</t>
  </si>
  <si>
    <t>SE</t>
  </si>
  <si>
    <t>Steam Maintenance</t>
  </si>
  <si>
    <t>Hydro Operations</t>
  </si>
  <si>
    <t>Hydro Maintenance</t>
  </si>
  <si>
    <t>Other Operations</t>
  </si>
  <si>
    <t>OR</t>
  </si>
  <si>
    <t>Situs</t>
  </si>
  <si>
    <t>Other Maintenance</t>
  </si>
  <si>
    <t>Other Power Supply Expenses</t>
  </si>
  <si>
    <t>Transmission Operations</t>
  </si>
  <si>
    <t>Transmission Maintenance</t>
  </si>
  <si>
    <t>Distribution Operations</t>
  </si>
  <si>
    <t>WA</t>
  </si>
  <si>
    <t>SNPD</t>
  </si>
  <si>
    <t>Distribution Maintenance</t>
  </si>
  <si>
    <t>Customer Accounts</t>
  </si>
  <si>
    <t>CN</t>
  </si>
  <si>
    <t>Customer Services</t>
  </si>
  <si>
    <t>OTHER</t>
  </si>
  <si>
    <t>Administrative &amp; General</t>
  </si>
  <si>
    <t>SO</t>
  </si>
  <si>
    <t>Description of Adjustment:</t>
  </si>
  <si>
    <t>4.11</t>
  </si>
  <si>
    <t>FTE Count</t>
  </si>
  <si>
    <t>Full Time Equivalent Reduction - NEW</t>
  </si>
  <si>
    <t>Impact of Employee Reductions on Labor Costs by FERC Account</t>
  </si>
  <si>
    <t>% Of Total</t>
  </si>
  <si>
    <t>Actual
12 Months Ended
June 2015</t>
  </si>
  <si>
    <t>FTE Reduction Adjustment</t>
  </si>
  <si>
    <t>WA-Alloc. %</t>
  </si>
  <si>
    <t xml:space="preserve">Washington Allocated </t>
  </si>
  <si>
    <t>Allocated
Amount</t>
  </si>
  <si>
    <t>Ref 4.11.3</t>
  </si>
  <si>
    <t>Ref 4.11.2</t>
  </si>
  <si>
    <t>WCA</t>
  </si>
  <si>
    <t>Ref 4.11.5</t>
  </si>
  <si>
    <t>Page 4.11.1</t>
  </si>
  <si>
    <t>Ref. 4.11.1</t>
  </si>
  <si>
    <t>Page 4.11.2</t>
  </si>
  <si>
    <t>Actual FTE Employee Compliment March 2016</t>
  </si>
  <si>
    <t>Notes:</t>
  </si>
  <si>
    <t>1) References Public Counsel Exhibit No. DMR-3, Schedule 8, Page 2, Line 19</t>
  </si>
  <si>
    <t>Page 4.11.3</t>
  </si>
  <si>
    <t>Labor Costs Directly Impacted by Change in Employee Level</t>
  </si>
  <si>
    <t>Ref 4.11.1</t>
  </si>
  <si>
    <t>Above</t>
  </si>
  <si>
    <r>
      <t xml:space="preserve">For the purpose of this case, the Company accepts Public Counsel's recommendation to update for FTE reductions, consistent with Ms. Donna M. Ramas' Exhibit No. DMR-3, Schedule 8.  However, the Company recommends further updating FTE levels to reflect latest known information as of the time Company prepares its rebuttal filing.  </t>
    </r>
    <r>
      <rPr>
        <b/>
        <i/>
        <sz val="9"/>
        <color rgb="FFFF0000"/>
        <rFont val="Arial"/>
        <family val="2"/>
      </rPr>
      <t>This adjustment has been adjusted to reflect labor expenses as revised in adjustment 4.2 in the Company's rebuttal filing.</t>
    </r>
  </si>
  <si>
    <t>Lines 1 - 6:  Exhibit No.SEM-8, page 4.2.2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</si>
</sst>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_(&quot;$&quot;* #,##0_);_(&quot;$&quot;* \(#,##0\);_(&quot;$&quot;* &quot;-&quot;??_);_(@_)"/>
    <numFmt numFmtId="167" formatCode="0.0000%"/>
    <numFmt numFmtId="168" formatCode="0.000%"/>
    <numFmt numFmtId="169" formatCode="_-* #,##0\ &quot;F&quot;_-;\-* #,##0\ &quot;F&quot;_-;_-* &quot;-&quot;\ &quot;F&quot;_-;_-@_-"/>
    <numFmt numFmtId="170" formatCode="&quot;$&quot;###0;[Red]\(&quot;$&quot;###0\)"/>
    <numFmt numFmtId="171" formatCode="mmmm\ d\,\ yyyy"/>
    <numFmt numFmtId="172" formatCode="########\-###\-###"/>
    <numFmt numFmtId="173" formatCode="0.0"/>
    <numFmt numFmtId="174" formatCode="#,##0.000;[Red]\-#,##0.000"/>
    <numFmt numFmtId="175" formatCode="#,##0.0_);\(#,##0.0\);\-\ ;"/>
    <numFmt numFmtId="176" formatCode="#,##0.0000"/>
    <numFmt numFmtId="177" formatCode="General_)"/>
  </numFmts>
  <fonts count="76">
    <font>
      <sz val="12"/>
      <name val="Times New Roman"/>
      <family val="1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2"/>
      <name val="Times New Roman"/>
      <family val="1"/>
    </font>
    <font>
      <sz val="10"/>
      <name val="Arial"/>
      <family val="2"/>
    </font>
    <font>
      <sz val="10"/>
      <name val="MS Sans Serif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Calibri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9C0006"/>
      <name val="Arial"/>
      <family val="2"/>
    </font>
    <font>
      <sz val="11"/>
      <color rgb="FF9C0006"/>
      <name val="Arial"/>
      <family val="2"/>
    </font>
    <font>
      <b/>
      <sz val="10"/>
      <color rgb="FFFA7D00"/>
      <name val="Arial"/>
      <family val="2"/>
    </font>
    <font>
      <b/>
      <sz val="11"/>
      <color rgb="FFFA7D0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sz val="10"/>
      <name val="Courier"/>
      <family val="3"/>
    </font>
    <font>
      <sz val="10"/>
      <color indexed="8"/>
      <name val="Helv"/>
    </font>
    <font>
      <sz val="10"/>
      <name val="Helv"/>
    </font>
    <font>
      <sz val="10"/>
      <color indexed="24"/>
      <name val="Courier New"/>
      <family val="3"/>
    </font>
    <font>
      <sz val="8"/>
      <name val="Helv"/>
    </font>
    <font>
      <i/>
      <sz val="10"/>
      <color rgb="FF7F7F7F"/>
      <name val="Arial"/>
      <family val="2"/>
    </font>
    <font>
      <i/>
      <sz val="11"/>
      <color rgb="FF7F7F7F"/>
      <name val="Arial"/>
      <family val="2"/>
    </font>
    <font>
      <sz val="7"/>
      <name val="Arial"/>
      <family val="2"/>
    </font>
    <font>
      <sz val="10"/>
      <color rgb="FF006100"/>
      <name val="Arial"/>
      <family val="2"/>
    </font>
    <font>
      <sz val="11"/>
      <color rgb="FF006100"/>
      <name val="Arial"/>
      <family val="2"/>
    </font>
    <font>
      <sz val="8"/>
      <name val="Arial"/>
      <family val="2"/>
    </font>
    <font>
      <b/>
      <sz val="16"/>
      <name val="Times New Roman"/>
      <family val="1"/>
    </font>
    <font>
      <b/>
      <sz val="12"/>
      <name val="Arial"/>
      <family val="2"/>
    </font>
    <font>
      <b/>
      <sz val="15"/>
      <color theme="3"/>
      <name val="Arial"/>
      <family val="2"/>
    </font>
    <font>
      <b/>
      <sz val="18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1"/>
      <color rgb="FF3F3F76"/>
      <name val="Arial"/>
      <family val="2"/>
    </font>
    <font>
      <sz val="10"/>
      <color rgb="FFFA7D00"/>
      <name val="Arial"/>
      <family val="2"/>
    </font>
    <font>
      <sz val="11"/>
      <color rgb="FFFA7D00"/>
      <name val="Arial"/>
      <family val="2"/>
    </font>
    <font>
      <b/>
      <sz val="8"/>
      <name val="Arial"/>
      <family val="2"/>
    </font>
    <font>
      <sz val="10"/>
      <color rgb="FF9C6500"/>
      <name val="Arial"/>
      <family val="2"/>
    </font>
    <font>
      <sz val="11"/>
      <color rgb="FF9C6500"/>
      <name val="Arial"/>
      <family val="2"/>
    </font>
    <font>
      <sz val="11"/>
      <color indexed="8"/>
      <name val="TimesNewRomanPS"/>
    </font>
    <font>
      <sz val="12"/>
      <color indexed="12"/>
      <name val="Times New Roman"/>
      <family val="1"/>
    </font>
    <font>
      <sz val="10"/>
      <name val="Tahoma"/>
      <family val="2"/>
    </font>
    <font>
      <b/>
      <sz val="10"/>
      <color rgb="FF3F3F3F"/>
      <name val="Arial"/>
      <family val="2"/>
    </font>
    <font>
      <b/>
      <sz val="11"/>
      <color rgb="FF3F3F3F"/>
      <name val="Arial"/>
      <family val="2"/>
    </font>
    <font>
      <sz val="10"/>
      <color indexed="11"/>
      <name val="Geneva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8"/>
      <color indexed="18"/>
      <name val="Arial"/>
      <family val="2"/>
    </font>
    <font>
      <b/>
      <sz val="8"/>
      <color indexed="8"/>
      <name val="Arial"/>
      <family val="2"/>
    </font>
    <font>
      <sz val="10"/>
      <color indexed="39"/>
      <name val="Arial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sz val="12"/>
      <name val="Arial MT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0"/>
      <name val="LinePrinter"/>
    </font>
    <font>
      <sz val="8"/>
      <color indexed="12"/>
      <name val="Arial"/>
      <family val="2"/>
    </font>
    <font>
      <sz val="10"/>
      <color rgb="FFFF0000"/>
      <name val="Arial"/>
      <family val="2"/>
    </font>
    <font>
      <sz val="11"/>
      <color rgb="FFFF0000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  <font>
      <vertAlign val="superscript"/>
      <sz val="10"/>
      <name val="Arial"/>
      <family val="2"/>
    </font>
    <font>
      <i/>
      <sz val="8"/>
      <name val="Arial"/>
      <family val="2"/>
    </font>
    <font>
      <i/>
      <u/>
      <sz val="8"/>
      <name val="Arial"/>
      <family val="2"/>
    </font>
    <font>
      <i/>
      <u/>
      <sz val="10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i/>
      <sz val="9"/>
      <color rgb="FFFF0000"/>
      <name val="Arial"/>
      <family val="2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indexed="55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41"/>
      </patternFill>
    </fill>
    <fill>
      <patternFill patternType="solid">
        <fgColor indexed="9"/>
        <b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15"/>
      </patternFill>
    </fill>
    <fill>
      <patternFill patternType="lightGray"/>
    </fill>
    <fill>
      <patternFill patternType="solid">
        <fgColor indexed="14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89">
    <xf numFmtId="0" fontId="0" fillId="0" borderId="0"/>
    <xf numFmtId="41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41" fontId="4" fillId="0" borderId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2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8" fillId="0" borderId="0"/>
    <xf numFmtId="0" fontId="2" fillId="0" borderId="0"/>
    <xf numFmtId="0" fontId="9" fillId="0" borderId="0"/>
    <xf numFmtId="0" fontId="10" fillId="0" borderId="0"/>
    <xf numFmtId="0" fontId="5" fillId="0" borderId="0"/>
    <xf numFmtId="0" fontId="5" fillId="0" borderId="0"/>
    <xf numFmtId="0" fontId="8" fillId="0" borderId="0"/>
    <xf numFmtId="0" fontId="10" fillId="0" borderId="0"/>
    <xf numFmtId="0" fontId="5" fillId="0" borderId="0"/>
    <xf numFmtId="0" fontId="5" fillId="0" borderId="0"/>
    <xf numFmtId="0" fontId="2" fillId="0" borderId="0"/>
    <xf numFmtId="0" fontId="4" fillId="0" borderId="0"/>
    <xf numFmtId="0" fontId="4" fillId="0" borderId="0"/>
    <xf numFmtId="0" fontId="5" fillId="0" borderId="0"/>
    <xf numFmtId="0" fontId="2" fillId="0" borderId="0"/>
    <xf numFmtId="0" fontId="5" fillId="0" borderId="0"/>
    <xf numFmtId="9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4" fontId="11" fillId="33" borderId="15" applyNumberFormat="0" applyProtection="0">
      <alignment vertical="center"/>
    </xf>
    <xf numFmtId="4" fontId="11" fillId="34" borderId="15" applyNumberFormat="0" applyProtection="0">
      <alignment horizontal="left" vertical="center" indent="1"/>
    </xf>
    <xf numFmtId="4" fontId="11" fillId="35" borderId="15" applyNumberFormat="0" applyProtection="0"/>
    <xf numFmtId="4" fontId="12" fillId="0" borderId="15" applyNumberFormat="0" applyProtection="0">
      <alignment horizontal="right" vertical="center"/>
    </xf>
    <xf numFmtId="4" fontId="12" fillId="36" borderId="15" applyNumberFormat="0" applyProtection="0">
      <alignment horizontal="left" vertical="center" indent="1"/>
    </xf>
    <xf numFmtId="4" fontId="12" fillId="36" borderId="15" applyNumberFormat="0" applyProtection="0">
      <alignment horizontal="left" vertical="center" indent="1"/>
    </xf>
    <xf numFmtId="4" fontId="12" fillId="0" borderId="15" applyNumberFormat="0" applyProtection="0">
      <alignment horizontal="left" vertical="center" indent="1"/>
    </xf>
    <xf numFmtId="4" fontId="12" fillId="0" borderId="15" applyNumberFormat="0" applyProtection="0">
      <alignment horizontal="left" vertical="center"/>
    </xf>
    <xf numFmtId="0" fontId="12" fillId="35" borderId="15" applyNumberFormat="0" applyProtection="0">
      <alignment horizontal="left" vertical="top"/>
    </xf>
    <xf numFmtId="0" fontId="4" fillId="0" borderId="0"/>
    <xf numFmtId="0" fontId="4" fillId="0" borderId="0"/>
    <xf numFmtId="0" fontId="7" fillId="10" borderId="0" applyNumberFormat="0" applyBorder="0" applyAlignment="0" applyProtection="0"/>
    <xf numFmtId="0" fontId="9" fillId="10" borderId="0" applyNumberFormat="0" applyBorder="0" applyAlignment="0" applyProtection="0"/>
    <xf numFmtId="0" fontId="7" fillId="14" borderId="0" applyNumberFormat="0" applyBorder="0" applyAlignment="0" applyProtection="0"/>
    <xf numFmtId="0" fontId="9" fillId="14" borderId="0" applyNumberFormat="0" applyBorder="0" applyAlignment="0" applyProtection="0"/>
    <xf numFmtId="0" fontId="7" fillId="18" borderId="0" applyNumberFormat="0" applyBorder="0" applyAlignment="0" applyProtection="0"/>
    <xf numFmtId="0" fontId="9" fillId="18" borderId="0" applyNumberFormat="0" applyBorder="0" applyAlignment="0" applyProtection="0"/>
    <xf numFmtId="0" fontId="7" fillId="22" borderId="0" applyNumberFormat="0" applyBorder="0" applyAlignment="0" applyProtection="0"/>
    <xf numFmtId="0" fontId="9" fillId="22" borderId="0" applyNumberFormat="0" applyBorder="0" applyAlignment="0" applyProtection="0"/>
    <xf numFmtId="0" fontId="7" fillId="26" borderId="0" applyNumberFormat="0" applyBorder="0" applyAlignment="0" applyProtection="0"/>
    <xf numFmtId="0" fontId="9" fillId="26" borderId="0" applyNumberFormat="0" applyBorder="0" applyAlignment="0" applyProtection="0"/>
    <xf numFmtId="0" fontId="7" fillId="30" borderId="0" applyNumberFormat="0" applyBorder="0" applyAlignment="0" applyProtection="0"/>
    <xf numFmtId="0" fontId="9" fillId="30" borderId="0" applyNumberFormat="0" applyBorder="0" applyAlignment="0" applyProtection="0"/>
    <xf numFmtId="0" fontId="7" fillId="11" borderId="0" applyNumberFormat="0" applyBorder="0" applyAlignment="0" applyProtection="0"/>
    <xf numFmtId="0" fontId="9" fillId="11" borderId="0" applyNumberFormat="0" applyBorder="0" applyAlignment="0" applyProtection="0"/>
    <xf numFmtId="0" fontId="7" fillId="15" borderId="0" applyNumberFormat="0" applyBorder="0" applyAlignment="0" applyProtection="0"/>
    <xf numFmtId="0" fontId="9" fillId="15" borderId="0" applyNumberFormat="0" applyBorder="0" applyAlignment="0" applyProtection="0"/>
    <xf numFmtId="0" fontId="7" fillId="19" borderId="0" applyNumberFormat="0" applyBorder="0" applyAlignment="0" applyProtection="0"/>
    <xf numFmtId="0" fontId="9" fillId="19" borderId="0" applyNumberFormat="0" applyBorder="0" applyAlignment="0" applyProtection="0"/>
    <xf numFmtId="0" fontId="7" fillId="23" borderId="0" applyNumberFormat="0" applyBorder="0" applyAlignment="0" applyProtection="0"/>
    <xf numFmtId="0" fontId="9" fillId="23" borderId="0" applyNumberFormat="0" applyBorder="0" applyAlignment="0" applyProtection="0"/>
    <xf numFmtId="0" fontId="7" fillId="27" borderId="0" applyNumberFormat="0" applyBorder="0" applyAlignment="0" applyProtection="0"/>
    <xf numFmtId="0" fontId="9" fillId="27" borderId="0" applyNumberFormat="0" applyBorder="0" applyAlignment="0" applyProtection="0"/>
    <xf numFmtId="0" fontId="7" fillId="31" borderId="0" applyNumberFormat="0" applyBorder="0" applyAlignment="0" applyProtection="0"/>
    <xf numFmtId="0" fontId="9" fillId="31" borderId="0" applyNumberFormat="0" applyBorder="0" applyAlignment="0" applyProtection="0"/>
    <xf numFmtId="0" fontId="15" fillId="12" borderId="0" applyNumberFormat="0" applyBorder="0" applyAlignment="0" applyProtection="0"/>
    <xf numFmtId="0" fontId="16" fillId="12" borderId="0" applyNumberFormat="0" applyBorder="0" applyAlignment="0" applyProtection="0"/>
    <xf numFmtId="0" fontId="15" fillId="16" borderId="0" applyNumberFormat="0" applyBorder="0" applyAlignment="0" applyProtection="0"/>
    <xf numFmtId="0" fontId="16" fillId="16" borderId="0" applyNumberFormat="0" applyBorder="0" applyAlignment="0" applyProtection="0"/>
    <xf numFmtId="0" fontId="15" fillId="20" borderId="0" applyNumberFormat="0" applyBorder="0" applyAlignment="0" applyProtection="0"/>
    <xf numFmtId="0" fontId="16" fillId="20" borderId="0" applyNumberFormat="0" applyBorder="0" applyAlignment="0" applyProtection="0"/>
    <xf numFmtId="0" fontId="15" fillId="24" borderId="0" applyNumberFormat="0" applyBorder="0" applyAlignment="0" applyProtection="0"/>
    <xf numFmtId="0" fontId="16" fillId="24" borderId="0" applyNumberFormat="0" applyBorder="0" applyAlignment="0" applyProtection="0"/>
    <xf numFmtId="0" fontId="15" fillId="28" borderId="0" applyNumberFormat="0" applyBorder="0" applyAlignment="0" applyProtection="0"/>
    <xf numFmtId="0" fontId="16" fillId="28" borderId="0" applyNumberFormat="0" applyBorder="0" applyAlignment="0" applyProtection="0"/>
    <xf numFmtId="0" fontId="15" fillId="32" borderId="0" applyNumberFormat="0" applyBorder="0" applyAlignment="0" applyProtection="0"/>
    <xf numFmtId="0" fontId="16" fillId="32" borderId="0" applyNumberFormat="0" applyBorder="0" applyAlignment="0" applyProtection="0"/>
    <xf numFmtId="0" fontId="15" fillId="9" borderId="0" applyNumberFormat="0" applyBorder="0" applyAlignment="0" applyProtection="0"/>
    <xf numFmtId="0" fontId="16" fillId="9" borderId="0" applyNumberFormat="0" applyBorder="0" applyAlignment="0" applyProtection="0"/>
    <xf numFmtId="0" fontId="15" fillId="13" borderId="0" applyNumberFormat="0" applyBorder="0" applyAlignment="0" applyProtection="0"/>
    <xf numFmtId="0" fontId="16" fillId="13" borderId="0" applyNumberFormat="0" applyBorder="0" applyAlignment="0" applyProtection="0"/>
    <xf numFmtId="0" fontId="15" fillId="17" borderId="0" applyNumberFormat="0" applyBorder="0" applyAlignment="0" applyProtection="0"/>
    <xf numFmtId="0" fontId="16" fillId="17" borderId="0" applyNumberFormat="0" applyBorder="0" applyAlignment="0" applyProtection="0"/>
    <xf numFmtId="0" fontId="15" fillId="21" borderId="0" applyNumberFormat="0" applyBorder="0" applyAlignment="0" applyProtection="0"/>
    <xf numFmtId="0" fontId="16" fillId="21" borderId="0" applyNumberFormat="0" applyBorder="0" applyAlignment="0" applyProtection="0"/>
    <xf numFmtId="0" fontId="15" fillId="25" borderId="0" applyNumberFormat="0" applyBorder="0" applyAlignment="0" applyProtection="0"/>
    <xf numFmtId="0" fontId="16" fillId="25" borderId="0" applyNumberFormat="0" applyBorder="0" applyAlignment="0" applyProtection="0"/>
    <xf numFmtId="0" fontId="15" fillId="29" borderId="0" applyNumberFormat="0" applyBorder="0" applyAlignment="0" applyProtection="0"/>
    <xf numFmtId="0" fontId="16" fillId="29" borderId="0" applyNumberFormat="0" applyBorder="0" applyAlignment="0" applyProtection="0"/>
    <xf numFmtId="0" fontId="17" fillId="3" borderId="0" applyNumberFormat="0" applyBorder="0" applyAlignment="0" applyProtection="0"/>
    <xf numFmtId="0" fontId="18" fillId="3" borderId="0" applyNumberFormat="0" applyBorder="0" applyAlignment="0" applyProtection="0"/>
    <xf numFmtId="0" fontId="19" fillId="6" borderId="4" applyNumberFormat="0" applyAlignment="0" applyProtection="0"/>
    <xf numFmtId="0" fontId="20" fillId="6" borderId="4" applyNumberFormat="0" applyAlignment="0" applyProtection="0"/>
    <xf numFmtId="0" fontId="21" fillId="7" borderId="7" applyNumberFormat="0" applyAlignment="0" applyProtection="0"/>
    <xf numFmtId="0" fontId="22" fillId="7" borderId="7" applyNumberFormat="0" applyAlignment="0" applyProtection="0"/>
    <xf numFmtId="0" fontId="23" fillId="0" borderId="0"/>
    <xf numFmtId="0" fontId="23" fillId="0" borderId="0"/>
    <xf numFmtId="0" fontId="23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" fontId="24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37" fontId="5" fillId="0" borderId="0" applyFill="0" applyBorder="0" applyAlignment="0" applyProtection="0"/>
    <xf numFmtId="0" fontId="25" fillId="0" borderId="0"/>
    <xf numFmtId="0" fontId="25" fillId="0" borderId="0"/>
    <xf numFmtId="37" fontId="5" fillId="0" borderId="0" applyFill="0" applyBorder="0" applyAlignment="0" applyProtection="0"/>
    <xf numFmtId="37" fontId="5" fillId="0" borderId="0" applyFill="0" applyBorder="0" applyAlignment="0" applyProtection="0"/>
    <xf numFmtId="3" fontId="26" fillId="0" borderId="0" applyFont="0" applyFill="0" applyBorder="0" applyAlignment="0" applyProtection="0"/>
    <xf numFmtId="0" fontId="25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0" fontId="27" fillId="0" borderId="0" applyFont="0" applyFill="0" applyBorder="0" applyProtection="0">
      <alignment horizontal="right"/>
    </xf>
    <xf numFmtId="5" fontId="25" fillId="0" borderId="0"/>
    <xf numFmtId="5" fontId="5" fillId="0" borderId="0" applyFill="0" applyBorder="0" applyAlignment="0" applyProtection="0"/>
    <xf numFmtId="5" fontId="5" fillId="0" borderId="0" applyFill="0" applyBorder="0" applyAlignment="0" applyProtection="0"/>
    <xf numFmtId="5" fontId="5" fillId="0" borderId="0" applyFill="0" applyBorder="0" applyAlignment="0" applyProtection="0"/>
    <xf numFmtId="171" fontId="5" fillId="0" borderId="0" applyFill="0" applyBorder="0" applyAlignment="0" applyProtection="0"/>
    <xf numFmtId="0" fontId="25" fillId="0" borderId="0"/>
    <xf numFmtId="171" fontId="5" fillId="0" borderId="0" applyFill="0" applyBorder="0" applyAlignment="0" applyProtection="0"/>
    <xf numFmtId="171" fontId="5" fillId="0" borderId="0" applyFill="0" applyBorder="0" applyAlignment="0" applyProtection="0"/>
    <xf numFmtId="0" fontId="26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2" fontId="5" fillId="0" borderId="0" applyFill="0" applyBorder="0" applyAlignment="0" applyProtection="0"/>
    <xf numFmtId="2" fontId="5" fillId="0" borderId="0" applyFill="0" applyBorder="0" applyAlignment="0" applyProtection="0"/>
    <xf numFmtId="2" fontId="5" fillId="0" borderId="0" applyFill="0" applyBorder="0" applyAlignment="0" applyProtection="0"/>
    <xf numFmtId="0" fontId="30" fillId="0" borderId="0" applyFont="0" applyFill="0" applyBorder="0" applyAlignment="0" applyProtection="0">
      <alignment horizontal="left"/>
    </xf>
    <xf numFmtId="0" fontId="31" fillId="2" borderId="0" applyNumberFormat="0" applyBorder="0" applyAlignment="0" applyProtection="0"/>
    <xf numFmtId="0" fontId="32" fillId="2" borderId="0" applyNumberFormat="0" applyBorder="0" applyAlignment="0" applyProtection="0"/>
    <xf numFmtId="38" fontId="33" fillId="37" borderId="0" applyNumberFormat="0" applyBorder="0" applyAlignment="0" applyProtection="0"/>
    <xf numFmtId="38" fontId="33" fillId="37" borderId="0" applyNumberFormat="0" applyBorder="0" applyAlignment="0" applyProtection="0"/>
    <xf numFmtId="0" fontId="34" fillId="0" borderId="0"/>
    <xf numFmtId="0" fontId="35" fillId="0" borderId="24" applyNumberFormat="0" applyAlignment="0" applyProtection="0">
      <alignment horizontal="left" vertical="center"/>
    </xf>
    <xf numFmtId="0" fontId="35" fillId="0" borderId="11">
      <alignment horizontal="left" vertical="center"/>
    </xf>
    <xf numFmtId="0" fontId="36" fillId="0" borderId="1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2" applyNumberFormat="0" applyFill="0" applyAlignment="0" applyProtection="0"/>
    <xf numFmtId="0" fontId="35" fillId="0" borderId="0" applyNumberFormat="0" applyFill="0" applyBorder="0" applyAlignment="0" applyProtection="0"/>
    <xf numFmtId="0" fontId="39" fillId="0" borderId="3" applyNumberFormat="0" applyFill="0" applyAlignment="0" applyProtection="0"/>
    <xf numFmtId="0" fontId="39" fillId="0" borderId="0" applyNumberFormat="0" applyFill="0" applyBorder="0" applyAlignment="0" applyProtection="0"/>
    <xf numFmtId="10" fontId="33" fillId="38" borderId="25" applyNumberFormat="0" applyBorder="0" applyAlignment="0" applyProtection="0"/>
    <xf numFmtId="10" fontId="33" fillId="38" borderId="25" applyNumberFormat="0" applyBorder="0" applyAlignment="0" applyProtection="0"/>
    <xf numFmtId="0" fontId="40" fillId="5" borderId="4" applyNumberFormat="0" applyAlignment="0" applyProtection="0"/>
    <xf numFmtId="0" fontId="41" fillId="5" borderId="4" applyNumberFormat="0" applyAlignment="0" applyProtection="0"/>
    <xf numFmtId="0" fontId="42" fillId="0" borderId="6" applyNumberFormat="0" applyFill="0" applyAlignment="0" applyProtection="0"/>
    <xf numFmtId="0" fontId="43" fillId="0" borderId="6" applyNumberFormat="0" applyFill="0" applyAlignment="0" applyProtection="0"/>
    <xf numFmtId="172" fontId="5" fillId="0" borderId="0"/>
    <xf numFmtId="172" fontId="5" fillId="0" borderId="0"/>
    <xf numFmtId="172" fontId="5" fillId="0" borderId="0"/>
    <xf numFmtId="173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46" fillId="4" borderId="0" applyNumberFormat="0" applyBorder="0" applyAlignment="0" applyProtection="0"/>
    <xf numFmtId="37" fontId="47" fillId="0" borderId="0" applyNumberFormat="0" applyFill="0" applyBorder="0"/>
    <xf numFmtId="164" fontId="48" fillId="0" borderId="0" applyFont="0" applyAlignment="0" applyProtection="0"/>
    <xf numFmtId="0" fontId="33" fillId="0" borderId="26" applyNumberFormat="0" applyBorder="0" applyAlignment="0"/>
    <xf numFmtId="0" fontId="33" fillId="0" borderId="26" applyNumberFormat="0" applyBorder="0" applyAlignment="0"/>
    <xf numFmtId="174" fontId="5" fillId="0" borderId="0"/>
    <xf numFmtId="174" fontId="5" fillId="0" borderId="0"/>
    <xf numFmtId="174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7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9" fillId="0" borderId="0"/>
    <xf numFmtId="0" fontId="7" fillId="0" borderId="0"/>
    <xf numFmtId="0" fontId="2" fillId="0" borderId="0"/>
    <xf numFmtId="37" fontId="25" fillId="0" borderId="0"/>
    <xf numFmtId="0" fontId="7" fillId="8" borderId="8" applyNumberFormat="0" applyFont="0" applyAlignment="0" applyProtection="0"/>
    <xf numFmtId="0" fontId="5" fillId="39" borderId="27" applyNumberFormat="0" applyFont="0" applyAlignment="0" applyProtection="0"/>
    <xf numFmtId="175" fontId="4" fillId="0" borderId="0" applyFont="0" applyFill="0" applyBorder="0" applyProtection="0"/>
    <xf numFmtId="175" fontId="4" fillId="0" borderId="0" applyFont="0" applyFill="0" applyBorder="0" applyProtection="0"/>
    <xf numFmtId="175" fontId="4" fillId="0" borderId="0" applyFont="0" applyFill="0" applyBorder="0" applyProtection="0"/>
    <xf numFmtId="0" fontId="50" fillId="6" borderId="5" applyNumberFormat="0" applyAlignment="0" applyProtection="0"/>
    <xf numFmtId="0" fontId="51" fillId="6" borderId="5" applyNumberFormat="0" applyAlignment="0" applyProtection="0"/>
    <xf numFmtId="12" fontId="35" fillId="40" borderId="16">
      <alignment horizontal="left"/>
    </xf>
    <xf numFmtId="0" fontId="25" fillId="0" borderId="0"/>
    <xf numFmtId="0" fontId="25" fillId="0" borderId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2" fillId="0" borderId="0"/>
    <xf numFmtId="4" fontId="53" fillId="34" borderId="15" applyNumberFormat="0" applyProtection="0">
      <alignment vertical="center"/>
    </xf>
    <xf numFmtId="0" fontId="11" fillId="34" borderId="15" applyNumberFormat="0" applyProtection="0">
      <alignment horizontal="left" vertical="top" indent="1"/>
    </xf>
    <xf numFmtId="4" fontId="12" fillId="41" borderId="15" applyNumberFormat="0" applyProtection="0">
      <alignment horizontal="right" vertical="center"/>
    </xf>
    <xf numFmtId="4" fontId="12" fillId="42" borderId="15" applyNumberFormat="0" applyProtection="0">
      <alignment horizontal="right" vertical="center"/>
    </xf>
    <xf numFmtId="4" fontId="12" fillId="43" borderId="15" applyNumberFormat="0" applyProtection="0">
      <alignment horizontal="right" vertical="center"/>
    </xf>
    <xf numFmtId="4" fontId="12" fillId="44" borderId="15" applyNumberFormat="0" applyProtection="0">
      <alignment horizontal="right" vertical="center"/>
    </xf>
    <xf numFmtId="4" fontId="12" fillId="45" borderId="15" applyNumberFormat="0" applyProtection="0">
      <alignment horizontal="right" vertical="center"/>
    </xf>
    <xf numFmtId="4" fontId="12" fillId="46" borderId="15" applyNumberFormat="0" applyProtection="0">
      <alignment horizontal="right" vertical="center"/>
    </xf>
    <xf numFmtId="4" fontId="12" fillId="47" borderId="15" applyNumberFormat="0" applyProtection="0">
      <alignment horizontal="right" vertical="center"/>
    </xf>
    <xf numFmtId="4" fontId="12" fillId="48" borderId="15" applyNumberFormat="0" applyProtection="0">
      <alignment horizontal="right" vertical="center"/>
    </xf>
    <xf numFmtId="4" fontId="12" fillId="49" borderId="15" applyNumberFormat="0" applyProtection="0">
      <alignment horizontal="right" vertical="center"/>
    </xf>
    <xf numFmtId="4" fontId="11" fillId="50" borderId="28" applyNumberFormat="0" applyProtection="0">
      <alignment horizontal="left" vertical="center" indent="1"/>
    </xf>
    <xf numFmtId="4" fontId="12" fillId="51" borderId="0" applyNumberFormat="0" applyProtection="0">
      <alignment horizontal="left" indent="1"/>
    </xf>
    <xf numFmtId="4" fontId="54" fillId="52" borderId="0" applyNumberFormat="0" applyProtection="0">
      <alignment horizontal="left" vertical="center" indent="1"/>
    </xf>
    <xf numFmtId="4" fontId="54" fillId="52" borderId="0" applyNumberFormat="0" applyProtection="0">
      <alignment horizontal="left" vertical="center" indent="1"/>
    </xf>
    <xf numFmtId="4" fontId="54" fillId="52" borderId="0" applyNumberFormat="0" applyProtection="0">
      <alignment horizontal="left" vertical="center" indent="1"/>
    </xf>
    <xf numFmtId="4" fontId="54" fillId="52" borderId="0" applyNumberFormat="0" applyProtection="0">
      <alignment horizontal="left" vertical="center" indent="1"/>
    </xf>
    <xf numFmtId="4" fontId="54" fillId="52" borderId="0" applyNumberFormat="0" applyProtection="0">
      <alignment horizontal="left" vertical="center" indent="1"/>
    </xf>
    <xf numFmtId="4" fontId="12" fillId="53" borderId="15" applyNumberFormat="0" applyProtection="0">
      <alignment horizontal="right" vertical="center"/>
    </xf>
    <xf numFmtId="4" fontId="55" fillId="54" borderId="0" applyNumberFormat="0" applyProtection="0">
      <alignment horizontal="left" indent="1"/>
    </xf>
    <xf numFmtId="4" fontId="55" fillId="54" borderId="0" applyNumberFormat="0" applyProtection="0">
      <alignment horizontal="left" indent="1"/>
    </xf>
    <xf numFmtId="4" fontId="55" fillId="54" borderId="0" applyNumberFormat="0" applyProtection="0">
      <alignment horizontal="left" indent="1"/>
    </xf>
    <xf numFmtId="4" fontId="55" fillId="54" borderId="0" applyNumberFormat="0" applyProtection="0">
      <alignment horizontal="left" indent="1"/>
    </xf>
    <xf numFmtId="4" fontId="55" fillId="54" borderId="0" applyNumberFormat="0" applyProtection="0">
      <alignment horizontal="left" indent="1"/>
    </xf>
    <xf numFmtId="4" fontId="55" fillId="54" borderId="0" applyNumberFormat="0" applyProtection="0">
      <alignment horizontal="left" indent="1"/>
    </xf>
    <xf numFmtId="4" fontId="55" fillId="54" borderId="0" applyNumberFormat="0" applyProtection="0">
      <alignment horizontal="left" indent="1"/>
    </xf>
    <xf numFmtId="4" fontId="55" fillId="54" borderId="0" applyNumberFormat="0" applyProtection="0">
      <alignment horizontal="left" indent="1"/>
    </xf>
    <xf numFmtId="4" fontId="55" fillId="54" borderId="0" applyNumberFormat="0" applyProtection="0">
      <alignment horizontal="left" indent="1"/>
    </xf>
    <xf numFmtId="4" fontId="56" fillId="55" borderId="0" applyNumberFormat="0" applyProtection="0"/>
    <xf numFmtId="4" fontId="56" fillId="55" borderId="0" applyNumberFormat="0" applyProtection="0"/>
    <xf numFmtId="4" fontId="56" fillId="55" borderId="0" applyNumberFormat="0" applyProtection="0"/>
    <xf numFmtId="4" fontId="56" fillId="55" borderId="0" applyNumberFormat="0" applyProtection="0"/>
    <xf numFmtId="4" fontId="56" fillId="55" borderId="0" applyNumberFormat="0" applyProtection="0"/>
    <xf numFmtId="4" fontId="56" fillId="55" borderId="0" applyNumberFormat="0" applyProtection="0"/>
    <xf numFmtId="4" fontId="56" fillId="55" borderId="0" applyNumberFormat="0" applyProtection="0"/>
    <xf numFmtId="4" fontId="56" fillId="55" borderId="0" applyNumberFormat="0" applyProtection="0"/>
    <xf numFmtId="4" fontId="56" fillId="55" borderId="0" applyNumberFormat="0" applyProtection="0"/>
    <xf numFmtId="4" fontId="56" fillId="55" borderId="0" applyNumberFormat="0" applyProtection="0"/>
    <xf numFmtId="0" fontId="5" fillId="52" borderId="15" applyNumberFormat="0" applyProtection="0">
      <alignment horizontal="left" vertical="center" indent="1"/>
    </xf>
    <xf numFmtId="0" fontId="5" fillId="52" borderId="15" applyNumberFormat="0" applyProtection="0">
      <alignment horizontal="left" vertical="center" indent="1"/>
    </xf>
    <xf numFmtId="0" fontId="5" fillId="52" borderId="15" applyNumberFormat="0" applyProtection="0">
      <alignment horizontal="left" vertical="center" indent="1"/>
    </xf>
    <xf numFmtId="0" fontId="5" fillId="52" borderId="15" applyNumberFormat="0" applyProtection="0">
      <alignment horizontal="left" vertical="center" indent="1"/>
    </xf>
    <xf numFmtId="0" fontId="5" fillId="52" borderId="15" applyNumberFormat="0" applyProtection="0">
      <alignment horizontal="left" vertical="center" indent="1"/>
    </xf>
    <xf numFmtId="0" fontId="5" fillId="52" borderId="15" applyNumberFormat="0" applyProtection="0">
      <alignment horizontal="left" vertical="center" indent="1"/>
    </xf>
    <xf numFmtId="0" fontId="5" fillId="52" borderId="15" applyNumberFormat="0" applyProtection="0">
      <alignment horizontal="left" vertical="top" indent="1"/>
    </xf>
    <xf numFmtId="0" fontId="5" fillId="52" borderId="15" applyNumberFormat="0" applyProtection="0">
      <alignment horizontal="left" vertical="top" indent="1"/>
    </xf>
    <xf numFmtId="0" fontId="5" fillId="52" borderId="15" applyNumberFormat="0" applyProtection="0">
      <alignment horizontal="left" vertical="top" indent="1"/>
    </xf>
    <xf numFmtId="0" fontId="5" fillId="52" borderId="15" applyNumberFormat="0" applyProtection="0">
      <alignment horizontal="left" vertical="top" indent="1"/>
    </xf>
    <xf numFmtId="0" fontId="5" fillId="52" borderId="15" applyNumberFormat="0" applyProtection="0">
      <alignment horizontal="left" vertical="top" indent="1"/>
    </xf>
    <xf numFmtId="0" fontId="5" fillId="52" borderId="15" applyNumberFormat="0" applyProtection="0">
      <alignment horizontal="left" vertical="top" indent="1"/>
    </xf>
    <xf numFmtId="0" fontId="5" fillId="35" borderId="15" applyNumberFormat="0" applyProtection="0">
      <alignment horizontal="left" vertical="center" indent="1"/>
    </xf>
    <xf numFmtId="0" fontId="5" fillId="35" borderId="15" applyNumberFormat="0" applyProtection="0">
      <alignment horizontal="left" vertical="center" indent="1"/>
    </xf>
    <xf numFmtId="0" fontId="5" fillId="35" borderId="15" applyNumberFormat="0" applyProtection="0">
      <alignment horizontal="left" vertical="center" indent="1"/>
    </xf>
    <xf numFmtId="0" fontId="5" fillId="35" borderId="15" applyNumberFormat="0" applyProtection="0">
      <alignment horizontal="left" vertical="center" indent="1"/>
    </xf>
    <xf numFmtId="0" fontId="5" fillId="35" borderId="15" applyNumberFormat="0" applyProtection="0">
      <alignment horizontal="left" vertical="center" indent="1"/>
    </xf>
    <xf numFmtId="0" fontId="5" fillId="35" borderId="15" applyNumberFormat="0" applyProtection="0">
      <alignment horizontal="left" vertical="center" indent="1"/>
    </xf>
    <xf numFmtId="0" fontId="5" fillId="35" borderId="15" applyNumberFormat="0" applyProtection="0">
      <alignment horizontal="left" vertical="top" indent="1"/>
    </xf>
    <xf numFmtId="0" fontId="5" fillId="35" borderId="15" applyNumberFormat="0" applyProtection="0">
      <alignment horizontal="left" vertical="top" indent="1"/>
    </xf>
    <xf numFmtId="0" fontId="5" fillId="35" borderId="15" applyNumberFormat="0" applyProtection="0">
      <alignment horizontal="left" vertical="top" indent="1"/>
    </xf>
    <xf numFmtId="0" fontId="5" fillId="35" borderId="15" applyNumberFormat="0" applyProtection="0">
      <alignment horizontal="left" vertical="top" indent="1"/>
    </xf>
    <xf numFmtId="0" fontId="5" fillId="35" borderId="15" applyNumberFormat="0" applyProtection="0">
      <alignment horizontal="left" vertical="top" indent="1"/>
    </xf>
    <xf numFmtId="0" fontId="5" fillId="35" borderId="15" applyNumberFormat="0" applyProtection="0">
      <alignment horizontal="left" vertical="top" indent="1"/>
    </xf>
    <xf numFmtId="0" fontId="5" fillId="56" borderId="15" applyNumberFormat="0" applyProtection="0">
      <alignment horizontal="left" vertical="center" indent="1"/>
    </xf>
    <xf numFmtId="0" fontId="5" fillId="56" borderId="15" applyNumberFormat="0" applyProtection="0">
      <alignment horizontal="left" vertical="center" indent="1"/>
    </xf>
    <xf numFmtId="0" fontId="5" fillId="56" borderId="15" applyNumberFormat="0" applyProtection="0">
      <alignment horizontal="left" vertical="center" indent="1"/>
    </xf>
    <xf numFmtId="0" fontId="5" fillId="56" borderId="15" applyNumberFormat="0" applyProtection="0">
      <alignment horizontal="left" vertical="center" indent="1"/>
    </xf>
    <xf numFmtId="0" fontId="5" fillId="56" borderId="15" applyNumberFormat="0" applyProtection="0">
      <alignment horizontal="left" vertical="center" indent="1"/>
    </xf>
    <xf numFmtId="0" fontId="5" fillId="56" borderId="15" applyNumberFormat="0" applyProtection="0">
      <alignment horizontal="left" vertical="center" indent="1"/>
    </xf>
    <xf numFmtId="0" fontId="5" fillId="56" borderId="15" applyNumberFormat="0" applyProtection="0">
      <alignment horizontal="left" vertical="top" indent="1"/>
    </xf>
    <xf numFmtId="0" fontId="5" fillId="56" borderId="15" applyNumberFormat="0" applyProtection="0">
      <alignment horizontal="left" vertical="top" indent="1"/>
    </xf>
    <xf numFmtId="0" fontId="5" fillId="56" borderId="15" applyNumberFormat="0" applyProtection="0">
      <alignment horizontal="left" vertical="top" indent="1"/>
    </xf>
    <xf numFmtId="0" fontId="5" fillId="56" borderId="15" applyNumberFormat="0" applyProtection="0">
      <alignment horizontal="left" vertical="top" indent="1"/>
    </xf>
    <xf numFmtId="0" fontId="5" fillId="56" borderId="15" applyNumberFormat="0" applyProtection="0">
      <alignment horizontal="left" vertical="top" indent="1"/>
    </xf>
    <xf numFmtId="0" fontId="5" fillId="56" borderId="15" applyNumberFormat="0" applyProtection="0">
      <alignment horizontal="left" vertical="top" indent="1"/>
    </xf>
    <xf numFmtId="0" fontId="5" fillId="57" borderId="15" applyNumberFormat="0" applyProtection="0">
      <alignment horizontal="left" vertical="center" indent="1"/>
    </xf>
    <xf numFmtId="0" fontId="5" fillId="57" borderId="15" applyNumberFormat="0" applyProtection="0">
      <alignment horizontal="left" vertical="center" indent="1"/>
    </xf>
    <xf numFmtId="0" fontId="5" fillId="57" borderId="15" applyNumberFormat="0" applyProtection="0">
      <alignment horizontal="left" vertical="center" indent="1"/>
    </xf>
    <xf numFmtId="0" fontId="5" fillId="57" borderId="15" applyNumberFormat="0" applyProtection="0">
      <alignment horizontal="left" vertical="center" indent="1"/>
    </xf>
    <xf numFmtId="0" fontId="5" fillId="57" borderId="15" applyNumberFormat="0" applyProtection="0">
      <alignment horizontal="left" vertical="center" indent="1"/>
    </xf>
    <xf numFmtId="0" fontId="5" fillId="57" borderId="15" applyNumberFormat="0" applyProtection="0">
      <alignment horizontal="left" vertical="center" indent="1"/>
    </xf>
    <xf numFmtId="0" fontId="5" fillId="57" borderId="15" applyNumberFormat="0" applyProtection="0">
      <alignment horizontal="left" vertical="top" indent="1"/>
    </xf>
    <xf numFmtId="0" fontId="5" fillId="57" borderId="15" applyNumberFormat="0" applyProtection="0">
      <alignment horizontal="left" vertical="top" indent="1"/>
    </xf>
    <xf numFmtId="0" fontId="5" fillId="57" borderId="15" applyNumberFormat="0" applyProtection="0">
      <alignment horizontal="left" vertical="top" indent="1"/>
    </xf>
    <xf numFmtId="0" fontId="5" fillId="57" borderId="15" applyNumberFormat="0" applyProtection="0">
      <alignment horizontal="left" vertical="top" indent="1"/>
    </xf>
    <xf numFmtId="0" fontId="5" fillId="57" borderId="15" applyNumberFormat="0" applyProtection="0">
      <alignment horizontal="left" vertical="top" indent="1"/>
    </xf>
    <xf numFmtId="0" fontId="5" fillId="57" borderId="15" applyNumberFormat="0" applyProtection="0">
      <alignment horizontal="left" vertical="top" indent="1"/>
    </xf>
    <xf numFmtId="4" fontId="12" fillId="38" borderId="15" applyNumberFormat="0" applyProtection="0">
      <alignment vertical="center"/>
    </xf>
    <xf numFmtId="4" fontId="57" fillId="38" borderId="15" applyNumberFormat="0" applyProtection="0">
      <alignment vertical="center"/>
    </xf>
    <xf numFmtId="4" fontId="12" fillId="38" borderId="15" applyNumberFormat="0" applyProtection="0">
      <alignment horizontal="left" vertical="center" indent="1"/>
    </xf>
    <xf numFmtId="0" fontId="12" fillId="38" borderId="15" applyNumberFormat="0" applyProtection="0">
      <alignment horizontal="left" vertical="top" indent="1"/>
    </xf>
    <xf numFmtId="4" fontId="57" fillId="51" borderId="15" applyNumberFormat="0" applyProtection="0">
      <alignment horizontal="right" vertical="center"/>
    </xf>
    <xf numFmtId="4" fontId="12" fillId="0" borderId="15" applyNumberFormat="0" applyProtection="0">
      <alignment horizontal="left" vertical="center" indent="1"/>
    </xf>
    <xf numFmtId="4" fontId="12" fillId="0" borderId="15" applyNumberFormat="0" applyProtection="0">
      <alignment horizontal="left" vertical="center" indent="1"/>
    </xf>
    <xf numFmtId="4" fontId="37" fillId="0" borderId="0" applyNumberFormat="0" applyProtection="0">
      <alignment horizontal="left" vertical="center"/>
    </xf>
    <xf numFmtId="4" fontId="58" fillId="58" borderId="0" applyNumberFormat="0" applyProtection="0">
      <alignment horizontal="left"/>
    </xf>
    <xf numFmtId="4" fontId="58" fillId="58" borderId="0" applyNumberFormat="0" applyProtection="0">
      <alignment horizontal="left"/>
    </xf>
    <xf numFmtId="4" fontId="58" fillId="58" borderId="0" applyNumberFormat="0" applyProtection="0">
      <alignment horizontal="left"/>
    </xf>
    <xf numFmtId="4" fontId="58" fillId="58" borderId="0" applyNumberFormat="0" applyProtection="0">
      <alignment horizontal="left"/>
    </xf>
    <xf numFmtId="4" fontId="58" fillId="58" borderId="0" applyNumberFormat="0" applyProtection="0">
      <alignment horizontal="left"/>
    </xf>
    <xf numFmtId="4" fontId="58" fillId="58" borderId="0" applyNumberFormat="0" applyProtection="0">
      <alignment horizontal="left"/>
    </xf>
    <xf numFmtId="4" fontId="58" fillId="58" borderId="0" applyNumberFormat="0" applyProtection="0">
      <alignment horizontal="left"/>
    </xf>
    <xf numFmtId="4" fontId="58" fillId="58" borderId="0" applyNumberFormat="0" applyProtection="0">
      <alignment horizontal="left"/>
    </xf>
    <xf numFmtId="4" fontId="59" fillId="51" borderId="15" applyNumberFormat="0" applyProtection="0">
      <alignment horizontal="right" vertical="center"/>
    </xf>
    <xf numFmtId="37" fontId="60" fillId="59" borderId="0" applyNumberFormat="0" applyFont="0" applyBorder="0" applyAlignment="0" applyProtection="0"/>
    <xf numFmtId="176" fontId="5" fillId="0" borderId="29">
      <alignment horizontal="justify" vertical="top" wrapText="1"/>
    </xf>
    <xf numFmtId="176" fontId="5" fillId="0" borderId="29">
      <alignment horizontal="justify" vertical="top" wrapText="1"/>
    </xf>
    <xf numFmtId="176" fontId="5" fillId="0" borderId="29">
      <alignment horizontal="justify" vertical="top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3" fillId="0" borderId="0" applyNumberFormat="0" applyFill="0" applyBorder="0" applyAlignment="0" applyProtection="0"/>
    <xf numFmtId="0" fontId="13" fillId="0" borderId="25">
      <alignment horizontal="center" vertical="center" wrapText="1"/>
    </xf>
    <xf numFmtId="0" fontId="13" fillId="0" borderId="25">
      <alignment horizontal="center" vertical="center" wrapText="1"/>
    </xf>
    <xf numFmtId="0" fontId="13" fillId="0" borderId="25">
      <alignment horizontal="center" vertical="center" wrapText="1"/>
    </xf>
    <xf numFmtId="0" fontId="61" fillId="0" borderId="9" applyNumberFormat="0" applyFill="0" applyAlignment="0" applyProtection="0"/>
    <xf numFmtId="0" fontId="62" fillId="0" borderId="9" applyNumberFormat="0" applyFill="0" applyAlignment="0" applyProtection="0"/>
    <xf numFmtId="0" fontId="25" fillId="0" borderId="30"/>
    <xf numFmtId="177" fontId="63" fillId="0" borderId="0">
      <alignment horizontal="left"/>
    </xf>
    <xf numFmtId="0" fontId="25" fillId="0" borderId="31"/>
    <xf numFmtId="37" fontId="33" fillId="34" borderId="0" applyNumberFormat="0" applyBorder="0" applyAlignment="0" applyProtection="0"/>
    <xf numFmtId="37" fontId="33" fillId="34" borderId="0" applyNumberFormat="0" applyBorder="0" applyAlignment="0" applyProtection="0"/>
    <xf numFmtId="37" fontId="33" fillId="0" borderId="0"/>
    <xf numFmtId="37" fontId="33" fillId="0" borderId="0"/>
    <xf numFmtId="37" fontId="33" fillId="0" borderId="0"/>
    <xf numFmtId="3" fontId="64" fillId="60" borderId="32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</cellStyleXfs>
  <cellXfs count="140">
    <xf numFmtId="0" fontId="0" fillId="0" borderId="0" xfId="0"/>
    <xf numFmtId="0" fontId="5" fillId="0" borderId="0" xfId="47" applyFont="1" applyFill="1"/>
    <xf numFmtId="0" fontId="13" fillId="0" borderId="0" xfId="47" quotePrefix="1" applyFont="1" applyFill="1" applyAlignment="1">
      <alignment horizontal="left"/>
    </xf>
    <xf numFmtId="0" fontId="5" fillId="0" borderId="0" xfId="47" applyFont="1" applyFill="1" applyAlignment="1">
      <alignment horizontal="center"/>
    </xf>
    <xf numFmtId="41" fontId="5" fillId="0" borderId="0" xfId="47" applyNumberFormat="1" applyFont="1" applyFill="1"/>
    <xf numFmtId="164" fontId="5" fillId="0" borderId="0" xfId="47" applyNumberFormat="1" applyFont="1" applyFill="1" applyAlignment="1">
      <alignment horizontal="center"/>
    </xf>
    <xf numFmtId="49" fontId="5" fillId="0" borderId="0" xfId="47" applyNumberFormat="1" applyFont="1" applyFill="1" applyAlignment="1">
      <alignment horizontal="center"/>
    </xf>
    <xf numFmtId="0" fontId="5" fillId="0" borderId="0" xfId="5" applyFont="1"/>
    <xf numFmtId="0" fontId="13" fillId="0" borderId="0" xfId="5" applyFont="1"/>
    <xf numFmtId="164" fontId="5" fillId="0" borderId="0" xfId="47" applyNumberFormat="1" applyFont="1" applyFill="1"/>
    <xf numFmtId="164" fontId="5" fillId="0" borderId="0" xfId="22" applyNumberFormat="1" applyFont="1" applyFill="1" applyAlignment="1">
      <alignment horizontal="center"/>
    </xf>
    <xf numFmtId="0" fontId="13" fillId="0" borderId="0" xfId="47" applyFont="1" applyFill="1"/>
    <xf numFmtId="41" fontId="5" fillId="0" borderId="0" xfId="47" applyNumberFormat="1" applyFont="1" applyFill="1" applyAlignment="1">
      <alignment horizontal="center"/>
    </xf>
    <xf numFmtId="0" fontId="14" fillId="0" borderId="0" xfId="47" applyFont="1" applyFill="1" applyAlignment="1">
      <alignment horizontal="center"/>
    </xf>
    <xf numFmtId="41" fontId="14" fillId="0" borderId="0" xfId="47" applyNumberFormat="1" applyFont="1" applyFill="1" applyAlignment="1">
      <alignment horizontal="center"/>
    </xf>
    <xf numFmtId="0" fontId="14" fillId="0" borderId="0" xfId="47" quotePrefix="1" applyFont="1" applyFill="1" applyAlignment="1">
      <alignment horizontal="center"/>
    </xf>
    <xf numFmtId="164" fontId="14" fillId="0" borderId="0" xfId="47" applyNumberFormat="1" applyFont="1" applyFill="1" applyAlignment="1">
      <alignment horizontal="center"/>
    </xf>
    <xf numFmtId="0" fontId="5" fillId="0" borderId="0" xfId="47" applyFont="1" applyFill="1" applyProtection="1">
      <protection locked="0"/>
    </xf>
    <xf numFmtId="0" fontId="13" fillId="0" borderId="0" xfId="70" applyFont="1" applyFill="1" applyBorder="1"/>
    <xf numFmtId="0" fontId="5" fillId="0" borderId="0" xfId="47" applyFont="1" applyFill="1" applyBorder="1" applyProtection="1">
      <protection locked="0"/>
    </xf>
    <xf numFmtId="0" fontId="5" fillId="0" borderId="0" xfId="47" applyNumberFormat="1" applyFont="1" applyFill="1" applyBorder="1" applyAlignment="1" applyProtection="1">
      <alignment horizontal="center"/>
      <protection locked="0"/>
    </xf>
    <xf numFmtId="0" fontId="5" fillId="0" borderId="0" xfId="47" applyFont="1" applyFill="1" applyBorder="1" applyAlignment="1" applyProtection="1">
      <alignment horizontal="center"/>
      <protection locked="0"/>
    </xf>
    <xf numFmtId="41" fontId="5" fillId="0" borderId="0" xfId="47" applyNumberFormat="1" applyFont="1" applyFill="1" applyBorder="1" applyAlignment="1" applyProtection="1">
      <alignment horizontal="center"/>
      <protection locked="0"/>
    </xf>
    <xf numFmtId="0" fontId="5" fillId="0" borderId="0" xfId="71" applyFont="1" applyFill="1" applyBorder="1" applyAlignment="1">
      <alignment horizontal="center"/>
    </xf>
    <xf numFmtId="168" fontId="5" fillId="0" borderId="0" xfId="56" applyNumberFormat="1" applyFont="1" applyFill="1" applyBorder="1" applyAlignment="1">
      <alignment horizontal="center"/>
    </xf>
    <xf numFmtId="164" fontId="5" fillId="0" borderId="0" xfId="22" applyNumberFormat="1" applyFont="1" applyFill="1" applyBorder="1" applyAlignment="1">
      <alignment horizontal="center"/>
    </xf>
    <xf numFmtId="0" fontId="5" fillId="0" borderId="0" xfId="5" applyNumberFormat="1" applyFont="1" applyAlignment="1">
      <alignment horizontal="center"/>
    </xf>
    <xf numFmtId="0" fontId="5" fillId="0" borderId="0" xfId="5" applyFont="1" applyAlignment="1">
      <alignment horizontal="center"/>
    </xf>
    <xf numFmtId="164" fontId="5" fillId="0" borderId="0" xfId="8" applyNumberFormat="1" applyFont="1"/>
    <xf numFmtId="10" fontId="5" fillId="0" borderId="0" xfId="9" applyNumberFormat="1" applyFont="1" applyAlignment="1">
      <alignment horizontal="center"/>
    </xf>
    <xf numFmtId="164" fontId="5" fillId="0" borderId="0" xfId="5" applyNumberFormat="1" applyFont="1"/>
    <xf numFmtId="164" fontId="5" fillId="0" borderId="0" xfId="8" applyNumberFormat="1" applyFont="1" applyAlignment="1">
      <alignment horizontal="center"/>
    </xf>
    <xf numFmtId="0" fontId="13" fillId="0" borderId="0" xfId="47" applyFont="1" applyFill="1" applyBorder="1" applyProtection="1">
      <protection locked="0"/>
    </xf>
    <xf numFmtId="0" fontId="5" fillId="0" borderId="0" xfId="47" applyFont="1" applyFill="1" applyBorder="1" applyAlignment="1">
      <alignment vertical="top" wrapText="1"/>
    </xf>
    <xf numFmtId="164" fontId="5" fillId="0" borderId="0" xfId="47" applyNumberFormat="1" applyFont="1" applyFill="1" applyBorder="1" applyAlignment="1">
      <alignment vertical="top" wrapText="1"/>
    </xf>
    <xf numFmtId="0" fontId="5" fillId="0" borderId="16" xfId="47" applyFont="1" applyFill="1" applyBorder="1" applyAlignment="1">
      <alignment vertical="top" wrapText="1"/>
    </xf>
    <xf numFmtId="0" fontId="5" fillId="0" borderId="0" xfId="0" applyFont="1"/>
    <xf numFmtId="165" fontId="5" fillId="0" borderId="0" xfId="0" applyNumberFormat="1" applyFont="1"/>
    <xf numFmtId="165" fontId="5" fillId="0" borderId="10" xfId="0" applyNumberFormat="1" applyFont="1" applyBorder="1"/>
    <xf numFmtId="165" fontId="5" fillId="0" borderId="13" xfId="0" applyNumberFormat="1" applyFont="1" applyBorder="1"/>
    <xf numFmtId="10" fontId="5" fillId="0" borderId="14" xfId="3" applyNumberFormat="1" applyFont="1" applyBorder="1"/>
    <xf numFmtId="0" fontId="13" fillId="0" borderId="0" xfId="0" applyFont="1"/>
    <xf numFmtId="0" fontId="14" fillId="0" borderId="0" xfId="0" applyFont="1"/>
    <xf numFmtId="164" fontId="5" fillId="0" borderId="33" xfId="8" applyNumberFormat="1" applyFont="1" applyBorder="1"/>
    <xf numFmtId="0" fontId="5" fillId="0" borderId="0" xfId="5" applyFont="1" applyBorder="1"/>
    <xf numFmtId="0" fontId="5" fillId="0" borderId="0" xfId="5" applyNumberFormat="1" applyFont="1" applyBorder="1" applyAlignment="1">
      <alignment horizontal="center"/>
    </xf>
    <xf numFmtId="0" fontId="5" fillId="0" borderId="0" xfId="5" applyFont="1" applyBorder="1" applyAlignment="1">
      <alignment horizontal="center"/>
    </xf>
    <xf numFmtId="164" fontId="5" fillId="0" borderId="0" xfId="8" applyNumberFormat="1" applyFont="1" applyBorder="1"/>
    <xf numFmtId="10" fontId="5" fillId="0" borderId="0" xfId="9" applyNumberFormat="1" applyFont="1" applyBorder="1" applyAlignment="1">
      <alignment horizontal="center"/>
    </xf>
    <xf numFmtId="164" fontId="5" fillId="0" borderId="0" xfId="5" applyNumberFormat="1" applyFont="1" applyBorder="1"/>
    <xf numFmtId="0" fontId="14" fillId="0" borderId="0" xfId="5" applyFont="1"/>
    <xf numFmtId="10" fontId="5" fillId="0" borderId="0" xfId="9" applyNumberFormat="1" applyFont="1" applyFill="1"/>
    <xf numFmtId="164" fontId="5" fillId="0" borderId="0" xfId="6" applyNumberFormat="1" applyFont="1" applyBorder="1"/>
    <xf numFmtId="167" fontId="5" fillId="0" borderId="0" xfId="9" applyNumberFormat="1" applyFont="1" applyFill="1" applyAlignment="1">
      <alignment horizontal="center"/>
    </xf>
    <xf numFmtId="164" fontId="5" fillId="0" borderId="0" xfId="8" applyNumberFormat="1" applyFont="1" applyFill="1"/>
    <xf numFmtId="0" fontId="5" fillId="0" borderId="0" xfId="0" applyFont="1" applyFill="1" applyBorder="1"/>
    <xf numFmtId="164" fontId="5" fillId="0" borderId="0" xfId="10" applyNumberFormat="1" applyFont="1" applyFill="1"/>
    <xf numFmtId="0" fontId="5" fillId="0" borderId="0" xfId="11" applyFont="1" applyBorder="1"/>
    <xf numFmtId="0" fontId="5" fillId="0" borderId="0" xfId="11" applyFont="1" applyFill="1"/>
    <xf numFmtId="0" fontId="5" fillId="0" borderId="0" xfId="11" applyFont="1"/>
    <xf numFmtId="0" fontId="13" fillId="0" borderId="11" xfId="11" applyFont="1" applyBorder="1"/>
    <xf numFmtId="164" fontId="13" fillId="0" borderId="11" xfId="11" applyNumberFormat="1" applyFont="1" applyBorder="1"/>
    <xf numFmtId="10" fontId="13" fillId="0" borderId="11" xfId="3" applyNumberFormat="1" applyFont="1" applyBorder="1"/>
    <xf numFmtId="10" fontId="5" fillId="0" borderId="0" xfId="9" applyNumberFormat="1" applyFont="1"/>
    <xf numFmtId="0" fontId="13" fillId="0" borderId="12" xfId="11" applyFont="1" applyBorder="1"/>
    <xf numFmtId="164" fontId="13" fillId="0" borderId="12" xfId="11" applyNumberFormat="1" applyFont="1" applyFill="1" applyBorder="1"/>
    <xf numFmtId="10" fontId="13" fillId="0" borderId="12" xfId="9" applyNumberFormat="1" applyFont="1" applyBorder="1"/>
    <xf numFmtId="0" fontId="5" fillId="0" borderId="0" xfId="0" applyFont="1" applyBorder="1"/>
    <xf numFmtId="164" fontId="5" fillId="0" borderId="0" xfId="0" applyNumberFormat="1" applyFont="1" applyBorder="1"/>
    <xf numFmtId="168" fontId="5" fillId="0" borderId="0" xfId="12" applyNumberFormat="1" applyFont="1" applyBorder="1"/>
    <xf numFmtId="0" fontId="1" fillId="0" borderId="0" xfId="13" applyFont="1" applyBorder="1"/>
    <xf numFmtId="164" fontId="5" fillId="0" borderId="0" xfId="14" applyNumberFormat="1" applyFont="1" applyBorder="1"/>
    <xf numFmtId="10" fontId="5" fillId="0" borderId="0" xfId="15" applyNumberFormat="1" applyFont="1" applyBorder="1"/>
    <xf numFmtId="167" fontId="5" fillId="0" borderId="0" xfId="3" applyNumberFormat="1" applyFont="1" applyBorder="1"/>
    <xf numFmtId="0" fontId="1" fillId="0" borderId="0" xfId="13" applyFont="1" applyFill="1" applyBorder="1"/>
    <xf numFmtId="164" fontId="5" fillId="0" borderId="0" xfId="14" applyNumberFormat="1" applyFont="1" applyFill="1" applyBorder="1"/>
    <xf numFmtId="167" fontId="5" fillId="0" borderId="0" xfId="0" applyNumberFormat="1" applyFont="1" applyBorder="1"/>
    <xf numFmtId="0" fontId="13" fillId="0" borderId="0" xfId="16" applyFont="1" applyBorder="1"/>
    <xf numFmtId="164" fontId="13" fillId="0" borderId="0" xfId="16" applyNumberFormat="1" applyFont="1" applyFill="1" applyBorder="1"/>
    <xf numFmtId="10" fontId="13" fillId="0" borderId="0" xfId="15" applyNumberFormat="1" applyFont="1" applyBorder="1"/>
    <xf numFmtId="0" fontId="5" fillId="0" borderId="0" xfId="16" applyFont="1" applyBorder="1"/>
    <xf numFmtId="0" fontId="5" fillId="0" borderId="0" xfId="16" applyFont="1" applyFill="1" applyBorder="1"/>
    <xf numFmtId="164" fontId="5" fillId="0" borderId="0" xfId="17" applyNumberFormat="1" applyFont="1" applyFill="1" applyBorder="1"/>
    <xf numFmtId="0" fontId="5" fillId="0" borderId="0" xfId="5" applyFont="1" applyFill="1" applyBorder="1"/>
    <xf numFmtId="164" fontId="13" fillId="0" borderId="0" xfId="5" applyNumberFormat="1" applyFont="1" applyFill="1" applyBorder="1"/>
    <xf numFmtId="0" fontId="13" fillId="0" borderId="10" xfId="0" applyFont="1" applyBorder="1" applyAlignment="1">
      <alignment horizontal="center"/>
    </xf>
    <xf numFmtId="0" fontId="5" fillId="0" borderId="0" xfId="0" applyFont="1" applyAlignment="1">
      <alignment horizontal="right"/>
    </xf>
    <xf numFmtId="17" fontId="13" fillId="0" borderId="11" xfId="11" applyNumberFormat="1" applyFont="1" applyFill="1" applyBorder="1" applyAlignment="1">
      <alignment horizontal="center" wrapText="1"/>
    </xf>
    <xf numFmtId="10" fontId="13" fillId="0" borderId="11" xfId="7" applyNumberFormat="1" applyFont="1" applyBorder="1" applyAlignment="1">
      <alignment horizontal="center"/>
    </xf>
    <xf numFmtId="0" fontId="13" fillId="0" borderId="11" xfId="0" applyFont="1" applyBorder="1" applyAlignment="1">
      <alignment horizontal="center" wrapText="1"/>
    </xf>
    <xf numFmtId="0" fontId="13" fillId="0" borderId="11" xfId="0" applyFont="1" applyBorder="1" applyAlignment="1">
      <alignment horizontal="center"/>
    </xf>
    <xf numFmtId="41" fontId="5" fillId="0" borderId="0" xfId="4" applyFont="1"/>
    <xf numFmtId="41" fontId="5" fillId="0" borderId="0" xfId="1" applyFont="1"/>
    <xf numFmtId="41" fontId="5" fillId="0" borderId="0" xfId="1" applyFont="1" applyBorder="1"/>
    <xf numFmtId="0" fontId="5" fillId="0" borderId="0" xfId="0" quotePrefix="1" applyFont="1"/>
    <xf numFmtId="10" fontId="5" fillId="0" borderId="10" xfId="0" applyNumberFormat="1" applyFont="1" applyBorder="1"/>
    <xf numFmtId="164" fontId="5" fillId="0" borderId="11" xfId="0" quotePrefix="1" applyNumberFormat="1" applyFont="1" applyBorder="1"/>
    <xf numFmtId="0" fontId="5" fillId="0" borderId="0" xfId="0" applyFont="1" applyBorder="1" applyAlignment="1">
      <alignment horizontal="justify"/>
    </xf>
    <xf numFmtId="0" fontId="13" fillId="0" borderId="0" xfId="0" applyFont="1" applyBorder="1" applyAlignment="1">
      <alignment horizontal="right"/>
    </xf>
    <xf numFmtId="0" fontId="13" fillId="0" borderId="0" xfId="0" applyFont="1" applyBorder="1"/>
    <xf numFmtId="41" fontId="13" fillId="0" borderId="0" xfId="1" applyFont="1" applyBorder="1"/>
    <xf numFmtId="0" fontId="13" fillId="0" borderId="0" xfId="0" applyFont="1" applyAlignment="1">
      <alignment horizontal="center"/>
    </xf>
    <xf numFmtId="0" fontId="13" fillId="0" borderId="10" xfId="0" applyFont="1" applyBorder="1"/>
    <xf numFmtId="0" fontId="68" fillId="0" borderId="0" xfId="0" applyFont="1" applyBorder="1" applyAlignment="1">
      <alignment horizontal="center"/>
    </xf>
    <xf numFmtId="0" fontId="13" fillId="0" borderId="10" xfId="0" quotePrefix="1" applyFont="1" applyBorder="1" applyAlignment="1">
      <alignment horizontal="center"/>
    </xf>
    <xf numFmtId="41" fontId="5" fillId="0" borderId="0" xfId="4" applyFont="1" applyAlignment="1">
      <alignment horizontal="right"/>
    </xf>
    <xf numFmtId="49" fontId="5" fillId="0" borderId="0" xfId="47" applyNumberFormat="1" applyFont="1" applyFill="1" applyAlignment="1">
      <alignment horizontal="right"/>
    </xf>
    <xf numFmtId="0" fontId="5" fillId="0" borderId="0" xfId="0" applyFont="1" applyAlignment="1">
      <alignment horizontal="left"/>
    </xf>
    <xf numFmtId="0" fontId="69" fillId="0" borderId="0" xfId="0" applyFont="1" applyAlignment="1">
      <alignment horizontal="left"/>
    </xf>
    <xf numFmtId="0" fontId="68" fillId="0" borderId="0" xfId="0" applyFont="1" applyAlignment="1">
      <alignment horizontal="right"/>
    </xf>
    <xf numFmtId="0" fontId="70" fillId="0" borderId="0" xfId="0" applyFont="1"/>
    <xf numFmtId="0" fontId="71" fillId="0" borderId="0" xfId="0" applyFont="1"/>
    <xf numFmtId="166" fontId="5" fillId="0" borderId="0" xfId="2" applyNumberFormat="1" applyFont="1" applyBorder="1"/>
    <xf numFmtId="0" fontId="72" fillId="0" borderId="0" xfId="0" applyFont="1"/>
    <xf numFmtId="164" fontId="13" fillId="0" borderId="0" xfId="6" applyNumberFormat="1" applyFont="1" applyBorder="1" applyAlignment="1">
      <alignment horizontal="right"/>
    </xf>
    <xf numFmtId="0" fontId="13" fillId="0" borderId="0" xfId="11" applyFont="1" applyAlignment="1">
      <alignment horizontal="right"/>
    </xf>
    <xf numFmtId="166" fontId="5" fillId="61" borderId="0" xfId="2" applyNumberFormat="1" applyFont="1" applyFill="1"/>
    <xf numFmtId="41" fontId="5" fillId="61" borderId="0" xfId="1" applyFont="1" applyFill="1"/>
    <xf numFmtId="41" fontId="5" fillId="61" borderId="10" xfId="1" applyFont="1" applyFill="1" applyBorder="1"/>
    <xf numFmtId="41" fontId="5" fillId="61" borderId="13" xfId="1" applyFont="1" applyFill="1" applyBorder="1"/>
    <xf numFmtId="0" fontId="65" fillId="0" borderId="0" xfId="5" applyFont="1" applyBorder="1"/>
    <xf numFmtId="41" fontId="5" fillId="0" borderId="0" xfId="5" applyNumberFormat="1" applyFont="1"/>
    <xf numFmtId="41" fontId="65" fillId="0" borderId="0" xfId="1" applyFont="1" applyBorder="1"/>
    <xf numFmtId="0" fontId="5" fillId="61" borderId="0" xfId="0" applyFont="1" applyFill="1"/>
    <xf numFmtId="0" fontId="5" fillId="61" borderId="0" xfId="0" quotePrefix="1" applyFont="1" applyFill="1" applyAlignment="1">
      <alignment horizontal="center"/>
    </xf>
    <xf numFmtId="41" fontId="5" fillId="61" borderId="0" xfId="1" applyNumberFormat="1" applyFont="1" applyFill="1"/>
    <xf numFmtId="0" fontId="5" fillId="61" borderId="0" xfId="0" applyFont="1" applyFill="1" applyAlignment="1">
      <alignment horizontal="center"/>
    </xf>
    <xf numFmtId="41" fontId="5" fillId="61" borderId="0" xfId="1" applyFont="1" applyFill="1" applyBorder="1"/>
    <xf numFmtId="0" fontId="67" fillId="61" borderId="0" xfId="0" applyFont="1" applyFill="1"/>
    <xf numFmtId="0" fontId="73" fillId="0" borderId="17" xfId="47" applyFont="1" applyFill="1" applyBorder="1" applyAlignment="1" applyProtection="1">
      <alignment horizontal="left" vertical="top" wrapText="1"/>
      <protection locked="0"/>
    </xf>
    <xf numFmtId="0" fontId="74" fillId="0" borderId="18" xfId="47" applyFont="1" applyFill="1" applyBorder="1" applyAlignment="1" applyProtection="1">
      <alignment horizontal="left" vertical="top" wrapText="1"/>
      <protection locked="0"/>
    </xf>
    <xf numFmtId="0" fontId="74" fillId="0" borderId="19" xfId="47" applyFont="1" applyFill="1" applyBorder="1" applyAlignment="1" applyProtection="1">
      <alignment horizontal="left" vertical="top" wrapText="1"/>
      <protection locked="0"/>
    </xf>
    <xf numFmtId="0" fontId="74" fillId="0" borderId="20" xfId="47" applyFont="1" applyFill="1" applyBorder="1" applyAlignment="1" applyProtection="1">
      <alignment horizontal="left" vertical="top" wrapText="1"/>
      <protection locked="0"/>
    </xf>
    <xf numFmtId="0" fontId="74" fillId="0" borderId="0" xfId="47" applyFont="1" applyFill="1" applyBorder="1" applyAlignment="1" applyProtection="1">
      <alignment horizontal="left" vertical="top" wrapText="1"/>
      <protection locked="0"/>
    </xf>
    <xf numFmtId="0" fontId="74" fillId="0" borderId="21" xfId="47" applyFont="1" applyFill="1" applyBorder="1" applyAlignment="1" applyProtection="1">
      <alignment horizontal="left" vertical="top" wrapText="1"/>
      <protection locked="0"/>
    </xf>
    <xf numFmtId="0" fontId="74" fillId="0" borderId="22" xfId="47" applyFont="1" applyFill="1" applyBorder="1" applyAlignment="1" applyProtection="1">
      <alignment horizontal="left" vertical="top" wrapText="1"/>
      <protection locked="0"/>
    </xf>
    <xf numFmtId="0" fontId="74" fillId="0" borderId="16" xfId="47" applyFont="1" applyFill="1" applyBorder="1" applyAlignment="1" applyProtection="1">
      <alignment horizontal="left" vertical="top" wrapText="1"/>
      <protection locked="0"/>
    </xf>
    <xf numFmtId="0" fontId="74" fillId="0" borderId="23" xfId="47" applyFont="1" applyFill="1" applyBorder="1" applyAlignment="1" applyProtection="1">
      <alignment horizontal="left" vertical="top" wrapText="1"/>
      <protection locked="0"/>
    </xf>
    <xf numFmtId="164" fontId="13" fillId="0" borderId="11" xfId="6" applyNumberFormat="1" applyFont="1" applyBorder="1" applyAlignment="1">
      <alignment horizontal="center"/>
    </xf>
    <xf numFmtId="0" fontId="13" fillId="0" borderId="0" xfId="0" applyFont="1" applyAlignment="1">
      <alignment horizontal="center"/>
    </xf>
  </cellXfs>
  <cellStyles count="389">
    <cellStyle name="20% - Accent1 2" xfId="72"/>
    <cellStyle name="20% - Accent1 3" xfId="73"/>
    <cellStyle name="20% - Accent2 2" xfId="74"/>
    <cellStyle name="20% - Accent2 3" xfId="75"/>
    <cellStyle name="20% - Accent3 2" xfId="76"/>
    <cellStyle name="20% - Accent3 3" xfId="77"/>
    <cellStyle name="20% - Accent4 2" xfId="78"/>
    <cellStyle name="20% - Accent4 3" xfId="79"/>
    <cellStyle name="20% - Accent5 2" xfId="80"/>
    <cellStyle name="20% - Accent5 3" xfId="81"/>
    <cellStyle name="20% - Accent6 2" xfId="82"/>
    <cellStyle name="20% - Accent6 3" xfId="83"/>
    <cellStyle name="40% - Accent1 2" xfId="84"/>
    <cellStyle name="40% - Accent1 3" xfId="85"/>
    <cellStyle name="40% - Accent2 2" xfId="86"/>
    <cellStyle name="40% - Accent2 3" xfId="87"/>
    <cellStyle name="40% - Accent3 2" xfId="88"/>
    <cellStyle name="40% - Accent3 3" xfId="89"/>
    <cellStyle name="40% - Accent4 2" xfId="90"/>
    <cellStyle name="40% - Accent4 3" xfId="91"/>
    <cellStyle name="40% - Accent5 2" xfId="92"/>
    <cellStyle name="40% - Accent5 3" xfId="93"/>
    <cellStyle name="40% - Accent6 2" xfId="94"/>
    <cellStyle name="40% - Accent6 3" xfId="95"/>
    <cellStyle name="60% - Accent1 2" xfId="96"/>
    <cellStyle name="60% - Accent1 3" xfId="97"/>
    <cellStyle name="60% - Accent2 2" xfId="98"/>
    <cellStyle name="60% - Accent2 3" xfId="99"/>
    <cellStyle name="60% - Accent3 2" xfId="100"/>
    <cellStyle name="60% - Accent3 3" xfId="101"/>
    <cellStyle name="60% - Accent4 2" xfId="102"/>
    <cellStyle name="60% - Accent4 3" xfId="103"/>
    <cellStyle name="60% - Accent5 2" xfId="104"/>
    <cellStyle name="60% - Accent5 3" xfId="105"/>
    <cellStyle name="60% - Accent6 2" xfId="106"/>
    <cellStyle name="60% - Accent6 3" xfId="107"/>
    <cellStyle name="Accent1 2" xfId="108"/>
    <cellStyle name="Accent1 3" xfId="109"/>
    <cellStyle name="Accent2 2" xfId="110"/>
    <cellStyle name="Accent2 3" xfId="111"/>
    <cellStyle name="Accent3 2" xfId="112"/>
    <cellStyle name="Accent3 3" xfId="113"/>
    <cellStyle name="Accent4 2" xfId="114"/>
    <cellStyle name="Accent4 3" xfId="115"/>
    <cellStyle name="Accent5 2" xfId="116"/>
    <cellStyle name="Accent5 3" xfId="117"/>
    <cellStyle name="Accent6 2" xfId="118"/>
    <cellStyle name="Accent6 3" xfId="119"/>
    <cellStyle name="Bad 2" xfId="120"/>
    <cellStyle name="Bad 3" xfId="121"/>
    <cellStyle name="Calculation 2" xfId="122"/>
    <cellStyle name="Calculation 3" xfId="123"/>
    <cellStyle name="Check Cell 2" xfId="124"/>
    <cellStyle name="Check Cell 3" xfId="125"/>
    <cellStyle name="Column total in dollars" xfId="126"/>
    <cellStyle name="Column total in dollars 2" xfId="127"/>
    <cellStyle name="Column total in dollars 3" xfId="128"/>
    <cellStyle name="Comma" xfId="1" builtinId="3"/>
    <cellStyle name="Comma  - Style1" xfId="129"/>
    <cellStyle name="Comma  - Style1 2" xfId="130"/>
    <cellStyle name="Comma  - Style1 3" xfId="131"/>
    <cellStyle name="Comma  - Style2" xfId="132"/>
    <cellStyle name="Comma  - Style2 2" xfId="133"/>
    <cellStyle name="Comma  - Style2 3" xfId="134"/>
    <cellStyle name="Comma  - Style3" xfId="135"/>
    <cellStyle name="Comma  - Style3 2" xfId="136"/>
    <cellStyle name="Comma  - Style3 3" xfId="137"/>
    <cellStyle name="Comma  - Style4" xfId="138"/>
    <cellStyle name="Comma  - Style4 2" xfId="139"/>
    <cellStyle name="Comma  - Style4 3" xfId="140"/>
    <cellStyle name="Comma  - Style5" xfId="141"/>
    <cellStyle name="Comma  - Style5 2" xfId="142"/>
    <cellStyle name="Comma  - Style5 3" xfId="143"/>
    <cellStyle name="Comma  - Style6" xfId="144"/>
    <cellStyle name="Comma  - Style6 2" xfId="145"/>
    <cellStyle name="Comma  - Style6 3" xfId="146"/>
    <cellStyle name="Comma  - Style7" xfId="147"/>
    <cellStyle name="Comma  - Style7 2" xfId="148"/>
    <cellStyle name="Comma  - Style7 3" xfId="149"/>
    <cellStyle name="Comma  - Style8" xfId="150"/>
    <cellStyle name="Comma  - Style8 2" xfId="151"/>
    <cellStyle name="Comma  - Style8 3" xfId="152"/>
    <cellStyle name="Comma (0)" xfId="153"/>
    <cellStyle name="Comma [0] 2" xfId="18"/>
    <cellStyle name="Comma [0] 3" xfId="19"/>
    <cellStyle name="Comma [0] 4" xfId="20"/>
    <cellStyle name="Comma 10" xfId="154"/>
    <cellStyle name="Comma 11" xfId="155"/>
    <cellStyle name="Comma 13" xfId="14"/>
    <cellStyle name="Comma 2" xfId="6"/>
    <cellStyle name="Comma 2 2" xfId="21"/>
    <cellStyle name="Comma 2 2 2" xfId="22"/>
    <cellStyle name="Comma 2 3" xfId="23"/>
    <cellStyle name="Comma 2 4" xfId="10"/>
    <cellStyle name="Comma 3" xfId="24"/>
    <cellStyle name="Comma 3 2" xfId="25"/>
    <cellStyle name="Comma 3 2 2" xfId="156"/>
    <cellStyle name="Comma 3 3" xfId="157"/>
    <cellStyle name="Comma 4" xfId="26"/>
    <cellStyle name="Comma 4 2" xfId="27"/>
    <cellStyle name="Comma 4 3" xfId="158"/>
    <cellStyle name="Comma 4 3 2" xfId="159"/>
    <cellStyle name="Comma 4 4" xfId="160"/>
    <cellStyle name="Comma 5" xfId="17"/>
    <cellStyle name="Comma 5 2" xfId="28"/>
    <cellStyle name="Comma 6" xfId="29"/>
    <cellStyle name="Comma 6 2" xfId="8"/>
    <cellStyle name="Comma 7" xfId="30"/>
    <cellStyle name="Comma 7 2" xfId="161"/>
    <cellStyle name="Comma 7 3" xfId="162"/>
    <cellStyle name="Comma 8" xfId="31"/>
    <cellStyle name="Comma 8 2" xfId="163"/>
    <cellStyle name="Comma 8 2 2" xfId="164"/>
    <cellStyle name="Comma 9" xfId="165"/>
    <cellStyle name="Comma0" xfId="166"/>
    <cellStyle name="Comma0 - Style3" xfId="167"/>
    <cellStyle name="Comma0 - Style4" xfId="168"/>
    <cellStyle name="Comma0 2" xfId="169"/>
    <cellStyle name="Comma0 3" xfId="170"/>
    <cellStyle name="Comma0_3.7 Revenue Correcting - Dec09" xfId="171"/>
    <cellStyle name="Comma1 - Style1" xfId="172"/>
    <cellStyle name="Currency" xfId="2" builtinId="4"/>
    <cellStyle name="Currency 2" xfId="173"/>
    <cellStyle name="Currency 2 2" xfId="174"/>
    <cellStyle name="Currency 2 2 2" xfId="32"/>
    <cellStyle name="Currency 3" xfId="175"/>
    <cellStyle name="Currency 3 2" xfId="176"/>
    <cellStyle name="Currency 3 2 2" xfId="177"/>
    <cellStyle name="Currency No Comma" xfId="178"/>
    <cellStyle name="Currency(0)" xfId="179"/>
    <cellStyle name="Currency0" xfId="180"/>
    <cellStyle name="Currency0 2" xfId="181"/>
    <cellStyle name="Currency0 3" xfId="182"/>
    <cellStyle name="Date" xfId="183"/>
    <cellStyle name="Date - Style3" xfId="184"/>
    <cellStyle name="Date 2" xfId="185"/>
    <cellStyle name="Date 3" xfId="186"/>
    <cellStyle name="Date_3.7 Revenue Correcting - Dec09" xfId="187"/>
    <cellStyle name="Explanatory Text 2" xfId="188"/>
    <cellStyle name="Explanatory Text 3" xfId="189"/>
    <cellStyle name="Fixed" xfId="190"/>
    <cellStyle name="Fixed 2" xfId="191"/>
    <cellStyle name="Fixed 3" xfId="192"/>
    <cellStyle name="General" xfId="193"/>
    <cellStyle name="Good 2" xfId="194"/>
    <cellStyle name="Good 3" xfId="195"/>
    <cellStyle name="Grey" xfId="196"/>
    <cellStyle name="Grey 2" xfId="197"/>
    <cellStyle name="header" xfId="198"/>
    <cellStyle name="Header1" xfId="199"/>
    <cellStyle name="Header2" xfId="200"/>
    <cellStyle name="Heading 1 2" xfId="201"/>
    <cellStyle name="Heading 1 3" xfId="202"/>
    <cellStyle name="Heading 2 2" xfId="203"/>
    <cellStyle name="Heading 2 3" xfId="204"/>
    <cellStyle name="Heading 3 2" xfId="205"/>
    <cellStyle name="Heading 4 2" xfId="206"/>
    <cellStyle name="Input [yellow]" xfId="207"/>
    <cellStyle name="Input [yellow] 2" xfId="208"/>
    <cellStyle name="Input 2" xfId="209"/>
    <cellStyle name="Input 3" xfId="210"/>
    <cellStyle name="Linked Cell 2" xfId="211"/>
    <cellStyle name="Linked Cell 3" xfId="212"/>
    <cellStyle name="Marathon" xfId="213"/>
    <cellStyle name="Marathon 2" xfId="214"/>
    <cellStyle name="Marathon 3" xfId="215"/>
    <cellStyle name="MCP" xfId="216"/>
    <cellStyle name="Neutral 2" xfId="217"/>
    <cellStyle name="Neutral 3" xfId="218"/>
    <cellStyle name="nONE" xfId="219"/>
    <cellStyle name="nONE 2" xfId="220"/>
    <cellStyle name="noninput" xfId="221"/>
    <cellStyle name="noninput 2" xfId="222"/>
    <cellStyle name="Normal" xfId="0" builtinId="0"/>
    <cellStyle name="Normal - Style1" xfId="223"/>
    <cellStyle name="Normal - Style1 2" xfId="224"/>
    <cellStyle name="Normal - Style1 3" xfId="225"/>
    <cellStyle name="Normal 10" xfId="226"/>
    <cellStyle name="Normal 10 2" xfId="227"/>
    <cellStyle name="Normal 11" xfId="228"/>
    <cellStyle name="Normal 12" xfId="33"/>
    <cellStyle name="Normal 12 2" xfId="229"/>
    <cellStyle name="Normal 13" xfId="230"/>
    <cellStyle name="Normal 14" xfId="231"/>
    <cellStyle name="Normal 15" xfId="232"/>
    <cellStyle name="Normal 16" xfId="233"/>
    <cellStyle name="Normal 17" xfId="234"/>
    <cellStyle name="Normal 18" xfId="34"/>
    <cellStyle name="Normal 19" xfId="16"/>
    <cellStyle name="Normal 19 2" xfId="35"/>
    <cellStyle name="Normal 2" xfId="5"/>
    <cellStyle name="Normal 2 2" xfId="36"/>
    <cellStyle name="Normal 2 2 2" xfId="37"/>
    <cellStyle name="Normal 2 2 3" xfId="38"/>
    <cellStyle name="Normal 2 3" xfId="39"/>
    <cellStyle name="Normal 2 3 2" xfId="235"/>
    <cellStyle name="Normal 2 4" xfId="40"/>
    <cellStyle name="Normal 2 5" xfId="41"/>
    <cellStyle name="Normal 2_Composite Rates" xfId="42"/>
    <cellStyle name="Normal 22" xfId="43"/>
    <cellStyle name="Normal 25" xfId="236"/>
    <cellStyle name="Normal 3" xfId="44"/>
    <cellStyle name="Normal 3 2" xfId="45"/>
    <cellStyle name="Normal 3 2 2" xfId="237"/>
    <cellStyle name="Normal 3 3" xfId="238"/>
    <cellStyle name="Normal 3 4" xfId="239"/>
    <cellStyle name="Normal 3 5" xfId="240"/>
    <cellStyle name="Normal 3 5 2" xfId="241"/>
    <cellStyle name="Normal 3 5 2 2" xfId="242"/>
    <cellStyle name="Normal 3_Composite Rates" xfId="46"/>
    <cellStyle name="Normal 4" xfId="47"/>
    <cellStyle name="Normal 4 2" xfId="243"/>
    <cellStyle name="Normal 4 3" xfId="11"/>
    <cellStyle name="Normal 5" xfId="48"/>
    <cellStyle name="Normal 5 2" xfId="244"/>
    <cellStyle name="Normal 5 3" xfId="13"/>
    <cellStyle name="Normal 6" xfId="49"/>
    <cellStyle name="Normal 7" xfId="50"/>
    <cellStyle name="Normal 7 2" xfId="51"/>
    <cellStyle name="Normal 7 3" xfId="52"/>
    <cellStyle name="Normal 8" xfId="53"/>
    <cellStyle name="Normal 8 2" xfId="245"/>
    <cellStyle name="Normal 9" xfId="54"/>
    <cellStyle name="Normal(0)" xfId="246"/>
    <cellStyle name="Normal_Adjustment Template" xfId="71"/>
    <cellStyle name="Normal_SHEET_3" xfId="4"/>
    <cellStyle name="Normal_Trapper Mine Adj Dec 2006" xfId="70"/>
    <cellStyle name="Note 2" xfId="247"/>
    <cellStyle name="Note 3" xfId="248"/>
    <cellStyle name="Number" xfId="249"/>
    <cellStyle name="Number 2" xfId="250"/>
    <cellStyle name="Number 3" xfId="251"/>
    <cellStyle name="Output 2" xfId="252"/>
    <cellStyle name="Output 3" xfId="253"/>
    <cellStyle name="Password" xfId="254"/>
    <cellStyle name="Percen - Style1" xfId="255"/>
    <cellStyle name="Percen - Style2" xfId="256"/>
    <cellStyle name="Percent" xfId="3" builtinId="5"/>
    <cellStyle name="Percent [2]" xfId="257"/>
    <cellStyle name="Percent [2] 2" xfId="258"/>
    <cellStyle name="Percent [2] 3" xfId="259"/>
    <cellStyle name="Percent 11" xfId="12"/>
    <cellStyle name="Percent 2" xfId="7"/>
    <cellStyle name="Percent 2 2" xfId="55"/>
    <cellStyle name="Percent 2 2 2" xfId="56"/>
    <cellStyle name="Percent 2 3" xfId="260"/>
    <cellStyle name="Percent 3" xfId="57"/>
    <cellStyle name="Percent 3 2" xfId="58"/>
    <cellStyle name="Percent 3 3" xfId="59"/>
    <cellStyle name="Percent 4" xfId="15"/>
    <cellStyle name="Percent 5" xfId="9"/>
    <cellStyle name="Percent 6" xfId="60"/>
    <cellStyle name="Percent(0)" xfId="261"/>
    <cellStyle name="SAPBEXaggData" xfId="61"/>
    <cellStyle name="SAPBEXaggDataEmph" xfId="262"/>
    <cellStyle name="SAPBEXaggItem" xfId="62"/>
    <cellStyle name="SAPBEXaggItemX" xfId="263"/>
    <cellStyle name="SAPBEXchaText" xfId="63"/>
    <cellStyle name="SAPBEXexcBad7" xfId="264"/>
    <cellStyle name="SAPBEXexcBad8" xfId="265"/>
    <cellStyle name="SAPBEXexcBad9" xfId="266"/>
    <cellStyle name="SAPBEXexcCritical4" xfId="267"/>
    <cellStyle name="SAPBEXexcCritical5" xfId="268"/>
    <cellStyle name="SAPBEXexcCritical6" xfId="269"/>
    <cellStyle name="SAPBEXexcGood1" xfId="270"/>
    <cellStyle name="SAPBEXexcGood2" xfId="271"/>
    <cellStyle name="SAPBEXexcGood3" xfId="272"/>
    <cellStyle name="SAPBEXfilterDrill" xfId="273"/>
    <cellStyle name="SAPBEXfilterItem" xfId="274"/>
    <cellStyle name="SAPBEXfilterText" xfId="275"/>
    <cellStyle name="SAPBEXfilterText 2" xfId="276"/>
    <cellStyle name="SAPBEXfilterText 3" xfId="277"/>
    <cellStyle name="SAPBEXfilterText 4" xfId="278"/>
    <cellStyle name="SAPBEXfilterText 5" xfId="279"/>
    <cellStyle name="SAPBEXformats" xfId="280"/>
    <cellStyle name="SAPBEXheaderItem" xfId="281"/>
    <cellStyle name="SAPBEXheaderItem 2" xfId="282"/>
    <cellStyle name="SAPBEXheaderItem 3" xfId="283"/>
    <cellStyle name="SAPBEXheaderItem 4" xfId="284"/>
    <cellStyle name="SAPBEXheaderItem 5" xfId="285"/>
    <cellStyle name="SAPBEXheaderItem 6" xfId="286"/>
    <cellStyle name="SAPBEXheaderItem 7" xfId="287"/>
    <cellStyle name="SAPBEXheaderItem 8" xfId="288"/>
    <cellStyle name="SAPBEXheaderItem 9" xfId="289"/>
    <cellStyle name="SAPBEXheaderText" xfId="290"/>
    <cellStyle name="SAPBEXheaderText 2" xfId="291"/>
    <cellStyle name="SAPBEXheaderText 3" xfId="292"/>
    <cellStyle name="SAPBEXheaderText 4" xfId="293"/>
    <cellStyle name="SAPBEXheaderText 5" xfId="294"/>
    <cellStyle name="SAPBEXheaderText 6" xfId="295"/>
    <cellStyle name="SAPBEXheaderText 7" xfId="296"/>
    <cellStyle name="SAPBEXheaderText 8" xfId="297"/>
    <cellStyle name="SAPBEXheaderText 9" xfId="298"/>
    <cellStyle name="SAPBEXheaderText_xSAPtemp9937" xfId="299"/>
    <cellStyle name="SAPBEXHLevel0" xfId="300"/>
    <cellStyle name="SAPBEXHLevel0 2" xfId="301"/>
    <cellStyle name="SAPBEXHLevel0 3" xfId="302"/>
    <cellStyle name="SAPBEXHLevel0 4" xfId="303"/>
    <cellStyle name="SAPBEXHLevel0 5" xfId="304"/>
    <cellStyle name="SAPBEXHLevel0 6" xfId="305"/>
    <cellStyle name="SAPBEXHLevel0X" xfId="306"/>
    <cellStyle name="SAPBEXHLevel0X 2" xfId="307"/>
    <cellStyle name="SAPBEXHLevel0X 3" xfId="308"/>
    <cellStyle name="SAPBEXHLevel0X 4" xfId="309"/>
    <cellStyle name="SAPBEXHLevel0X 5" xfId="310"/>
    <cellStyle name="SAPBEXHLevel0X 6" xfId="311"/>
    <cellStyle name="SAPBEXHLevel1" xfId="312"/>
    <cellStyle name="SAPBEXHLevel1 2" xfId="313"/>
    <cellStyle name="SAPBEXHLevel1 3" xfId="314"/>
    <cellStyle name="SAPBEXHLevel1 4" xfId="315"/>
    <cellStyle name="SAPBEXHLevel1 5" xfId="316"/>
    <cellStyle name="SAPBEXHLevel1 6" xfId="317"/>
    <cellStyle name="SAPBEXHLevel1X" xfId="318"/>
    <cellStyle name="SAPBEXHLevel1X 2" xfId="319"/>
    <cellStyle name="SAPBEXHLevel1X 3" xfId="320"/>
    <cellStyle name="SAPBEXHLevel1X 4" xfId="321"/>
    <cellStyle name="SAPBEXHLevel1X 5" xfId="322"/>
    <cellStyle name="SAPBEXHLevel1X 6" xfId="323"/>
    <cellStyle name="SAPBEXHLevel2" xfId="324"/>
    <cellStyle name="SAPBEXHLevel2 2" xfId="325"/>
    <cellStyle name="SAPBEXHLevel2 3" xfId="326"/>
    <cellStyle name="SAPBEXHLevel2 4" xfId="327"/>
    <cellStyle name="SAPBEXHLevel2 5" xfId="328"/>
    <cellStyle name="SAPBEXHLevel2 6" xfId="329"/>
    <cellStyle name="SAPBEXHLevel2X" xfId="330"/>
    <cellStyle name="SAPBEXHLevel2X 2" xfId="331"/>
    <cellStyle name="SAPBEXHLevel2X 3" xfId="332"/>
    <cellStyle name="SAPBEXHLevel2X 4" xfId="333"/>
    <cellStyle name="SAPBEXHLevel2X 5" xfId="334"/>
    <cellStyle name="SAPBEXHLevel2X 6" xfId="335"/>
    <cellStyle name="SAPBEXHLevel3" xfId="336"/>
    <cellStyle name="SAPBEXHLevel3 2" xfId="337"/>
    <cellStyle name="SAPBEXHLevel3 3" xfId="338"/>
    <cellStyle name="SAPBEXHLevel3 4" xfId="339"/>
    <cellStyle name="SAPBEXHLevel3 5" xfId="340"/>
    <cellStyle name="SAPBEXHLevel3 6" xfId="341"/>
    <cellStyle name="SAPBEXHLevel3X" xfId="342"/>
    <cellStyle name="SAPBEXHLevel3X 2" xfId="343"/>
    <cellStyle name="SAPBEXHLevel3X 3" xfId="344"/>
    <cellStyle name="SAPBEXHLevel3X 4" xfId="345"/>
    <cellStyle name="SAPBEXHLevel3X 5" xfId="346"/>
    <cellStyle name="SAPBEXHLevel3X 6" xfId="347"/>
    <cellStyle name="SAPBEXresData" xfId="348"/>
    <cellStyle name="SAPBEXresDataEmph" xfId="349"/>
    <cellStyle name="SAPBEXresItem" xfId="350"/>
    <cellStyle name="SAPBEXresItemX" xfId="351"/>
    <cellStyle name="SAPBEXstdData" xfId="64"/>
    <cellStyle name="SAPBEXstdDataEmph" xfId="352"/>
    <cellStyle name="SAPBEXstdItem" xfId="65"/>
    <cellStyle name="SAPBEXstdItem 2" xfId="66"/>
    <cellStyle name="SAPBEXstdItem 3" xfId="67"/>
    <cellStyle name="SAPBEXstdItem 4" xfId="353"/>
    <cellStyle name="SAPBEXstdItem 5" xfId="354"/>
    <cellStyle name="SAPBEXstdItem_Composite Rates" xfId="68"/>
    <cellStyle name="SAPBEXstdItemX" xfId="69"/>
    <cellStyle name="SAPBEXtitle" xfId="355"/>
    <cellStyle name="SAPBEXtitle 2" xfId="356"/>
    <cellStyle name="SAPBEXtitle 3" xfId="357"/>
    <cellStyle name="SAPBEXtitle 4" xfId="358"/>
    <cellStyle name="SAPBEXtitle 5" xfId="359"/>
    <cellStyle name="SAPBEXtitle 6" xfId="360"/>
    <cellStyle name="SAPBEXtitle 7" xfId="361"/>
    <cellStyle name="SAPBEXtitle 8" xfId="362"/>
    <cellStyle name="SAPBEXtitle 9" xfId="363"/>
    <cellStyle name="SAPBEXundefined" xfId="364"/>
    <cellStyle name="Shade" xfId="365"/>
    <cellStyle name="Special" xfId="366"/>
    <cellStyle name="Special 2" xfId="367"/>
    <cellStyle name="Special 3" xfId="368"/>
    <cellStyle name="Style 1" xfId="369"/>
    <cellStyle name="Style 1 2" xfId="370"/>
    <cellStyle name="Style 1 3" xfId="371"/>
    <cellStyle name="Title 2" xfId="372"/>
    <cellStyle name="Titles" xfId="373"/>
    <cellStyle name="Titles 2" xfId="374"/>
    <cellStyle name="Titles 3" xfId="375"/>
    <cellStyle name="Total 2" xfId="376"/>
    <cellStyle name="Total 3" xfId="377"/>
    <cellStyle name="Total2 - Style2" xfId="378"/>
    <cellStyle name="TRANSMISSION RELIABILITY PORTION OF PROJECT" xfId="379"/>
    <cellStyle name="Underl - Style4" xfId="380"/>
    <cellStyle name="Unprot" xfId="381"/>
    <cellStyle name="Unprot 2" xfId="382"/>
    <cellStyle name="Unprot$" xfId="383"/>
    <cellStyle name="Unprot$ 2" xfId="384"/>
    <cellStyle name="Unprot$ 3" xfId="385"/>
    <cellStyle name="Unprotect" xfId="386"/>
    <cellStyle name="Warning Text 2" xfId="387"/>
    <cellStyle name="Warning Text 3" xfId="388"/>
  </cellStyles>
  <dxfs count="3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y0902\EAST%20Blocking%20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G21">
            <v>83871482</v>
          </cell>
          <cell r="J21">
            <v>0</v>
          </cell>
        </row>
        <row r="22">
          <cell r="B22" t="str">
            <v>27</v>
          </cell>
          <cell r="G22">
            <v>1931963666</v>
          </cell>
          <cell r="J22">
            <v>1056426642</v>
          </cell>
        </row>
        <row r="23">
          <cell r="B23" t="str">
            <v>36</v>
          </cell>
          <cell r="G23">
            <v>70121</v>
          </cell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0"/>
  <sheetViews>
    <sheetView tabSelected="1" view="pageBreakPreview" zoomScale="80" zoomScaleNormal="100" zoomScaleSheetLayoutView="80" workbookViewId="0">
      <selection activeCell="G1" sqref="G1:J1048576"/>
    </sheetView>
  </sheetViews>
  <sheetFormatPr defaultColWidth="9" defaultRowHeight="13.2"/>
  <cols>
    <col min="1" max="1" width="1.8984375" style="7" customWidth="1"/>
    <col min="2" max="2" width="9" style="7"/>
    <col min="3" max="3" width="25.8984375" style="7" customWidth="1"/>
    <col min="4" max="4" width="8.19921875" style="7" bestFit="1" customWidth="1"/>
    <col min="5" max="5" width="4.3984375" style="7" bestFit="1" customWidth="1"/>
    <col min="6" max="6" width="11.59765625" style="7" customWidth="1"/>
    <col min="7" max="7" width="7" style="7" bestFit="1" customWidth="1"/>
    <col min="8" max="8" width="8.59765625" style="7" bestFit="1" customWidth="1"/>
    <col min="9" max="9" width="12.09765625" style="7" bestFit="1" customWidth="1"/>
    <col min="10" max="10" width="4.69921875" style="7" bestFit="1" customWidth="1"/>
    <col min="11" max="11" width="9" style="7"/>
    <col min="12" max="12" width="13.69921875" style="7" customWidth="1"/>
    <col min="13" max="14" width="9" style="7"/>
    <col min="15" max="15" width="10.5" style="92" bestFit="1" customWidth="1"/>
    <col min="16" max="16384" width="9" style="7"/>
  </cols>
  <sheetData>
    <row r="1" spans="1:15">
      <c r="A1" s="1"/>
      <c r="B1" s="2" t="s">
        <v>111</v>
      </c>
      <c r="C1" s="1"/>
      <c r="D1" s="3"/>
      <c r="E1" s="3"/>
      <c r="F1" s="4"/>
      <c r="G1" s="3"/>
      <c r="H1" s="3"/>
      <c r="I1" s="5" t="s">
        <v>112</v>
      </c>
      <c r="J1" s="6" t="s">
        <v>154</v>
      </c>
    </row>
    <row r="2" spans="1:15">
      <c r="A2" s="1"/>
      <c r="B2" s="8" t="s">
        <v>113</v>
      </c>
      <c r="C2" s="1"/>
      <c r="D2" s="3"/>
      <c r="E2" s="3"/>
      <c r="F2" s="4"/>
      <c r="G2" s="3"/>
      <c r="H2" s="3"/>
      <c r="I2" s="9"/>
      <c r="J2" s="10"/>
    </row>
    <row r="3" spans="1:15">
      <c r="A3" s="1"/>
      <c r="B3" s="11" t="s">
        <v>156</v>
      </c>
      <c r="C3" s="1"/>
      <c r="D3" s="3"/>
      <c r="E3" s="3"/>
      <c r="F3" s="4"/>
      <c r="G3" s="3"/>
      <c r="H3" s="3"/>
      <c r="I3" s="9"/>
      <c r="J3" s="10"/>
    </row>
    <row r="4" spans="1:15">
      <c r="A4" s="1"/>
      <c r="B4" s="1"/>
      <c r="C4" s="1"/>
      <c r="D4" s="3"/>
      <c r="E4" s="3"/>
      <c r="F4" s="4"/>
      <c r="G4" s="3"/>
      <c r="H4" s="3"/>
      <c r="I4" s="9"/>
      <c r="J4" s="10"/>
    </row>
    <row r="5" spans="1:15">
      <c r="A5" s="1"/>
      <c r="B5" s="1"/>
      <c r="C5" s="1"/>
      <c r="D5" s="3"/>
      <c r="E5" s="3"/>
      <c r="F5" s="12" t="s">
        <v>114</v>
      </c>
      <c r="G5" s="3"/>
      <c r="H5" s="3"/>
      <c r="I5" s="5" t="s">
        <v>115</v>
      </c>
      <c r="J5" s="3"/>
    </row>
    <row r="6" spans="1:15">
      <c r="A6" s="1"/>
      <c r="B6" s="1"/>
      <c r="C6" s="1"/>
      <c r="D6" s="13" t="s">
        <v>116</v>
      </c>
      <c r="E6" s="13" t="s">
        <v>117</v>
      </c>
      <c r="F6" s="14" t="s">
        <v>118</v>
      </c>
      <c r="G6" s="13" t="s">
        <v>119</v>
      </c>
      <c r="H6" s="15" t="s">
        <v>120</v>
      </c>
      <c r="I6" s="16" t="s">
        <v>121</v>
      </c>
      <c r="J6" s="13" t="s">
        <v>122</v>
      </c>
    </row>
    <row r="7" spans="1:15">
      <c r="A7" s="17"/>
      <c r="B7" s="18" t="s">
        <v>8</v>
      </c>
      <c r="C7" s="19"/>
      <c r="D7" s="20"/>
      <c r="E7" s="21"/>
      <c r="F7" s="22"/>
      <c r="G7" s="23"/>
      <c r="H7" s="24"/>
      <c r="I7" s="25"/>
      <c r="J7" s="21"/>
    </row>
    <row r="8" spans="1:15">
      <c r="C8" s="7" t="s">
        <v>123</v>
      </c>
      <c r="D8" s="26">
        <v>500</v>
      </c>
      <c r="E8" s="27" t="s">
        <v>124</v>
      </c>
      <c r="F8" s="28">
        <v>-3431.0598005191077</v>
      </c>
      <c r="G8" s="27" t="s">
        <v>125</v>
      </c>
      <c r="H8" s="29">
        <v>0</v>
      </c>
      <c r="I8" s="30">
        <f t="shared" ref="I8:I42" si="0">H8*F8</f>
        <v>0</v>
      </c>
      <c r="L8" s="92"/>
    </row>
    <row r="9" spans="1:15">
      <c r="C9" s="7" t="s">
        <v>123</v>
      </c>
      <c r="D9" s="26">
        <v>500</v>
      </c>
      <c r="E9" s="27" t="s">
        <v>124</v>
      </c>
      <c r="F9" s="28">
        <v>-1943754.4918311171</v>
      </c>
      <c r="G9" s="27" t="s">
        <v>126</v>
      </c>
      <c r="H9" s="29">
        <v>0</v>
      </c>
      <c r="I9" s="30">
        <f t="shared" si="0"/>
        <v>0</v>
      </c>
      <c r="L9" s="92"/>
    </row>
    <row r="10" spans="1:15">
      <c r="C10" s="7" t="s">
        <v>123</v>
      </c>
      <c r="D10" s="26">
        <v>500</v>
      </c>
      <c r="E10" s="27" t="s">
        <v>124</v>
      </c>
      <c r="F10" s="28">
        <v>-61.264992676732781</v>
      </c>
      <c r="G10" s="27" t="s">
        <v>127</v>
      </c>
      <c r="H10" s="29">
        <v>0.22565052397253504</v>
      </c>
      <c r="I10" s="30">
        <f t="shared" si="0"/>
        <v>-13.824477698678274</v>
      </c>
      <c r="L10" s="92"/>
    </row>
    <row r="11" spans="1:15">
      <c r="C11" s="7" t="s">
        <v>123</v>
      </c>
      <c r="D11" s="26">
        <v>500</v>
      </c>
      <c r="E11" s="27" t="s">
        <v>124</v>
      </c>
      <c r="F11" s="28">
        <v>-214005.44066272303</v>
      </c>
      <c r="G11" s="27" t="s">
        <v>128</v>
      </c>
      <c r="H11" s="29">
        <v>0.22437004168265501</v>
      </c>
      <c r="I11" s="30">
        <f t="shared" si="0"/>
        <v>-48016.409641810118</v>
      </c>
      <c r="L11" s="92"/>
    </row>
    <row r="12" spans="1:15">
      <c r="C12" s="7" t="s">
        <v>123</v>
      </c>
      <c r="D12" s="26">
        <v>500</v>
      </c>
      <c r="E12" s="27" t="s">
        <v>124</v>
      </c>
      <c r="F12" s="28">
        <v>-162.87721287894658</v>
      </c>
      <c r="G12" s="27" t="s">
        <v>129</v>
      </c>
      <c r="H12" s="29">
        <v>8.2285226967736394E-2</v>
      </c>
      <c r="I12" s="30">
        <f t="shared" si="0"/>
        <v>-13.402388429616437</v>
      </c>
      <c r="L12" s="92"/>
    </row>
    <row r="13" spans="1:15">
      <c r="C13" s="7" t="s">
        <v>130</v>
      </c>
      <c r="D13" s="26">
        <v>501</v>
      </c>
      <c r="E13" s="27" t="s">
        <v>124</v>
      </c>
      <c r="F13" s="28">
        <v>-52689.289146314099</v>
      </c>
      <c r="G13" s="27" t="s">
        <v>125</v>
      </c>
      <c r="H13" s="29">
        <v>0</v>
      </c>
      <c r="I13" s="30">
        <f t="shared" si="0"/>
        <v>0</v>
      </c>
      <c r="L13" s="92"/>
    </row>
    <row r="14" spans="1:15">
      <c r="C14" s="7" t="s">
        <v>130</v>
      </c>
      <c r="D14" s="26">
        <v>501</v>
      </c>
      <c r="E14" s="27" t="s">
        <v>124</v>
      </c>
      <c r="F14" s="28">
        <v>-18653.732063900217</v>
      </c>
      <c r="G14" s="27" t="s">
        <v>131</v>
      </c>
      <c r="H14" s="29">
        <v>0.22730931045735822</v>
      </c>
      <c r="I14" s="30">
        <f t="shared" si="0"/>
        <v>-4240.166972901472</v>
      </c>
      <c r="L14" s="92"/>
    </row>
    <row r="15" spans="1:15">
      <c r="A15" s="44"/>
      <c r="B15" s="44"/>
      <c r="C15" s="44" t="s">
        <v>130</v>
      </c>
      <c r="D15" s="45">
        <v>501</v>
      </c>
      <c r="E15" s="46" t="s">
        <v>124</v>
      </c>
      <c r="F15" s="47">
        <v>-9329.4539444099919</v>
      </c>
      <c r="G15" s="46" t="s">
        <v>132</v>
      </c>
      <c r="H15" s="48">
        <v>7.6800559158639092E-2</v>
      </c>
      <c r="I15" s="49">
        <f t="shared" si="0"/>
        <v>-716.50727957545837</v>
      </c>
      <c r="J15" s="44"/>
      <c r="L15" s="92"/>
    </row>
    <row r="16" spans="1:15" s="44" customFormat="1">
      <c r="C16" s="44" t="s">
        <v>133</v>
      </c>
      <c r="D16" s="45">
        <v>510</v>
      </c>
      <c r="E16" s="46" t="s">
        <v>124</v>
      </c>
      <c r="F16" s="47">
        <v>-919903.68446327932</v>
      </c>
      <c r="G16" s="46" t="s">
        <v>126</v>
      </c>
      <c r="H16" s="48">
        <v>0</v>
      </c>
      <c r="I16" s="49">
        <f t="shared" si="0"/>
        <v>0</v>
      </c>
      <c r="K16" s="7"/>
      <c r="L16" s="92"/>
      <c r="O16" s="93"/>
    </row>
    <row r="17" spans="2:15" s="44" customFormat="1">
      <c r="C17" s="44" t="s">
        <v>133</v>
      </c>
      <c r="D17" s="45">
        <v>510</v>
      </c>
      <c r="E17" s="46" t="s">
        <v>124</v>
      </c>
      <c r="F17" s="47">
        <v>2354.5252714150142</v>
      </c>
      <c r="G17" s="46" t="s">
        <v>127</v>
      </c>
      <c r="H17" s="48">
        <v>0.22565052397253504</v>
      </c>
      <c r="I17" s="49">
        <f t="shared" si="0"/>
        <v>531.29986120137323</v>
      </c>
      <c r="K17" s="7"/>
      <c r="L17" s="92"/>
      <c r="O17" s="93"/>
    </row>
    <row r="18" spans="2:15" s="44" customFormat="1">
      <c r="C18" s="44" t="s">
        <v>133</v>
      </c>
      <c r="D18" s="45">
        <v>510</v>
      </c>
      <c r="E18" s="46" t="s">
        <v>124</v>
      </c>
      <c r="F18" s="47">
        <v>-516661.94329724234</v>
      </c>
      <c r="G18" s="46" t="s">
        <v>128</v>
      </c>
      <c r="H18" s="48">
        <v>0.22437004168265501</v>
      </c>
      <c r="I18" s="49">
        <f t="shared" si="0"/>
        <v>-115923.4617534438</v>
      </c>
      <c r="K18" s="7"/>
      <c r="L18" s="92"/>
      <c r="O18" s="93"/>
    </row>
    <row r="19" spans="2:15" s="44" customFormat="1">
      <c r="C19" s="44" t="s">
        <v>134</v>
      </c>
      <c r="D19" s="45">
        <v>535</v>
      </c>
      <c r="E19" s="46" t="s">
        <v>124</v>
      </c>
      <c r="F19" s="47">
        <v>-213854.00720169983</v>
      </c>
      <c r="G19" s="46" t="s">
        <v>126</v>
      </c>
      <c r="H19" s="48">
        <v>0</v>
      </c>
      <c r="I19" s="49">
        <f t="shared" si="0"/>
        <v>0</v>
      </c>
      <c r="K19" s="7"/>
      <c r="L19" s="92"/>
      <c r="O19" s="93"/>
    </row>
    <row r="20" spans="2:15" s="44" customFormat="1">
      <c r="C20" s="44" t="s">
        <v>134</v>
      </c>
      <c r="D20" s="45">
        <v>535</v>
      </c>
      <c r="E20" s="46" t="s">
        <v>124</v>
      </c>
      <c r="F20" s="47">
        <v>-225228.77825677607</v>
      </c>
      <c r="G20" s="46" t="s">
        <v>127</v>
      </c>
      <c r="H20" s="48">
        <v>0.22565052397253504</v>
      </c>
      <c r="I20" s="49">
        <f t="shared" si="0"/>
        <v>-50822.991827335427</v>
      </c>
      <c r="K20" s="7"/>
      <c r="L20" s="92"/>
      <c r="O20" s="93"/>
    </row>
    <row r="21" spans="2:15" s="44" customFormat="1">
      <c r="C21" s="44" t="s">
        <v>135</v>
      </c>
      <c r="D21" s="45">
        <v>541</v>
      </c>
      <c r="E21" s="46" t="s">
        <v>124</v>
      </c>
      <c r="F21" s="47">
        <v>-28357.22055308997</v>
      </c>
      <c r="G21" s="46" t="s">
        <v>126</v>
      </c>
      <c r="H21" s="48">
        <v>0</v>
      </c>
      <c r="I21" s="49">
        <f t="shared" si="0"/>
        <v>0</v>
      </c>
      <c r="K21" s="7"/>
      <c r="L21" s="92"/>
      <c r="O21" s="93"/>
    </row>
    <row r="22" spans="2:15" s="44" customFormat="1">
      <c r="C22" s="44" t="s">
        <v>135</v>
      </c>
      <c r="D22" s="45">
        <v>541</v>
      </c>
      <c r="E22" s="46" t="s">
        <v>124</v>
      </c>
      <c r="F22" s="47">
        <v>-79831.464093893621</v>
      </c>
      <c r="G22" s="46" t="s">
        <v>127</v>
      </c>
      <c r="H22" s="48">
        <v>0.22565052397253504</v>
      </c>
      <c r="I22" s="49">
        <f t="shared" si="0"/>
        <v>-18014.011702281714</v>
      </c>
      <c r="K22" s="7"/>
      <c r="L22" s="92"/>
      <c r="O22" s="93"/>
    </row>
    <row r="23" spans="2:15" s="44" customFormat="1">
      <c r="C23" s="44" t="s">
        <v>136</v>
      </c>
      <c r="D23" s="45">
        <v>546</v>
      </c>
      <c r="E23" s="46" t="s">
        <v>124</v>
      </c>
      <c r="F23" s="47">
        <v>-1569.1747517046283</v>
      </c>
      <c r="G23" s="46" t="s">
        <v>126</v>
      </c>
      <c r="H23" s="48">
        <v>0</v>
      </c>
      <c r="I23" s="49">
        <f t="shared" si="0"/>
        <v>0</v>
      </c>
      <c r="K23" s="7"/>
      <c r="L23" s="92"/>
      <c r="O23" s="93"/>
    </row>
    <row r="24" spans="2:15" s="44" customFormat="1">
      <c r="C24" s="44" t="s">
        <v>136</v>
      </c>
      <c r="D24" s="45">
        <v>546</v>
      </c>
      <c r="E24" s="46" t="s">
        <v>124</v>
      </c>
      <c r="F24" s="47">
        <v>-507.36958298125319</v>
      </c>
      <c r="G24" s="46" t="s">
        <v>127</v>
      </c>
      <c r="H24" s="48">
        <v>0.22565052397253504</v>
      </c>
      <c r="I24" s="49">
        <f t="shared" si="0"/>
        <v>-114.48821224744638</v>
      </c>
      <c r="K24" s="7"/>
      <c r="L24" s="92"/>
      <c r="O24" s="93"/>
    </row>
    <row r="25" spans="2:15" s="44" customFormat="1">
      <c r="C25" s="44" t="s">
        <v>136</v>
      </c>
      <c r="D25" s="45">
        <v>549</v>
      </c>
      <c r="E25" s="46" t="s">
        <v>124</v>
      </c>
      <c r="F25" s="47">
        <v>-142772.41324044473</v>
      </c>
      <c r="G25" s="46" t="s">
        <v>126</v>
      </c>
      <c r="H25" s="48">
        <v>0</v>
      </c>
      <c r="I25" s="49">
        <f t="shared" si="0"/>
        <v>0</v>
      </c>
      <c r="K25" s="7"/>
      <c r="L25" s="92"/>
      <c r="O25" s="93"/>
    </row>
    <row r="26" spans="2:15" s="44" customFormat="1">
      <c r="C26" s="44" t="s">
        <v>136</v>
      </c>
      <c r="D26" s="45">
        <v>549</v>
      </c>
      <c r="E26" s="46" t="s">
        <v>124</v>
      </c>
      <c r="F26" s="47">
        <v>-49210.39094053115</v>
      </c>
      <c r="G26" s="46" t="s">
        <v>127</v>
      </c>
      <c r="H26" s="48">
        <v>0.22565052397253504</v>
      </c>
      <c r="I26" s="49">
        <f t="shared" si="0"/>
        <v>-11104.350500624145</v>
      </c>
      <c r="K26" s="7"/>
      <c r="L26" s="92"/>
      <c r="O26" s="93"/>
    </row>
    <row r="27" spans="2:15" s="44" customFormat="1">
      <c r="C27" s="44" t="s">
        <v>136</v>
      </c>
      <c r="D27" s="45">
        <v>549</v>
      </c>
      <c r="E27" s="46" t="s">
        <v>124</v>
      </c>
      <c r="F27" s="47">
        <v>-53610.714578962346</v>
      </c>
      <c r="G27" s="46" t="s">
        <v>129</v>
      </c>
      <c r="H27" s="48">
        <v>8.2285226967736394E-2</v>
      </c>
      <c r="I27" s="49">
        <f t="shared" si="0"/>
        <v>-4411.3698170324515</v>
      </c>
      <c r="K27" s="7"/>
      <c r="L27" s="92"/>
      <c r="O27" s="122"/>
    </row>
    <row r="28" spans="2:15" s="120" customFormat="1">
      <c r="B28" s="44"/>
      <c r="C28" s="44" t="s">
        <v>136</v>
      </c>
      <c r="D28" s="45">
        <v>549</v>
      </c>
      <c r="E28" s="46" t="s">
        <v>124</v>
      </c>
      <c r="F28" s="47">
        <v>-14.463264122195318</v>
      </c>
      <c r="G28" s="46" t="s">
        <v>137</v>
      </c>
      <c r="H28" s="48" t="s">
        <v>138</v>
      </c>
      <c r="I28" s="47">
        <f>SUMIFS('Page 4.11.4 - 4.11.5'!F:F,'Page 4.11.4 - 4.11.5'!A:A,D28&amp;G28)</f>
        <v>0</v>
      </c>
      <c r="J28" s="44"/>
      <c r="K28" s="7"/>
      <c r="L28" s="92"/>
      <c r="M28" s="44"/>
      <c r="N28" s="44"/>
      <c r="O28" s="93"/>
    </row>
    <row r="29" spans="2:15" s="44" customFormat="1">
      <c r="C29" s="44" t="s">
        <v>139</v>
      </c>
      <c r="D29" s="45">
        <v>551</v>
      </c>
      <c r="E29" s="46" t="s">
        <v>124</v>
      </c>
      <c r="F29" s="47">
        <v>-56650.643246992571</v>
      </c>
      <c r="G29" s="46" t="s">
        <v>126</v>
      </c>
      <c r="H29" s="48">
        <v>0</v>
      </c>
      <c r="I29" s="49">
        <f t="shared" si="0"/>
        <v>0</v>
      </c>
      <c r="K29" s="7"/>
      <c r="L29" s="92"/>
      <c r="O29" s="93"/>
    </row>
    <row r="30" spans="2:15" s="44" customFormat="1">
      <c r="C30" s="44" t="s">
        <v>139</v>
      </c>
      <c r="D30" s="45">
        <v>551</v>
      </c>
      <c r="E30" s="46" t="s">
        <v>124</v>
      </c>
      <c r="F30" s="47">
        <v>-25749.879979156161</v>
      </c>
      <c r="G30" s="46" t="s">
        <v>127</v>
      </c>
      <c r="H30" s="48">
        <v>0.22565052397253504</v>
      </c>
      <c r="I30" s="49">
        <f t="shared" si="0"/>
        <v>-5810.4739095264777</v>
      </c>
      <c r="K30" s="7"/>
      <c r="L30" s="92"/>
      <c r="O30" s="93"/>
    </row>
    <row r="31" spans="2:15" s="44" customFormat="1">
      <c r="C31" s="44" t="s">
        <v>140</v>
      </c>
      <c r="D31" s="45">
        <v>557</v>
      </c>
      <c r="E31" s="46" t="s">
        <v>124</v>
      </c>
      <c r="F31" s="47">
        <v>-277860.05260878801</v>
      </c>
      <c r="G31" s="46" t="s">
        <v>126</v>
      </c>
      <c r="H31" s="48">
        <v>0</v>
      </c>
      <c r="I31" s="49">
        <f t="shared" si="0"/>
        <v>0</v>
      </c>
      <c r="K31" s="7"/>
      <c r="L31" s="92"/>
      <c r="O31" s="93"/>
    </row>
    <row r="32" spans="2:15" s="44" customFormat="1">
      <c r="C32" s="44" t="s">
        <v>140</v>
      </c>
      <c r="D32" s="45">
        <v>557</v>
      </c>
      <c r="E32" s="46" t="s">
        <v>124</v>
      </c>
      <c r="F32" s="47">
        <v>-3852.046908337134</v>
      </c>
      <c r="G32" s="46" t="s">
        <v>127</v>
      </c>
      <c r="H32" s="48">
        <v>0.22565052397253504</v>
      </c>
      <c r="I32" s="49">
        <f t="shared" si="0"/>
        <v>-869.21640323305792</v>
      </c>
      <c r="K32" s="7"/>
      <c r="L32" s="92"/>
      <c r="O32" s="93"/>
    </row>
    <row r="33" spans="1:15" s="44" customFormat="1">
      <c r="C33" s="44" t="s">
        <v>140</v>
      </c>
      <c r="D33" s="45">
        <v>557</v>
      </c>
      <c r="E33" s="46" t="s">
        <v>124</v>
      </c>
      <c r="F33" s="47">
        <v>-46967.070405848885</v>
      </c>
      <c r="G33" s="46" t="s">
        <v>128</v>
      </c>
      <c r="H33" s="48">
        <v>0.22437004168265501</v>
      </c>
      <c r="I33" s="49">
        <f t="shared" si="0"/>
        <v>-10538.003544672507</v>
      </c>
      <c r="K33" s="7"/>
      <c r="L33" s="92"/>
      <c r="O33" s="93"/>
    </row>
    <row r="34" spans="1:15" s="44" customFormat="1">
      <c r="C34" s="44" t="s">
        <v>140</v>
      </c>
      <c r="D34" s="45">
        <v>557</v>
      </c>
      <c r="E34" s="46" t="s">
        <v>124</v>
      </c>
      <c r="F34" s="47">
        <v>-766404.83993929788</v>
      </c>
      <c r="G34" s="46" t="s">
        <v>129</v>
      </c>
      <c r="H34" s="48">
        <v>8.2285226967736394E-2</v>
      </c>
      <c r="I34" s="49">
        <f t="shared" si="0"/>
        <v>-63063.796203576807</v>
      </c>
      <c r="K34" s="7"/>
      <c r="L34" s="92"/>
      <c r="O34" s="93"/>
    </row>
    <row r="35" spans="1:15" s="44" customFormat="1">
      <c r="C35" s="44" t="s">
        <v>141</v>
      </c>
      <c r="D35" s="45">
        <v>560</v>
      </c>
      <c r="E35" s="46" t="s">
        <v>124</v>
      </c>
      <c r="F35" s="47">
        <v>-111734.00347400122</v>
      </c>
      <c r="G35" s="46" t="s">
        <v>126</v>
      </c>
      <c r="H35" s="48">
        <v>0</v>
      </c>
      <c r="I35" s="49">
        <f t="shared" si="0"/>
        <v>0</v>
      </c>
      <c r="K35" s="7"/>
      <c r="L35" s="92"/>
      <c r="O35" s="93"/>
    </row>
    <row r="36" spans="1:15" s="44" customFormat="1">
      <c r="C36" s="44" t="s">
        <v>141</v>
      </c>
      <c r="D36" s="45">
        <v>560</v>
      </c>
      <c r="E36" s="46" t="s">
        <v>124</v>
      </c>
      <c r="F36" s="47">
        <v>-5850.2578580143354</v>
      </c>
      <c r="G36" s="46" t="s">
        <v>127</v>
      </c>
      <c r="H36" s="48">
        <v>0.22565052397253504</v>
      </c>
      <c r="I36" s="49">
        <f t="shared" si="0"/>
        <v>-1320.1137510353753</v>
      </c>
      <c r="K36" s="7"/>
      <c r="L36" s="92"/>
      <c r="O36" s="93"/>
    </row>
    <row r="37" spans="1:15" s="44" customFormat="1">
      <c r="C37" s="44" t="s">
        <v>141</v>
      </c>
      <c r="D37" s="45">
        <v>560</v>
      </c>
      <c r="E37" s="46" t="s">
        <v>124</v>
      </c>
      <c r="F37" s="47">
        <v>-685.7911720278546</v>
      </c>
      <c r="G37" s="46" t="s">
        <v>128</v>
      </c>
      <c r="H37" s="48">
        <v>0.22437004168265501</v>
      </c>
      <c r="I37" s="49">
        <f t="shared" si="0"/>
        <v>-153.87099385348657</v>
      </c>
      <c r="K37" s="7"/>
      <c r="L37" s="92"/>
      <c r="O37" s="93"/>
    </row>
    <row r="38" spans="1:15" s="44" customFormat="1">
      <c r="C38" s="44" t="s">
        <v>141</v>
      </c>
      <c r="D38" s="45">
        <v>560</v>
      </c>
      <c r="E38" s="46" t="s">
        <v>124</v>
      </c>
      <c r="F38" s="47">
        <v>-436874.63331150968</v>
      </c>
      <c r="G38" s="46" t="s">
        <v>129</v>
      </c>
      <c r="H38" s="48">
        <v>8.2285226967736394E-2</v>
      </c>
      <c r="I38" s="49">
        <f t="shared" si="0"/>
        <v>-35948.328358484185</v>
      </c>
      <c r="K38" s="7"/>
      <c r="L38" s="92"/>
      <c r="O38" s="93"/>
    </row>
    <row r="39" spans="1:15" s="44" customFormat="1">
      <c r="C39" s="44" t="s">
        <v>142</v>
      </c>
      <c r="D39" s="45">
        <v>568</v>
      </c>
      <c r="E39" s="46" t="s">
        <v>124</v>
      </c>
      <c r="F39" s="47">
        <v>59475.784670757486</v>
      </c>
      <c r="G39" s="46" t="s">
        <v>126</v>
      </c>
      <c r="H39" s="48">
        <v>0</v>
      </c>
      <c r="I39" s="49">
        <f t="shared" si="0"/>
        <v>0</v>
      </c>
      <c r="K39" s="7"/>
      <c r="L39" s="92"/>
      <c r="O39" s="93"/>
    </row>
    <row r="40" spans="1:15" s="44" customFormat="1">
      <c r="C40" s="44" t="s">
        <v>142</v>
      </c>
      <c r="D40" s="45">
        <v>568</v>
      </c>
      <c r="E40" s="46" t="s">
        <v>124</v>
      </c>
      <c r="F40" s="47">
        <v>-1451.7720470649681</v>
      </c>
      <c r="G40" s="46" t="s">
        <v>127</v>
      </c>
      <c r="H40" s="48">
        <v>0.22565052397253504</v>
      </c>
      <c r="I40" s="49">
        <f t="shared" si="0"/>
        <v>-327.59312310888987</v>
      </c>
      <c r="K40" s="7"/>
      <c r="L40" s="92"/>
      <c r="O40" s="93"/>
    </row>
    <row r="41" spans="1:15" s="44" customFormat="1">
      <c r="C41" s="44" t="s">
        <v>142</v>
      </c>
      <c r="D41" s="45">
        <v>568</v>
      </c>
      <c r="E41" s="46" t="s">
        <v>124</v>
      </c>
      <c r="F41" s="47">
        <v>-2262.9144006354481</v>
      </c>
      <c r="G41" s="46" t="s">
        <v>128</v>
      </c>
      <c r="H41" s="48">
        <v>0.22437004168265501</v>
      </c>
      <c r="I41" s="49">
        <f t="shared" si="0"/>
        <v>-507.73019839485579</v>
      </c>
      <c r="K41" s="7"/>
      <c r="L41" s="92"/>
      <c r="O41" s="93"/>
    </row>
    <row r="42" spans="1:15" s="44" customFormat="1">
      <c r="C42" s="44" t="s">
        <v>142</v>
      </c>
      <c r="D42" s="45">
        <v>568</v>
      </c>
      <c r="E42" s="46" t="s">
        <v>124</v>
      </c>
      <c r="F42" s="47">
        <v>-103145.20830304128</v>
      </c>
      <c r="G42" s="46" t="s">
        <v>129</v>
      </c>
      <c r="H42" s="48">
        <v>8.2285226967736394E-2</v>
      </c>
      <c r="I42" s="49">
        <f t="shared" si="0"/>
        <v>-8487.3268758501999</v>
      </c>
      <c r="K42" s="7"/>
      <c r="L42" s="92"/>
      <c r="O42" s="93"/>
    </row>
    <row r="43" spans="1:15" s="120" customFormat="1">
      <c r="B43" s="44"/>
      <c r="C43" s="44" t="s">
        <v>143</v>
      </c>
      <c r="D43" s="45">
        <v>580</v>
      </c>
      <c r="E43" s="46" t="s">
        <v>124</v>
      </c>
      <c r="F43" s="47">
        <v>-642449.3501430297</v>
      </c>
      <c r="G43" s="46" t="s">
        <v>144</v>
      </c>
      <c r="H43" s="48" t="s">
        <v>138</v>
      </c>
      <c r="I43" s="47">
        <v>-45693.870800862969</v>
      </c>
      <c r="J43" s="44"/>
      <c r="K43" s="7"/>
      <c r="L43" s="92"/>
      <c r="M43" s="44"/>
      <c r="N43" s="44"/>
      <c r="O43" s="93"/>
    </row>
    <row r="44" spans="1:15" s="44" customFormat="1">
      <c r="C44" s="44" t="s">
        <v>143</v>
      </c>
      <c r="D44" s="45">
        <v>580</v>
      </c>
      <c r="E44" s="46" t="s">
        <v>124</v>
      </c>
      <c r="F44" s="47">
        <v>-652356.54815363244</v>
      </c>
      <c r="G44" s="46" t="s">
        <v>145</v>
      </c>
      <c r="H44" s="48">
        <v>6.3308872574412173E-2</v>
      </c>
      <c r="I44" s="49">
        <f>H44*F44</f>
        <v>-41299.957580141694</v>
      </c>
      <c r="K44" s="7"/>
      <c r="L44" s="92"/>
      <c r="O44" s="122"/>
    </row>
    <row r="45" spans="1:15" s="44" customFormat="1">
      <c r="A45" s="120"/>
      <c r="C45" s="44" t="s">
        <v>146</v>
      </c>
      <c r="D45" s="45">
        <v>590</v>
      </c>
      <c r="E45" s="46" t="s">
        <v>124</v>
      </c>
      <c r="F45" s="47">
        <v>-1043646.5486396045</v>
      </c>
      <c r="G45" s="46" t="s">
        <v>144</v>
      </c>
      <c r="H45" s="48" t="s">
        <v>138</v>
      </c>
      <c r="I45" s="47">
        <v>-50854.382949918392</v>
      </c>
      <c r="K45" s="7"/>
      <c r="L45" s="92"/>
      <c r="O45" s="93"/>
    </row>
    <row r="46" spans="1:15" s="44" customFormat="1">
      <c r="C46" s="44" t="s">
        <v>146</v>
      </c>
      <c r="D46" s="45">
        <v>590</v>
      </c>
      <c r="E46" s="46" t="s">
        <v>124</v>
      </c>
      <c r="F46" s="47">
        <v>-244995.1391493837</v>
      </c>
      <c r="G46" s="46" t="s">
        <v>145</v>
      </c>
      <c r="H46" s="48">
        <v>6.3308872574412173E-2</v>
      </c>
      <c r="I46" s="49">
        <f>H46*F46</f>
        <v>-15510.366045758712</v>
      </c>
      <c r="K46" s="7"/>
      <c r="L46" s="92"/>
      <c r="O46" s="93"/>
    </row>
    <row r="47" spans="1:15" s="44" customFormat="1">
      <c r="C47" s="44" t="s">
        <v>147</v>
      </c>
      <c r="D47" s="45">
        <v>901</v>
      </c>
      <c r="E47" s="46" t="s">
        <v>124</v>
      </c>
      <c r="F47" s="47">
        <v>-963262.79578131204</v>
      </c>
      <c r="G47" s="46" t="s">
        <v>148</v>
      </c>
      <c r="H47" s="48">
        <v>6.8836744172887168E-2</v>
      </c>
      <c r="I47" s="49">
        <f>H47*F47</f>
        <v>-66307.874644458236</v>
      </c>
      <c r="K47" s="7"/>
      <c r="L47" s="92"/>
      <c r="O47" s="93"/>
    </row>
    <row r="48" spans="1:15" s="120" customFormat="1">
      <c r="B48" s="44"/>
      <c r="C48" s="44" t="s">
        <v>147</v>
      </c>
      <c r="D48" s="45">
        <v>901</v>
      </c>
      <c r="E48" s="46" t="s">
        <v>124</v>
      </c>
      <c r="F48" s="47">
        <v>-536903.26741937315</v>
      </c>
      <c r="G48" s="46" t="s">
        <v>144</v>
      </c>
      <c r="H48" s="48" t="s">
        <v>138</v>
      </c>
      <c r="I48" s="47">
        <v>-30127.614938574599</v>
      </c>
      <c r="J48" s="44"/>
      <c r="K48" s="7"/>
      <c r="L48" s="92"/>
      <c r="M48" s="44"/>
      <c r="N48" s="44"/>
      <c r="O48" s="122"/>
    </row>
    <row r="49" spans="1:15" s="44" customFormat="1">
      <c r="C49" s="44" t="s">
        <v>149</v>
      </c>
      <c r="D49" s="45">
        <v>907</v>
      </c>
      <c r="E49" s="46" t="s">
        <v>124</v>
      </c>
      <c r="F49" s="47">
        <v>-73705.823476947538</v>
      </c>
      <c r="G49" s="46" t="s">
        <v>148</v>
      </c>
      <c r="H49" s="48">
        <v>6.8836744172887168E-2</v>
      </c>
      <c r="I49" s="49">
        <f>H49*F49</f>
        <v>-5073.6689147346187</v>
      </c>
      <c r="K49" s="7"/>
      <c r="L49" s="92"/>
      <c r="O49" s="93"/>
    </row>
    <row r="50" spans="1:15" s="44" customFormat="1">
      <c r="C50" s="44" t="s">
        <v>149</v>
      </c>
      <c r="D50" s="45">
        <v>907</v>
      </c>
      <c r="E50" s="46" t="s">
        <v>124</v>
      </c>
      <c r="F50" s="47">
        <v>-1558.3915904634021</v>
      </c>
      <c r="G50" s="46" t="s">
        <v>150</v>
      </c>
      <c r="H50" s="48">
        <v>0</v>
      </c>
      <c r="I50" s="49">
        <f>H50*F50</f>
        <v>0</v>
      </c>
      <c r="K50" s="7"/>
      <c r="L50" s="92"/>
      <c r="O50" s="93"/>
    </row>
    <row r="51" spans="1:15" s="120" customFormat="1">
      <c r="B51" s="44"/>
      <c r="C51" s="44" t="s">
        <v>149</v>
      </c>
      <c r="D51" s="45">
        <v>907</v>
      </c>
      <c r="E51" s="46" t="s">
        <v>124</v>
      </c>
      <c r="F51" s="47">
        <v>-172232.52598633137</v>
      </c>
      <c r="G51" s="46" t="s">
        <v>144</v>
      </c>
      <c r="H51" s="48" t="s">
        <v>138</v>
      </c>
      <c r="I51" s="47">
        <v>-10055.914813046542</v>
      </c>
      <c r="J51" s="44"/>
      <c r="K51" s="7"/>
      <c r="L51" s="92"/>
      <c r="M51" s="44"/>
      <c r="N51" s="44"/>
      <c r="O51" s="122"/>
    </row>
    <row r="52" spans="1:15" s="120" customFormat="1">
      <c r="B52" s="44"/>
      <c r="C52" s="44" t="s">
        <v>151</v>
      </c>
      <c r="D52" s="45">
        <v>920</v>
      </c>
      <c r="E52" s="46" t="s">
        <v>124</v>
      </c>
      <c r="F52" s="47">
        <v>-69232.723835608384</v>
      </c>
      <c r="G52" s="46" t="s">
        <v>144</v>
      </c>
      <c r="H52" s="48" t="s">
        <v>138</v>
      </c>
      <c r="I52" s="47">
        <v>-11876.52050294248</v>
      </c>
      <c r="J52" s="44"/>
      <c r="K52" s="7"/>
      <c r="L52" s="92"/>
      <c r="M52" s="44"/>
      <c r="N52" s="7"/>
      <c r="O52" s="92"/>
    </row>
    <row r="53" spans="1:15">
      <c r="C53" s="7" t="s">
        <v>151</v>
      </c>
      <c r="D53" s="26">
        <v>920</v>
      </c>
      <c r="E53" s="27" t="s">
        <v>124</v>
      </c>
      <c r="F53" s="28">
        <v>-2898360.0629667696</v>
      </c>
      <c r="G53" s="27" t="s">
        <v>152</v>
      </c>
      <c r="H53" s="29">
        <v>6.6548046661184135E-2</v>
      </c>
      <c r="I53" s="30">
        <f>H53*F53</f>
        <v>-192880.20071122516</v>
      </c>
      <c r="L53" s="92"/>
      <c r="N53" s="44"/>
      <c r="O53" s="122"/>
    </row>
    <row r="54" spans="1:15">
      <c r="F54" s="28"/>
      <c r="H54" s="31"/>
      <c r="L54" s="121"/>
    </row>
    <row r="55" spans="1:15" ht="13.8" thickBot="1">
      <c r="F55" s="43">
        <f>SUM(F8:F53)</f>
        <v>-13549971.214734264</v>
      </c>
      <c r="H55" s="28"/>
      <c r="I55" s="43">
        <f>SUM(I8:I53)</f>
        <v>-849566.50997557829</v>
      </c>
    </row>
    <row r="56" spans="1:15" ht="13.8" thickBot="1">
      <c r="A56" s="19"/>
      <c r="B56" s="32" t="s">
        <v>153</v>
      </c>
      <c r="C56" s="33"/>
      <c r="D56" s="33"/>
      <c r="E56" s="33"/>
      <c r="F56" s="34"/>
      <c r="G56" s="33"/>
      <c r="H56" s="33"/>
      <c r="I56" s="34"/>
      <c r="J56" s="35"/>
    </row>
    <row r="57" spans="1:15" ht="19.5" customHeight="1">
      <c r="A57" s="129" t="s">
        <v>178</v>
      </c>
      <c r="B57" s="130"/>
      <c r="C57" s="130"/>
      <c r="D57" s="130"/>
      <c r="E57" s="130"/>
      <c r="F57" s="130"/>
      <c r="G57" s="130"/>
      <c r="H57" s="130"/>
      <c r="I57" s="130"/>
      <c r="J57" s="131"/>
    </row>
    <row r="58" spans="1:15" ht="15" customHeight="1">
      <c r="A58" s="132"/>
      <c r="B58" s="133"/>
      <c r="C58" s="133"/>
      <c r="D58" s="133"/>
      <c r="E58" s="133"/>
      <c r="F58" s="133"/>
      <c r="G58" s="133"/>
      <c r="H58" s="133"/>
      <c r="I58" s="133"/>
      <c r="J58" s="134"/>
    </row>
    <row r="59" spans="1:15">
      <c r="A59" s="132"/>
      <c r="B59" s="133"/>
      <c r="C59" s="133"/>
      <c r="D59" s="133"/>
      <c r="E59" s="133"/>
      <c r="F59" s="133"/>
      <c r="G59" s="133"/>
      <c r="H59" s="133"/>
      <c r="I59" s="133"/>
      <c r="J59" s="134"/>
    </row>
    <row r="60" spans="1:15" ht="21.75" customHeight="1" thickBot="1">
      <c r="A60" s="135"/>
      <c r="B60" s="136"/>
      <c r="C60" s="136"/>
      <c r="D60" s="136"/>
      <c r="E60" s="136"/>
      <c r="F60" s="136"/>
      <c r="G60" s="136"/>
      <c r="H60" s="136"/>
      <c r="I60" s="136"/>
      <c r="J60" s="137"/>
    </row>
  </sheetData>
  <sortState ref="N9:O54">
    <sortCondition ref="N9"/>
  </sortState>
  <mergeCells count="1">
    <mergeCell ref="A57:J60"/>
  </mergeCells>
  <conditionalFormatting sqref="B7">
    <cfRule type="cellIs" dxfId="2" priority="3" stopIfTrue="1" operator="equal">
      <formula>"Title"</formula>
    </cfRule>
  </conditionalFormatting>
  <conditionalFormatting sqref="B7">
    <cfRule type="cellIs" dxfId="1" priority="2" stopIfTrue="1" operator="equal">
      <formula>"Title"</formula>
    </cfRule>
  </conditionalFormatting>
  <conditionalFormatting sqref="B7">
    <cfRule type="cellIs" dxfId="0" priority="1" stopIfTrue="1" operator="equal">
      <formula>"Adjustment to Income/Expense/Rate Base:"</formula>
    </cfRule>
  </conditionalFormatting>
  <dataValidations disablePrompts="1" count="2">
    <dataValidation type="list" allowBlank="1" showInputMessage="1" showErrorMessage="1" errorTitle="Account Entry Error" error="The account entered is not a valid account." sqref="D7">
      <formula1>ValidAccount</formula1>
    </dataValidation>
    <dataValidation type="list" allowBlank="1" showInputMessage="1" showErrorMessage="1" errorTitle="Adjustment Type Entry Error" error="An invalid adjustment type was entered._x000a__x000a_Valid values are 1, 2, or 3. " sqref="E7">
      <formula1>"1,2,3"</formula1>
    </dataValidation>
  </dataValidations>
  <pageMargins left="0.7" right="0.7" top="0.75" bottom="0.75" header="0.3" footer="0.3"/>
  <pageSetup scale="91" firstPageNumber="4" fitToHeight="0" orientation="portrait" useFirstPageNumber="1" r:id="rId1"/>
  <headerFooter alignWithMargins="0">
    <oddHeader>&amp;LWA UE-152253
PC 73&amp;R&amp;"Arial,Bold"&amp;10Attachment PC 73-1</oddHeader>
    <oddFooter>&amp;L&amp;F&amp;CPage &amp;P of &amp;N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tabSelected="1" workbookViewId="0">
      <selection activeCell="G1" sqref="G1:J1048576"/>
    </sheetView>
  </sheetViews>
  <sheetFormatPr defaultColWidth="9" defaultRowHeight="13.2"/>
  <cols>
    <col min="1" max="1" width="1.19921875" style="36" customWidth="1"/>
    <col min="2" max="2" width="1.59765625" style="36" customWidth="1"/>
    <col min="3" max="3" width="37" style="36" customWidth="1"/>
    <col min="4" max="4" width="1.5" style="36" customWidth="1"/>
    <col min="5" max="6" width="1.19921875" style="36" customWidth="1"/>
    <col min="7" max="7" width="7.3984375" style="36" customWidth="1"/>
    <col min="8" max="8" width="1.19921875" style="36" customWidth="1"/>
    <col min="9" max="9" width="12.5" style="36" customWidth="1"/>
    <col min="10" max="10" width="1.69921875" style="36" customWidth="1"/>
    <col min="11" max="11" width="9" style="36" customWidth="1"/>
    <col min="12" max="12" width="1.8984375" style="36" customWidth="1"/>
    <col min="13" max="13" width="7.19921875" style="36" customWidth="1"/>
    <col min="14" max="14" width="1.59765625" style="36" customWidth="1"/>
    <col min="15" max="15" width="11.09765625" style="36" customWidth="1"/>
    <col min="16" max="16384" width="9" style="36"/>
  </cols>
  <sheetData>
    <row r="1" spans="1:15">
      <c r="A1" s="2" t="s">
        <v>111</v>
      </c>
      <c r="M1" s="91"/>
      <c r="N1" s="91"/>
      <c r="O1" s="105" t="s">
        <v>168</v>
      </c>
    </row>
    <row r="2" spans="1:15">
      <c r="A2" s="8" t="s">
        <v>113</v>
      </c>
      <c r="M2" s="91"/>
      <c r="N2" s="91"/>
      <c r="O2" s="91"/>
    </row>
    <row r="3" spans="1:15">
      <c r="A3" s="11" t="s">
        <v>156</v>
      </c>
      <c r="M3" s="91"/>
      <c r="N3" s="91"/>
      <c r="O3" s="91"/>
    </row>
    <row r="4" spans="1:15">
      <c r="A4" s="11" t="s">
        <v>157</v>
      </c>
      <c r="M4" s="91"/>
      <c r="N4" s="91"/>
      <c r="O4" s="91"/>
    </row>
    <row r="5" spans="1:15">
      <c r="M5" s="91"/>
      <c r="N5" s="91"/>
      <c r="O5" s="91"/>
    </row>
    <row r="6" spans="1:15">
      <c r="A6" s="91"/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</row>
    <row r="7" spans="1:15">
      <c r="A7" s="91"/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</row>
    <row r="8" spans="1:15" s="41" customFormat="1">
      <c r="G8" s="101"/>
      <c r="H8" s="101"/>
      <c r="I8" s="101" t="s">
        <v>0</v>
      </c>
      <c r="J8" s="101"/>
      <c r="K8" s="101" t="s">
        <v>166</v>
      </c>
      <c r="L8" s="101"/>
      <c r="M8" s="101" t="s">
        <v>166</v>
      </c>
      <c r="N8" s="101"/>
      <c r="O8" s="101" t="s">
        <v>1</v>
      </c>
    </row>
    <row r="9" spans="1:15" s="41" customFormat="1">
      <c r="A9" s="99"/>
      <c r="C9" s="102" t="s">
        <v>2</v>
      </c>
      <c r="D9" s="99"/>
      <c r="E9" s="103"/>
      <c r="G9" s="85" t="s">
        <v>3</v>
      </c>
      <c r="H9" s="101"/>
      <c r="I9" s="85" t="s">
        <v>4</v>
      </c>
      <c r="J9" s="101"/>
      <c r="K9" s="85" t="s">
        <v>5</v>
      </c>
      <c r="L9" s="101"/>
      <c r="M9" s="104" t="s">
        <v>6</v>
      </c>
      <c r="N9" s="101"/>
      <c r="O9" s="85" t="s">
        <v>7</v>
      </c>
    </row>
    <row r="11" spans="1:15">
      <c r="C11" s="42" t="s">
        <v>8</v>
      </c>
    </row>
    <row r="13" spans="1:15">
      <c r="C13" s="123" t="s">
        <v>9</v>
      </c>
      <c r="D13" s="123"/>
      <c r="E13" s="123"/>
      <c r="F13" s="123"/>
      <c r="G13" s="124" t="s">
        <v>10</v>
      </c>
      <c r="H13" s="123"/>
      <c r="I13" s="125">
        <f>I24</f>
        <v>-13549971.214734267</v>
      </c>
      <c r="J13" s="123"/>
      <c r="K13" s="126" t="s">
        <v>11</v>
      </c>
      <c r="L13" s="126"/>
      <c r="M13" s="126" t="s">
        <v>11</v>
      </c>
      <c r="N13" s="123"/>
      <c r="O13" s="117">
        <f>'Page 4.11.4 - 4.11.5'!F84</f>
        <v>-849566.50997557829</v>
      </c>
    </row>
    <row r="14" spans="1:15">
      <c r="O14" s="98" t="s">
        <v>167</v>
      </c>
    </row>
    <row r="18" spans="1:15">
      <c r="I18" s="92"/>
    </row>
    <row r="19" spans="1:15">
      <c r="C19" s="42" t="s">
        <v>12</v>
      </c>
      <c r="I19" s="92"/>
      <c r="K19" s="41"/>
    </row>
    <row r="20" spans="1:15">
      <c r="C20" s="67" t="s">
        <v>13</v>
      </c>
      <c r="D20" s="67"/>
      <c r="E20" s="67"/>
      <c r="F20" s="67"/>
      <c r="G20" s="67"/>
      <c r="H20" s="67"/>
      <c r="I20" s="127">
        <f>'Page 4.11.3'!F18</f>
        <v>688495266.14633346</v>
      </c>
      <c r="J20" s="67"/>
      <c r="K20" s="99" t="s">
        <v>164</v>
      </c>
    </row>
    <row r="21" spans="1:15">
      <c r="C21" s="94" t="s">
        <v>14</v>
      </c>
      <c r="I21" s="95">
        <f>'Page 4.11.2'!H13</f>
        <v>-2.8899999999999999E-2</v>
      </c>
      <c r="K21" s="99" t="s">
        <v>165</v>
      </c>
    </row>
    <row r="22" spans="1:15">
      <c r="C22" s="55" t="s">
        <v>15</v>
      </c>
      <c r="I22" s="92">
        <f>ROUND(I20*I21,0)</f>
        <v>-19897513</v>
      </c>
      <c r="K22" s="99"/>
    </row>
    <row r="23" spans="1:15">
      <c r="A23" s="67"/>
      <c r="B23" s="67"/>
      <c r="C23" s="55" t="s">
        <v>16</v>
      </c>
      <c r="D23" s="67"/>
      <c r="E23" s="67"/>
      <c r="F23" s="67"/>
      <c r="G23" s="67"/>
      <c r="H23" s="67"/>
      <c r="I23" s="95">
        <f>'Page 4.11.4 - 4.11.5'!C84</f>
        <v>0.68098818252986026</v>
      </c>
      <c r="K23" s="99" t="s">
        <v>167</v>
      </c>
    </row>
    <row r="24" spans="1:15">
      <c r="A24" s="55"/>
      <c r="B24" s="67"/>
      <c r="C24" s="55" t="s">
        <v>9</v>
      </c>
      <c r="D24" s="67"/>
      <c r="E24" s="67"/>
      <c r="F24" s="67"/>
      <c r="G24" s="67"/>
      <c r="H24" s="67"/>
      <c r="I24" s="96">
        <f>I22*I23</f>
        <v>-13549971.214734267</v>
      </c>
      <c r="J24" s="67"/>
      <c r="K24" s="99" t="s">
        <v>177</v>
      </c>
    </row>
    <row r="25" spans="1:15">
      <c r="A25" s="67"/>
      <c r="B25" s="67"/>
      <c r="C25" s="55"/>
      <c r="D25" s="67"/>
      <c r="E25" s="67"/>
      <c r="F25" s="67"/>
      <c r="G25" s="67"/>
      <c r="H25" s="67"/>
      <c r="J25" s="67"/>
      <c r="K25" s="100"/>
      <c r="L25" s="67"/>
      <c r="M25" s="67"/>
    </row>
    <row r="26" spans="1:15">
      <c r="A26" s="67"/>
      <c r="B26" s="67"/>
      <c r="K26" s="41"/>
      <c r="L26" s="67"/>
      <c r="M26" s="67"/>
    </row>
    <row r="27" spans="1:15">
      <c r="A27" s="67"/>
      <c r="B27" s="67"/>
      <c r="L27" s="67"/>
      <c r="M27" s="67"/>
    </row>
    <row r="28" spans="1:15">
      <c r="A28" s="67"/>
      <c r="B28" s="67"/>
      <c r="C28" s="55"/>
      <c r="D28" s="67"/>
      <c r="E28" s="67"/>
      <c r="F28" s="67"/>
      <c r="G28" s="67"/>
      <c r="H28" s="67"/>
      <c r="I28" s="93"/>
      <c r="J28" s="67"/>
      <c r="K28" s="67"/>
      <c r="L28" s="67"/>
      <c r="M28" s="67"/>
    </row>
    <row r="29" spans="1:15"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</row>
    <row r="30" spans="1:15" s="67" customFormat="1"/>
    <row r="31" spans="1:15" s="67" customFormat="1"/>
    <row r="32" spans="1:15" s="67" customFormat="1" ht="15.75" customHeight="1"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</row>
    <row r="33" spans="3:15" s="67" customFormat="1" ht="15.75" customHeight="1"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</row>
    <row r="34" spans="3:15" s="67" customFormat="1"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</row>
    <row r="35" spans="3:15" s="67" customFormat="1"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</row>
    <row r="36" spans="3:15" s="67" customFormat="1"/>
    <row r="37" spans="3:15" s="67" customFormat="1"/>
    <row r="38" spans="3:15" s="67" customFormat="1"/>
    <row r="39" spans="3:15" s="67" customFormat="1"/>
    <row r="40" spans="3:15" s="67" customFormat="1"/>
    <row r="41" spans="3:15" s="67" customFormat="1"/>
    <row r="42" spans="3:15" s="67" customFormat="1"/>
    <row r="43" spans="3:15" s="67" customFormat="1"/>
  </sheetData>
  <pageMargins left="0.7" right="0.7" top="0.75" bottom="0.75" header="0.3" footer="0.3"/>
  <pageSetup scale="87" firstPageNumber="4" fitToHeight="0" orientation="portrait" useFirstPageNumber="1" r:id="rId1"/>
  <headerFooter alignWithMargins="0">
    <oddHeader>&amp;LWA UE-152253
PC 73&amp;R&amp;"Arial,Bold"&amp;10Attachment PC 73-1</oddHeader>
    <oddFooter>&amp;L&amp;F&amp;CPage &amp;P of &amp;N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8"/>
  <sheetViews>
    <sheetView tabSelected="1" view="pageBreakPreview" zoomScale="60" zoomScaleNormal="100" workbookViewId="0">
      <selection activeCell="G1" sqref="G1:J1048576"/>
    </sheetView>
  </sheetViews>
  <sheetFormatPr defaultColWidth="9" defaultRowHeight="13.2"/>
  <cols>
    <col min="1" max="1" width="1.8984375" style="36" customWidth="1"/>
    <col min="2" max="2" width="3.5" style="36" customWidth="1"/>
    <col min="3" max="3" width="1.09765625" style="36" customWidth="1"/>
    <col min="4" max="4" width="30.3984375" style="36" customWidth="1"/>
    <col min="5" max="6" width="5" style="36" customWidth="1"/>
    <col min="7" max="7" width="4.19921875" style="36" customWidth="1"/>
    <col min="8" max="8" width="9.69921875" style="36" bestFit="1" customWidth="1"/>
    <col min="9" max="16384" width="9" style="36"/>
  </cols>
  <sheetData>
    <row r="1" spans="2:10">
      <c r="B1" s="2" t="s">
        <v>111</v>
      </c>
      <c r="J1" s="106" t="s">
        <v>170</v>
      </c>
    </row>
    <row r="2" spans="2:10">
      <c r="B2" s="8" t="s">
        <v>113</v>
      </c>
    </row>
    <row r="3" spans="2:10">
      <c r="B3" s="41" t="s">
        <v>17</v>
      </c>
    </row>
    <row r="7" spans="2:10">
      <c r="B7" s="85" t="s">
        <v>18</v>
      </c>
      <c r="C7" s="41"/>
      <c r="D7" s="109"/>
      <c r="E7" s="41"/>
      <c r="F7" s="41"/>
      <c r="H7" s="85" t="s">
        <v>155</v>
      </c>
    </row>
    <row r="8" spans="2:10" ht="15.6">
      <c r="B8" s="36">
        <v>1</v>
      </c>
      <c r="D8" s="36" t="s">
        <v>19</v>
      </c>
      <c r="H8" s="37">
        <v>5247</v>
      </c>
      <c r="I8" s="108">
        <v>1</v>
      </c>
    </row>
    <row r="9" spans="2:10">
      <c r="B9" s="36">
        <v>2</v>
      </c>
      <c r="D9" s="36" t="s">
        <v>171</v>
      </c>
      <c r="H9" s="38">
        <v>5095.5</v>
      </c>
    </row>
    <row r="10" spans="2:10" ht="13.8" thickBot="1">
      <c r="B10" s="36">
        <v>3</v>
      </c>
      <c r="D10" s="36" t="s">
        <v>20</v>
      </c>
      <c r="H10" s="39">
        <f>H9-H8</f>
        <v>-151.5</v>
      </c>
    </row>
    <row r="11" spans="2:10" ht="13.8" thickTop="1"/>
    <row r="12" spans="2:10">
      <c r="B12" s="36">
        <v>4</v>
      </c>
      <c r="D12" s="36" t="s">
        <v>21</v>
      </c>
    </row>
    <row r="13" spans="2:10" ht="13.8" thickBot="1">
      <c r="D13" s="36" t="s">
        <v>22</v>
      </c>
      <c r="H13" s="40">
        <f>ROUND(H10/H8,4)</f>
        <v>-2.8899999999999999E-2</v>
      </c>
      <c r="I13" s="41" t="s">
        <v>169</v>
      </c>
    </row>
    <row r="14" spans="2:10" ht="13.8" thickTop="1"/>
    <row r="16" spans="2:10">
      <c r="D16" s="42"/>
    </row>
    <row r="17" spans="2:2">
      <c r="B17" s="111" t="s">
        <v>172</v>
      </c>
    </row>
    <row r="18" spans="2:2">
      <c r="B18" s="110" t="s">
        <v>173</v>
      </c>
    </row>
  </sheetData>
  <pageMargins left="0.7" right="0.7" top="0.75" bottom="0.75" header="0.3" footer="0.3"/>
  <pageSetup firstPageNumber="4" fitToHeight="0" orientation="portrait" useFirstPageNumber="1" r:id="rId1"/>
  <headerFooter alignWithMargins="0">
    <oddHeader>&amp;LWA UE-152253
PC 73&amp;R&amp;"Arial,Bold"&amp;10Attachment PC 73-1</oddHeader>
    <oddFooter>&amp;L&amp;F&amp;CPage &amp;P of &amp;N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tabSelected="1" workbookViewId="0">
      <selection activeCell="G1" sqref="G1:J1048576"/>
    </sheetView>
  </sheetViews>
  <sheetFormatPr defaultColWidth="9" defaultRowHeight="13.2"/>
  <cols>
    <col min="1" max="1" width="4" style="36" customWidth="1"/>
    <col min="2" max="2" width="1.09765625" style="36" customWidth="1"/>
    <col min="3" max="3" width="49.5" style="36" customWidth="1"/>
    <col min="4" max="4" width="1.8984375" style="36" customWidth="1"/>
    <col min="5" max="5" width="3.59765625" style="36" customWidth="1"/>
    <col min="6" max="6" width="14.19921875" style="36" customWidth="1"/>
    <col min="7" max="7" width="9.3984375" style="36" customWidth="1"/>
    <col min="8" max="16384" width="9" style="36"/>
  </cols>
  <sheetData>
    <row r="1" spans="1:11">
      <c r="A1" s="2" t="s">
        <v>111</v>
      </c>
      <c r="G1" s="86" t="s">
        <v>174</v>
      </c>
    </row>
    <row r="2" spans="1:11">
      <c r="A2" s="8" t="s">
        <v>113</v>
      </c>
    </row>
    <row r="3" spans="1:11">
      <c r="A3" s="41" t="s">
        <v>17</v>
      </c>
    </row>
    <row r="4" spans="1:11">
      <c r="A4" s="41" t="s">
        <v>175</v>
      </c>
      <c r="K4" s="107"/>
    </row>
    <row r="9" spans="1:11" s="41" customFormat="1">
      <c r="A9" s="41" t="s">
        <v>18</v>
      </c>
    </row>
    <row r="10" spans="1:11" s="41" customFormat="1">
      <c r="A10" s="102" t="s">
        <v>24</v>
      </c>
      <c r="C10" s="102" t="s">
        <v>2</v>
      </c>
      <c r="F10" s="85" t="s">
        <v>25</v>
      </c>
    </row>
    <row r="12" spans="1:11">
      <c r="A12" s="36">
        <v>1</v>
      </c>
      <c r="C12" s="55" t="s">
        <v>26</v>
      </c>
      <c r="F12" s="116">
        <v>497693283.4863649</v>
      </c>
    </row>
    <row r="13" spans="1:11">
      <c r="A13" s="36">
        <v>2</v>
      </c>
      <c r="C13" s="55" t="s">
        <v>27</v>
      </c>
      <c r="F13" s="117">
        <v>32290295.469999995</v>
      </c>
    </row>
    <row r="14" spans="1:11">
      <c r="A14" s="36">
        <v>3</v>
      </c>
      <c r="C14" s="55" t="s">
        <v>28</v>
      </c>
      <c r="F14" s="117">
        <v>41209182.949968524</v>
      </c>
    </row>
    <row r="15" spans="1:11">
      <c r="A15" s="36">
        <v>4</v>
      </c>
      <c r="C15" s="36" t="s">
        <v>29</v>
      </c>
      <c r="F15" s="117">
        <v>58081129.260000013</v>
      </c>
    </row>
    <row r="16" spans="1:11">
      <c r="A16" s="36">
        <v>5</v>
      </c>
      <c r="C16" s="36" t="s">
        <v>30</v>
      </c>
      <c r="F16" s="117">
        <v>32404710.979999997</v>
      </c>
    </row>
    <row r="17" spans="1:7">
      <c r="A17" s="36">
        <v>6</v>
      </c>
      <c r="C17" s="36" t="s">
        <v>31</v>
      </c>
      <c r="F17" s="118">
        <v>26816664</v>
      </c>
    </row>
    <row r="18" spans="1:7" ht="13.8" thickBot="1">
      <c r="A18" s="36">
        <v>7</v>
      </c>
      <c r="C18" s="36" t="s">
        <v>32</v>
      </c>
      <c r="F18" s="119">
        <f>SUM(F12:F17)</f>
        <v>688495266.14633346</v>
      </c>
      <c r="G18" s="41" t="s">
        <v>176</v>
      </c>
    </row>
    <row r="19" spans="1:7" ht="13.8" thickTop="1">
      <c r="F19" s="92"/>
    </row>
    <row r="20" spans="1:7">
      <c r="F20" s="92"/>
    </row>
    <row r="21" spans="1:7">
      <c r="F21" s="92"/>
    </row>
    <row r="22" spans="1:7">
      <c r="C22" s="113" t="s">
        <v>23</v>
      </c>
      <c r="F22" s="92"/>
    </row>
    <row r="23" spans="1:7">
      <c r="C23" s="128" t="s">
        <v>179</v>
      </c>
      <c r="F23" s="92"/>
    </row>
    <row r="24" spans="1:7">
      <c r="F24" s="92"/>
    </row>
    <row r="25" spans="1:7">
      <c r="F25" s="112"/>
    </row>
    <row r="26" spans="1:7">
      <c r="F26" s="93"/>
    </row>
    <row r="27" spans="1:7">
      <c r="F27" s="93"/>
    </row>
    <row r="28" spans="1:7">
      <c r="F28" s="93"/>
    </row>
    <row r="29" spans="1:7">
      <c r="F29" s="93"/>
    </row>
    <row r="30" spans="1:7">
      <c r="F30" s="93"/>
    </row>
    <row r="31" spans="1:7">
      <c r="F31" s="93"/>
    </row>
    <row r="32" spans="1:7">
      <c r="F32" s="67"/>
    </row>
  </sheetData>
  <pageMargins left="0.7" right="0.7" top="0.75" bottom="0.75" header="0.3" footer="0.3"/>
  <pageSetup firstPageNumber="4" fitToHeight="0" orientation="portrait" useFirstPageNumber="1" r:id="rId1"/>
  <headerFooter alignWithMargins="0">
    <oddHeader>&amp;LWA UE-152253
PC 73&amp;R&amp;"Arial,Bold"&amp;10Attachment PC 73-1</oddHeader>
    <oddFooter>&amp;L&amp;F&amp;CPage &amp;P of &amp;N</oddFoot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7"/>
  <sheetViews>
    <sheetView tabSelected="1" view="pageBreakPreview" zoomScaleNormal="100" zoomScaleSheetLayoutView="100" workbookViewId="0">
      <selection activeCell="G1" sqref="G1:J1048576"/>
    </sheetView>
  </sheetViews>
  <sheetFormatPr defaultColWidth="9" defaultRowHeight="13.2"/>
  <cols>
    <col min="1" max="1" width="13.3984375" style="36" customWidth="1"/>
    <col min="2" max="2" width="15.5" style="36" customWidth="1"/>
    <col min="3" max="3" width="13.8984375" style="36" customWidth="1"/>
    <col min="4" max="4" width="14.5" style="36" customWidth="1"/>
    <col min="5" max="6" width="12.09765625" style="36" customWidth="1"/>
    <col min="7" max="7" width="9.19921875" style="36" bestFit="1" customWidth="1"/>
    <col min="8" max="8" width="10.69921875" style="36" bestFit="1" customWidth="1"/>
    <col min="9" max="16384" width="9" style="36"/>
  </cols>
  <sheetData>
    <row r="1" spans="1:9">
      <c r="A1" s="2" t="s">
        <v>111</v>
      </c>
      <c r="F1" s="86"/>
    </row>
    <row r="2" spans="1:9">
      <c r="A2" s="8" t="s">
        <v>113</v>
      </c>
    </row>
    <row r="3" spans="1:9">
      <c r="A3" s="11" t="s">
        <v>156</v>
      </c>
    </row>
    <row r="4" spans="1:9">
      <c r="A4" s="11" t="s">
        <v>157</v>
      </c>
    </row>
    <row r="5" spans="1:9" ht="15.75" customHeight="1">
      <c r="A5" s="11"/>
    </row>
    <row r="6" spans="1:9">
      <c r="A6" s="7"/>
      <c r="B6" s="138" t="s">
        <v>162</v>
      </c>
      <c r="C6" s="138"/>
      <c r="D6" s="138"/>
      <c r="E6" s="138"/>
      <c r="F6" s="138"/>
      <c r="H6" s="139"/>
      <c r="I6" s="139"/>
    </row>
    <row r="7" spans="1:9" ht="39.6">
      <c r="A7" s="50" t="s">
        <v>33</v>
      </c>
      <c r="B7" s="87" t="s">
        <v>159</v>
      </c>
      <c r="C7" s="88" t="s">
        <v>158</v>
      </c>
      <c r="D7" s="89" t="s">
        <v>160</v>
      </c>
      <c r="E7" s="90" t="s">
        <v>161</v>
      </c>
      <c r="F7" s="89" t="s">
        <v>163</v>
      </c>
    </row>
    <row r="8" spans="1:9">
      <c r="A8" s="36" t="s">
        <v>40</v>
      </c>
      <c r="B8" s="28">
        <v>119826.97067672609</v>
      </c>
      <c r="C8" s="51">
        <f t="shared" ref="C8:C39" si="0">B8/$B$89</f>
        <v>1.7243661559709033E-4</v>
      </c>
      <c r="D8" s="52">
        <f t="shared" ref="D8:D39" si="1">C8*$D$89</f>
        <v>-3431.0598005191077</v>
      </c>
      <c r="E8" s="53">
        <v>0</v>
      </c>
      <c r="F8" s="52">
        <f t="shared" ref="F8:F39" si="2">D8*E8</f>
        <v>0</v>
      </c>
      <c r="G8" s="67"/>
      <c r="H8" s="67"/>
    </row>
    <row r="9" spans="1:9">
      <c r="A9" s="36" t="s">
        <v>34</v>
      </c>
      <c r="B9" s="28">
        <v>67884043.425930023</v>
      </c>
      <c r="C9" s="51">
        <f t="shared" si="0"/>
        <v>9.7688313701874058E-2</v>
      </c>
      <c r="D9" s="52">
        <f t="shared" si="1"/>
        <v>-1943754.4918311171</v>
      </c>
      <c r="E9" s="53">
        <v>0</v>
      </c>
      <c r="F9" s="52">
        <f t="shared" si="2"/>
        <v>0</v>
      </c>
      <c r="G9" s="67"/>
      <c r="H9" s="67"/>
    </row>
    <row r="10" spans="1:9">
      <c r="A10" s="36" t="s">
        <v>41</v>
      </c>
      <c r="B10" s="28">
        <v>2139.63</v>
      </c>
      <c r="C10" s="51">
        <f t="shared" si="0"/>
        <v>3.0790276491706669E-6</v>
      </c>
      <c r="D10" s="52">
        <f t="shared" si="1"/>
        <v>-61.264992676732781</v>
      </c>
      <c r="E10" s="53">
        <v>0.22565052397253504</v>
      </c>
      <c r="F10" s="52">
        <f t="shared" si="2"/>
        <v>-13.824477698678274</v>
      </c>
      <c r="G10" s="67"/>
      <c r="H10" s="67"/>
    </row>
    <row r="11" spans="1:9">
      <c r="A11" s="36" t="s">
        <v>35</v>
      </c>
      <c r="B11" s="28">
        <v>7473965.8163556829</v>
      </c>
      <c r="C11" s="51">
        <f t="shared" si="0"/>
        <v>1.075538639742178E-2</v>
      </c>
      <c r="D11" s="52">
        <f t="shared" si="1"/>
        <v>-214005.44066272303</v>
      </c>
      <c r="E11" s="53">
        <v>0.22437004168265501</v>
      </c>
      <c r="F11" s="52">
        <f t="shared" si="2"/>
        <v>-48016.409641810118</v>
      </c>
      <c r="G11" s="67"/>
      <c r="H11" s="67"/>
    </row>
    <row r="12" spans="1:9">
      <c r="A12" s="36" t="s">
        <v>36</v>
      </c>
      <c r="B12" s="28">
        <v>5688.354078993184</v>
      </c>
      <c r="C12" s="51">
        <f t="shared" si="0"/>
        <v>8.1858075870560602E-6</v>
      </c>
      <c r="D12" s="52">
        <f t="shared" si="1"/>
        <v>-162.87721287894658</v>
      </c>
      <c r="E12" s="53">
        <v>8.2285226967736394E-2</v>
      </c>
      <c r="F12" s="52">
        <f t="shared" si="2"/>
        <v>-13.402388429616437</v>
      </c>
      <c r="G12" s="67"/>
      <c r="H12" s="67"/>
    </row>
    <row r="13" spans="1:9">
      <c r="A13" s="36" t="s">
        <v>37</v>
      </c>
      <c r="B13" s="54">
        <v>1840130.5347571312</v>
      </c>
      <c r="C13" s="51">
        <f t="shared" si="0"/>
        <v>2.6480339098818076E-3</v>
      </c>
      <c r="D13" s="52">
        <f t="shared" si="1"/>
        <v>-52689.289146314099</v>
      </c>
      <c r="E13" s="53">
        <v>0</v>
      </c>
      <c r="F13" s="52">
        <f t="shared" si="2"/>
        <v>0</v>
      </c>
      <c r="G13" s="67"/>
      <c r="H13" s="67"/>
    </row>
    <row r="14" spans="1:9">
      <c r="A14" s="55" t="s">
        <v>38</v>
      </c>
      <c r="B14" s="28">
        <v>651466.40833665896</v>
      </c>
      <c r="C14" s="51">
        <f t="shared" si="0"/>
        <v>9.3749063332187381E-4</v>
      </c>
      <c r="D14" s="52">
        <f t="shared" si="1"/>
        <v>-18653.732063900217</v>
      </c>
      <c r="E14" s="53">
        <v>0.22730931045735822</v>
      </c>
      <c r="F14" s="52">
        <f t="shared" si="2"/>
        <v>-4240.166972901472</v>
      </c>
      <c r="G14" s="67"/>
      <c r="H14" s="67"/>
    </row>
    <row r="15" spans="1:9">
      <c r="A15" s="36" t="s">
        <v>39</v>
      </c>
      <c r="B15" s="28">
        <v>325823.58490444999</v>
      </c>
      <c r="C15" s="51">
        <f t="shared" si="0"/>
        <v>4.6887537876768779E-4</v>
      </c>
      <c r="D15" s="52">
        <f t="shared" si="1"/>
        <v>-9329.4539444099919</v>
      </c>
      <c r="E15" s="53">
        <v>7.6800559158639092E-2</v>
      </c>
      <c r="F15" s="52">
        <f t="shared" si="2"/>
        <v>-716.50727957545837</v>
      </c>
      <c r="G15" s="67"/>
      <c r="H15" s="67"/>
    </row>
    <row r="16" spans="1:9">
      <c r="A16" s="36" t="s">
        <v>42</v>
      </c>
      <c r="B16" s="28">
        <v>32126887.385325186</v>
      </c>
      <c r="C16" s="51">
        <f t="shared" si="0"/>
        <v>4.6232093652270982E-2</v>
      </c>
      <c r="D16" s="52">
        <f t="shared" si="1"/>
        <v>-919903.68446327932</v>
      </c>
      <c r="E16" s="53">
        <v>0</v>
      </c>
      <c r="F16" s="52">
        <f t="shared" si="2"/>
        <v>0</v>
      </c>
      <c r="G16" s="67"/>
      <c r="H16" s="67"/>
    </row>
    <row r="17" spans="1:8">
      <c r="A17" s="36" t="s">
        <v>44</v>
      </c>
      <c r="B17" s="28">
        <v>-82229.878538628589</v>
      </c>
      <c r="C17" s="51">
        <f t="shared" si="0"/>
        <v>-1.1833264144192363E-4</v>
      </c>
      <c r="D17" s="52">
        <f t="shared" si="1"/>
        <v>2354.5252714150142</v>
      </c>
      <c r="E17" s="53">
        <v>0.22565052397253504</v>
      </c>
      <c r="F17" s="52">
        <f t="shared" si="2"/>
        <v>531.29986120137323</v>
      </c>
      <c r="G17" s="67"/>
      <c r="H17" s="67"/>
    </row>
    <row r="18" spans="1:8">
      <c r="A18" s="36" t="s">
        <v>43</v>
      </c>
      <c r="B18" s="28">
        <v>18043997.810790766</v>
      </c>
      <c r="C18" s="51">
        <f t="shared" si="0"/>
        <v>2.5966156840668598E-2</v>
      </c>
      <c r="D18" s="52">
        <f t="shared" si="1"/>
        <v>-516661.94329724234</v>
      </c>
      <c r="E18" s="53">
        <v>0.22437004168265501</v>
      </c>
      <c r="F18" s="52">
        <f t="shared" si="2"/>
        <v>-115923.4617534438</v>
      </c>
      <c r="G18" s="67"/>
      <c r="H18" s="67"/>
    </row>
    <row r="19" spans="1:8">
      <c r="A19" s="36" t="s">
        <v>45</v>
      </c>
      <c r="B19" s="28">
        <v>7468677.1259951256</v>
      </c>
      <c r="C19" s="51">
        <f t="shared" si="0"/>
        <v>1.0747775724619445E-2</v>
      </c>
      <c r="D19" s="52">
        <f t="shared" si="1"/>
        <v>-213854.00720169983</v>
      </c>
      <c r="E19" s="53">
        <v>0</v>
      </c>
      <c r="F19" s="52">
        <f t="shared" si="2"/>
        <v>0</v>
      </c>
      <c r="G19" s="67"/>
      <c r="H19" s="67"/>
    </row>
    <row r="20" spans="1:8">
      <c r="A20" s="36" t="s">
        <v>46</v>
      </c>
      <c r="B20" s="28">
        <v>7865931.746117129</v>
      </c>
      <c r="C20" s="51">
        <f t="shared" si="0"/>
        <v>1.1319443704184341E-2</v>
      </c>
      <c r="D20" s="52">
        <f t="shared" si="1"/>
        <v>-225228.77825677607</v>
      </c>
      <c r="E20" s="53">
        <v>0.22565052397253504</v>
      </c>
      <c r="F20" s="52">
        <f t="shared" si="2"/>
        <v>-50822.991827335427</v>
      </c>
      <c r="G20" s="67"/>
      <c r="H20" s="67"/>
    </row>
    <row r="21" spans="1:8">
      <c r="A21" s="36" t="s">
        <v>47</v>
      </c>
      <c r="B21" s="28">
        <v>990352.84525628691</v>
      </c>
      <c r="C21" s="51">
        <f t="shared" si="0"/>
        <v>1.4251640671419574E-3</v>
      </c>
      <c r="D21" s="52">
        <f t="shared" si="1"/>
        <v>-28357.22055308997</v>
      </c>
      <c r="E21" s="53">
        <v>0</v>
      </c>
      <c r="F21" s="52">
        <f t="shared" si="2"/>
        <v>0</v>
      </c>
      <c r="G21" s="67"/>
      <c r="H21" s="67"/>
    </row>
    <row r="22" spans="1:8">
      <c r="A22" s="36" t="s">
        <v>48</v>
      </c>
      <c r="B22" s="28">
        <v>2788048.901278784</v>
      </c>
      <c r="C22" s="51">
        <f t="shared" si="0"/>
        <v>4.0121327772919971E-3</v>
      </c>
      <c r="D22" s="52">
        <f t="shared" si="1"/>
        <v>-79831.464093893621</v>
      </c>
      <c r="E22" s="53">
        <v>0.22565052397253504</v>
      </c>
      <c r="F22" s="52">
        <f t="shared" si="2"/>
        <v>-18014.011702281714</v>
      </c>
      <c r="G22" s="67"/>
      <c r="H22" s="67"/>
    </row>
    <row r="23" spans="1:8">
      <c r="A23" s="36" t="s">
        <v>49</v>
      </c>
      <c r="B23" s="28">
        <v>54802.150907052463</v>
      </c>
      <c r="C23" s="51">
        <f t="shared" si="0"/>
        <v>7.8862858474052931E-5</v>
      </c>
      <c r="D23" s="52">
        <f t="shared" si="1"/>
        <v>-1569.1747517046283</v>
      </c>
      <c r="E23" s="53">
        <v>0</v>
      </c>
      <c r="F23" s="52">
        <f t="shared" si="2"/>
        <v>0</v>
      </c>
      <c r="G23" s="67"/>
      <c r="H23" s="67"/>
    </row>
    <row r="24" spans="1:8">
      <c r="A24" s="36" t="s">
        <v>50</v>
      </c>
      <c r="B24" s="28">
        <v>17719.469690664984</v>
      </c>
      <c r="C24" s="51">
        <f t="shared" si="0"/>
        <v>2.5499145696311553E-5</v>
      </c>
      <c r="D24" s="52">
        <f t="shared" si="1"/>
        <v>-507.36958298125319</v>
      </c>
      <c r="E24" s="53">
        <v>0.22565052397253504</v>
      </c>
      <c r="F24" s="52">
        <f t="shared" si="2"/>
        <v>-114.48821224744638</v>
      </c>
      <c r="G24" s="67"/>
      <c r="H24" s="67"/>
    </row>
    <row r="25" spans="1:8">
      <c r="A25" s="36" t="s">
        <v>51</v>
      </c>
      <c r="B25" s="28">
        <v>4986210.316771457</v>
      </c>
      <c r="C25" s="51">
        <f t="shared" si="0"/>
        <v>7.1753898711082497E-3</v>
      </c>
      <c r="D25" s="52">
        <f t="shared" si="1"/>
        <v>-142772.41324044473</v>
      </c>
      <c r="E25" s="53">
        <v>0</v>
      </c>
      <c r="F25" s="52">
        <f t="shared" si="2"/>
        <v>0</v>
      </c>
      <c r="G25" s="67"/>
      <c r="H25" s="67"/>
    </row>
    <row r="26" spans="1:8">
      <c r="A26" s="36" t="s">
        <v>52</v>
      </c>
      <c r="B26" s="28">
        <v>1718632.846716661</v>
      </c>
      <c r="C26" s="51">
        <f t="shared" si="0"/>
        <v>2.4731930538520641E-3</v>
      </c>
      <c r="D26" s="52">
        <f t="shared" si="1"/>
        <v>-49210.39094053115</v>
      </c>
      <c r="E26" s="53">
        <v>0.22565052397253504</v>
      </c>
      <c r="F26" s="52">
        <f t="shared" si="2"/>
        <v>-11104.350500624145</v>
      </c>
      <c r="G26" s="67"/>
      <c r="H26" s="67"/>
    </row>
    <row r="27" spans="1:8">
      <c r="A27" s="36" t="s">
        <v>53</v>
      </c>
      <c r="B27" s="28">
        <v>505.11772648143074</v>
      </c>
      <c r="C27" s="51">
        <f t="shared" si="0"/>
        <v>7.2688803481094933E-7</v>
      </c>
      <c r="D27" s="52">
        <f t="shared" si="1"/>
        <v>-14.463264122195318</v>
      </c>
      <c r="E27" s="53">
        <v>0</v>
      </c>
      <c r="F27" s="52">
        <f t="shared" si="2"/>
        <v>0</v>
      </c>
      <c r="G27" s="67"/>
      <c r="H27" s="67"/>
    </row>
    <row r="28" spans="1:8">
      <c r="A28" s="36" t="s">
        <v>54</v>
      </c>
      <c r="B28" s="28">
        <v>1872310.5679591252</v>
      </c>
      <c r="C28" s="51">
        <f t="shared" si="0"/>
        <v>2.6943424828501103E-3</v>
      </c>
      <c r="D28" s="52">
        <f t="shared" si="1"/>
        <v>-53610.714578962346</v>
      </c>
      <c r="E28" s="53">
        <v>8.2285226967736394E-2</v>
      </c>
      <c r="F28" s="52">
        <f t="shared" si="2"/>
        <v>-4411.3698170324515</v>
      </c>
      <c r="G28" s="67"/>
      <c r="H28" s="67"/>
    </row>
    <row r="29" spans="1:8">
      <c r="A29" s="36" t="s">
        <v>55</v>
      </c>
      <c r="B29" s="28">
        <v>1978477.6022114239</v>
      </c>
      <c r="C29" s="51">
        <f t="shared" si="0"/>
        <v>2.8471218110018358E-3</v>
      </c>
      <c r="D29" s="52">
        <f t="shared" si="1"/>
        <v>-56650.643246992571</v>
      </c>
      <c r="E29" s="53">
        <v>0</v>
      </c>
      <c r="F29" s="52">
        <f t="shared" si="2"/>
        <v>0</v>
      </c>
      <c r="G29" s="67"/>
      <c r="H29" s="67"/>
    </row>
    <row r="30" spans="1:8">
      <c r="A30" s="36" t="s">
        <v>56</v>
      </c>
      <c r="B30" s="28">
        <v>899293.5980669097</v>
      </c>
      <c r="C30" s="51">
        <f t="shared" si="0"/>
        <v>1.2941255512262343E-3</v>
      </c>
      <c r="D30" s="52">
        <f t="shared" si="1"/>
        <v>-25749.879979156161</v>
      </c>
      <c r="E30" s="53">
        <v>0.22565052397253504</v>
      </c>
      <c r="F30" s="52">
        <f t="shared" si="2"/>
        <v>-5810.4739095264777</v>
      </c>
      <c r="G30" s="67"/>
      <c r="H30" s="67"/>
    </row>
    <row r="31" spans="1:8">
      <c r="A31" s="36" t="s">
        <v>58</v>
      </c>
      <c r="B31" s="28">
        <v>9704036.161406856</v>
      </c>
      <c r="C31" s="51">
        <f t="shared" si="0"/>
        <v>1.3964561933382731E-2</v>
      </c>
      <c r="D31" s="52">
        <f t="shared" si="1"/>
        <v>-277860.05260878801</v>
      </c>
      <c r="E31" s="53">
        <v>0</v>
      </c>
      <c r="F31" s="52">
        <f t="shared" si="2"/>
        <v>0</v>
      </c>
      <c r="G31" s="67"/>
      <c r="H31" s="67"/>
    </row>
    <row r="32" spans="1:8">
      <c r="A32" s="36" t="s">
        <v>59</v>
      </c>
      <c r="B32" s="28">
        <v>134529.60273698869</v>
      </c>
      <c r="C32" s="51">
        <f t="shared" si="0"/>
        <v>1.9359439083352448E-4</v>
      </c>
      <c r="D32" s="52">
        <f t="shared" si="1"/>
        <v>-3852.046908337134</v>
      </c>
      <c r="E32" s="53">
        <v>0.22565052397253504</v>
      </c>
      <c r="F32" s="52">
        <f t="shared" si="2"/>
        <v>-869.21640323305792</v>
      </c>
      <c r="G32" s="67"/>
      <c r="H32" s="67"/>
    </row>
    <row r="33" spans="1:8">
      <c r="A33" s="36" t="s">
        <v>60</v>
      </c>
      <c r="B33" s="28">
        <v>1640286.7030886197</v>
      </c>
      <c r="C33" s="51">
        <f t="shared" si="0"/>
        <v>2.3604492886045046E-3</v>
      </c>
      <c r="D33" s="52">
        <f t="shared" si="1"/>
        <v>-46967.070405848885</v>
      </c>
      <c r="E33" s="53">
        <v>0.22437004168265501</v>
      </c>
      <c r="F33" s="52">
        <f t="shared" si="2"/>
        <v>-10538.003544672507</v>
      </c>
      <c r="G33" s="67"/>
      <c r="H33" s="67"/>
    </row>
    <row r="34" spans="1:8">
      <c r="A34" s="36" t="s">
        <v>57</v>
      </c>
      <c r="B34" s="28">
        <v>26766065.187209137</v>
      </c>
      <c r="C34" s="51">
        <f t="shared" si="0"/>
        <v>3.851761976179123E-2</v>
      </c>
      <c r="D34" s="52">
        <f t="shared" si="1"/>
        <v>-766404.83993929788</v>
      </c>
      <c r="E34" s="53">
        <v>8.2285226967736394E-2</v>
      </c>
      <c r="F34" s="52">
        <f t="shared" si="2"/>
        <v>-63063.796203576807</v>
      </c>
      <c r="G34" s="67"/>
      <c r="H34" s="67"/>
    </row>
    <row r="35" spans="1:8">
      <c r="A35" s="36" t="s">
        <v>61</v>
      </c>
      <c r="B35" s="28">
        <v>3902219.1207062858</v>
      </c>
      <c r="C35" s="51">
        <f t="shared" si="0"/>
        <v>5.6154758373069651E-3</v>
      </c>
      <c r="D35" s="52">
        <f t="shared" si="1"/>
        <v>-111734.00347400122</v>
      </c>
      <c r="E35" s="53">
        <v>0</v>
      </c>
      <c r="F35" s="52">
        <f t="shared" si="2"/>
        <v>0</v>
      </c>
      <c r="G35" s="67"/>
      <c r="H35" s="67"/>
    </row>
    <row r="36" spans="1:8">
      <c r="A36" s="36" t="s">
        <v>62</v>
      </c>
      <c r="B36" s="28">
        <v>204315.4936260535</v>
      </c>
      <c r="C36" s="51">
        <f t="shared" si="0"/>
        <v>2.940195519919668E-4</v>
      </c>
      <c r="D36" s="52">
        <f t="shared" si="1"/>
        <v>-5850.2578580143354</v>
      </c>
      <c r="E36" s="53">
        <v>0.22565052397253504</v>
      </c>
      <c r="F36" s="52">
        <f t="shared" si="2"/>
        <v>-1320.1137510353753</v>
      </c>
      <c r="G36" s="67"/>
      <c r="H36" s="67"/>
    </row>
    <row r="37" spans="1:8">
      <c r="A37" s="36" t="s">
        <v>64</v>
      </c>
      <c r="B37" s="28">
        <v>23950.698454310346</v>
      </c>
      <c r="C37" s="51">
        <f t="shared" si="0"/>
        <v>3.4466175347032296E-5</v>
      </c>
      <c r="D37" s="52">
        <f t="shared" si="1"/>
        <v>-685.7911720278546</v>
      </c>
      <c r="E37" s="53">
        <v>0.22437004168265501</v>
      </c>
      <c r="F37" s="52">
        <f t="shared" si="2"/>
        <v>-153.87099385348657</v>
      </c>
      <c r="G37" s="67"/>
      <c r="H37" s="67"/>
    </row>
    <row r="38" spans="1:8">
      <c r="A38" s="36" t="s">
        <v>63</v>
      </c>
      <c r="B38" s="28">
        <v>15257490.955798399</v>
      </c>
      <c r="C38" s="51">
        <f t="shared" si="0"/>
        <v>2.195624314011051E-2</v>
      </c>
      <c r="D38" s="52">
        <f t="shared" si="1"/>
        <v>-436874.63331150968</v>
      </c>
      <c r="E38" s="53">
        <v>8.2285226967736394E-2</v>
      </c>
      <c r="F38" s="52">
        <f t="shared" si="2"/>
        <v>-35948.328358484185</v>
      </c>
      <c r="G38" s="67"/>
      <c r="H38" s="67"/>
    </row>
    <row r="39" spans="1:8">
      <c r="A39" s="36" t="s">
        <v>65</v>
      </c>
      <c r="B39" s="28">
        <v>-2077143.3667929284</v>
      </c>
      <c r="C39" s="51">
        <f t="shared" si="0"/>
        <v>-2.9891064612324911E-3</v>
      </c>
      <c r="D39" s="52">
        <f t="shared" si="1"/>
        <v>59475.784670757486</v>
      </c>
      <c r="E39" s="53">
        <v>0</v>
      </c>
      <c r="F39" s="52">
        <f t="shared" si="2"/>
        <v>0</v>
      </c>
      <c r="G39" s="67"/>
      <c r="H39" s="67"/>
    </row>
    <row r="40" spans="1:8">
      <c r="A40" s="36" t="s">
        <v>66</v>
      </c>
      <c r="B40" s="28">
        <v>50701.957012414874</v>
      </c>
      <c r="C40" s="51">
        <f t="shared" ref="C40:C71" si="3">B40/$B$89</f>
        <v>7.296248767697592E-5</v>
      </c>
      <c r="D40" s="52">
        <f t="shared" ref="D40:D71" si="4">C40*$D$89</f>
        <v>-1451.7720470649681</v>
      </c>
      <c r="E40" s="53">
        <v>0.22565052397253504</v>
      </c>
      <c r="F40" s="52">
        <f t="shared" ref="F40:F71" si="5">D40*E40</f>
        <v>-327.59312310888987</v>
      </c>
      <c r="G40" s="67"/>
      <c r="H40" s="67"/>
    </row>
    <row r="41" spans="1:8">
      <c r="A41" s="36" t="s">
        <v>68</v>
      </c>
      <c r="B41" s="28">
        <v>79030.443447199534</v>
      </c>
      <c r="C41" s="51">
        <f t="shared" si="3"/>
        <v>1.1372850469480523E-4</v>
      </c>
      <c r="D41" s="52">
        <f t="shared" si="4"/>
        <v>-2262.9144006354481</v>
      </c>
      <c r="E41" s="53">
        <v>0.22437004168265501</v>
      </c>
      <c r="F41" s="52">
        <f t="shared" si="5"/>
        <v>-507.73019839485579</v>
      </c>
      <c r="G41" s="67"/>
      <c r="H41" s="67"/>
    </row>
    <row r="42" spans="1:8">
      <c r="A42" s="36" t="s">
        <v>67</v>
      </c>
      <c r="B42" s="28">
        <v>3602262.440574009</v>
      </c>
      <c r="C42" s="51">
        <f t="shared" si="3"/>
        <v>5.183824144406453E-3</v>
      </c>
      <c r="D42" s="52">
        <f t="shared" si="4"/>
        <v>-103145.20830304128</v>
      </c>
      <c r="E42" s="53">
        <v>8.2285226967736394E-2</v>
      </c>
      <c r="F42" s="52">
        <f t="shared" si="5"/>
        <v>-8487.3268758501999</v>
      </c>
      <c r="G42" s="67"/>
      <c r="H42" s="67"/>
    </row>
    <row r="43" spans="1:8">
      <c r="A43" s="36" t="s">
        <v>69</v>
      </c>
      <c r="B43" s="28">
        <v>769363.03456823027</v>
      </c>
      <c r="C43" s="51">
        <f t="shared" si="3"/>
        <v>1.1071493929723497E-3</v>
      </c>
      <c r="D43" s="52">
        <f t="shared" si="4"/>
        <v>-22029.519439609438</v>
      </c>
      <c r="E43" s="53">
        <v>0</v>
      </c>
      <c r="F43" s="52">
        <f t="shared" si="5"/>
        <v>0</v>
      </c>
      <c r="G43" s="67"/>
      <c r="H43" s="67"/>
    </row>
    <row r="44" spans="1:8">
      <c r="A44" s="36" t="s">
        <v>70</v>
      </c>
      <c r="B44" s="28">
        <v>1171533.2413468305</v>
      </c>
      <c r="C44" s="51">
        <f t="shared" si="3"/>
        <v>1.6858911316580078E-3</v>
      </c>
      <c r="D44" s="52">
        <f t="shared" si="4"/>
        <v>-33545.040708749919</v>
      </c>
      <c r="E44" s="53">
        <v>0</v>
      </c>
      <c r="F44" s="52">
        <f t="shared" si="5"/>
        <v>0</v>
      </c>
      <c r="G44" s="67"/>
      <c r="H44" s="67"/>
    </row>
    <row r="45" spans="1:8">
      <c r="A45" s="36" t="s">
        <v>71</v>
      </c>
      <c r="B45" s="28">
        <v>7611604.7200949928</v>
      </c>
      <c r="C45" s="51">
        <f t="shared" si="3"/>
        <v>1.095345521783226E-2</v>
      </c>
      <c r="D45" s="52">
        <f t="shared" si="4"/>
        <v>-217946.51759173523</v>
      </c>
      <c r="E45" s="53">
        <v>0</v>
      </c>
      <c r="F45" s="52">
        <f t="shared" si="5"/>
        <v>0</v>
      </c>
      <c r="G45" s="67"/>
      <c r="H45" s="67"/>
    </row>
    <row r="46" spans="1:8">
      <c r="A46" s="36" t="s">
        <v>72</v>
      </c>
      <c r="B46" s="28">
        <v>22783021.431030944</v>
      </c>
      <c r="C46" s="51">
        <f t="shared" si="3"/>
        <v>3.2785833493544268E-2</v>
      </c>
      <c r="D46" s="52">
        <f t="shared" si="4"/>
        <v>-652356.54815363244</v>
      </c>
      <c r="E46" s="53">
        <v>6.3308872574412173E-2</v>
      </c>
      <c r="F46" s="52">
        <f t="shared" si="5"/>
        <v>-41299.957580141694</v>
      </c>
      <c r="G46" s="67"/>
      <c r="H46" s="67"/>
    </row>
    <row r="47" spans="1:8">
      <c r="A47" s="36" t="s">
        <v>73</v>
      </c>
      <c r="B47" s="28">
        <v>8978274.9582358953</v>
      </c>
      <c r="C47" s="51">
        <f t="shared" si="3"/>
        <v>1.2920157615225499E-2</v>
      </c>
      <c r="D47" s="52">
        <f t="shared" si="4"/>
        <v>-257079.00411099836</v>
      </c>
      <c r="E47" s="53">
        <v>0</v>
      </c>
      <c r="F47" s="52">
        <f t="shared" si="5"/>
        <v>0</v>
      </c>
      <c r="G47" s="67"/>
      <c r="H47" s="67"/>
    </row>
    <row r="48" spans="1:8">
      <c r="A48" s="36" t="s">
        <v>74</v>
      </c>
      <c r="B48" s="28">
        <v>1595821.2432592155</v>
      </c>
      <c r="C48" s="51">
        <f t="shared" si="3"/>
        <v>2.2964614120801414E-3</v>
      </c>
      <c r="D48" s="52">
        <f t="shared" si="4"/>
        <v>-45693.870800862969</v>
      </c>
      <c r="E48" s="53">
        <v>1</v>
      </c>
      <c r="F48" s="52">
        <f t="shared" si="5"/>
        <v>-45693.870800862969</v>
      </c>
      <c r="G48" s="67"/>
      <c r="H48" s="67"/>
    </row>
    <row r="49" spans="1:8">
      <c r="A49" s="36" t="s">
        <v>75</v>
      </c>
      <c r="B49" s="28">
        <v>2099728.7106250674</v>
      </c>
      <c r="C49" s="51">
        <f t="shared" si="3"/>
        <v>3.0216078274150466E-3</v>
      </c>
      <c r="D49" s="52">
        <f t="shared" si="4"/>
        <v>-60122.481026892645</v>
      </c>
      <c r="E49" s="53">
        <v>0</v>
      </c>
      <c r="F49" s="52">
        <f t="shared" si="5"/>
        <v>0</v>
      </c>
      <c r="G49" s="67"/>
      <c r="H49" s="67"/>
    </row>
    <row r="50" spans="1:8">
      <c r="A50" s="36" t="s">
        <v>76</v>
      </c>
      <c r="B50" s="28">
        <v>210694.69676372391</v>
      </c>
      <c r="C50" s="51">
        <f t="shared" si="3"/>
        <v>3.0319952368827101E-4</v>
      </c>
      <c r="D50" s="52">
        <f t="shared" si="4"/>
        <v>-6032.9164641811803</v>
      </c>
      <c r="E50" s="53">
        <v>0</v>
      </c>
      <c r="F50" s="52">
        <f t="shared" si="5"/>
        <v>0</v>
      </c>
      <c r="G50" s="67"/>
      <c r="H50" s="67"/>
    </row>
    <row r="51" spans="1:8">
      <c r="A51" s="36" t="s">
        <v>77</v>
      </c>
      <c r="B51" s="28">
        <v>2388140.3720043534</v>
      </c>
      <c r="C51" s="51">
        <f t="shared" si="3"/>
        <v>3.4366456983226661E-3</v>
      </c>
      <c r="D51" s="52">
        <f t="shared" si="4"/>
        <v>-68380.70245876933</v>
      </c>
      <c r="E51" s="53">
        <v>0</v>
      </c>
      <c r="F51" s="52">
        <f t="shared" si="5"/>
        <v>0</v>
      </c>
      <c r="G51" s="68"/>
      <c r="H51" s="67"/>
    </row>
    <row r="52" spans="1:8">
      <c r="A52" s="36" t="s">
        <v>78</v>
      </c>
      <c r="B52" s="28">
        <v>2338721.3480784995</v>
      </c>
      <c r="C52" s="51">
        <f t="shared" si="3"/>
        <v>3.3655294113652339E-3</v>
      </c>
      <c r="D52" s="52">
        <f t="shared" si="4"/>
        <v>-66965.665214522087</v>
      </c>
      <c r="E52" s="53">
        <v>0</v>
      </c>
      <c r="F52" s="52">
        <f t="shared" si="5"/>
        <v>0</v>
      </c>
      <c r="G52" s="67"/>
      <c r="H52" s="67"/>
    </row>
    <row r="53" spans="1:8">
      <c r="A53" s="36" t="s">
        <v>79</v>
      </c>
      <c r="B53" s="28">
        <v>11729860.600978389</v>
      </c>
      <c r="C53" s="51">
        <f t="shared" si="3"/>
        <v>1.6879818057949327E-2</v>
      </c>
      <c r="D53" s="52">
        <f t="shared" si="4"/>
        <v>-335866.39924568147</v>
      </c>
      <c r="E53" s="53">
        <v>0</v>
      </c>
      <c r="F53" s="52">
        <f t="shared" si="5"/>
        <v>0</v>
      </c>
      <c r="G53" s="67"/>
      <c r="H53" s="67"/>
    </row>
    <row r="54" spans="1:8">
      <c r="A54" s="36" t="s">
        <v>80</v>
      </c>
      <c r="B54" s="28">
        <v>8556255.8106250465</v>
      </c>
      <c r="C54" s="51">
        <f t="shared" si="3"/>
        <v>1.2312852322266792E-2</v>
      </c>
      <c r="D54" s="52">
        <f t="shared" si="4"/>
        <v>-244995.1391493837</v>
      </c>
      <c r="E54" s="53">
        <v>6.3308872574412173E-2</v>
      </c>
      <c r="F54" s="52">
        <f t="shared" si="5"/>
        <v>-15510.366045758712</v>
      </c>
      <c r="G54" s="67"/>
      <c r="H54" s="67"/>
    </row>
    <row r="55" spans="1:8">
      <c r="A55" s="36" t="s">
        <v>81</v>
      </c>
      <c r="B55" s="28">
        <v>15203315.496409655</v>
      </c>
      <c r="C55" s="51">
        <f t="shared" si="3"/>
        <v>2.1878282120044206E-2</v>
      </c>
      <c r="D55" s="52">
        <f t="shared" si="4"/>
        <v>-435323.40290124714</v>
      </c>
      <c r="E55" s="53">
        <v>0</v>
      </c>
      <c r="F55" s="52">
        <f t="shared" si="5"/>
        <v>0</v>
      </c>
      <c r="G55" s="67"/>
      <c r="H55" s="67"/>
    </row>
    <row r="56" spans="1:8">
      <c r="A56" s="36" t="s">
        <v>82</v>
      </c>
      <c r="B56" s="28">
        <v>1776047.9294476043</v>
      </c>
      <c r="C56" s="51">
        <f t="shared" si="3"/>
        <v>2.5558160434381119E-3</v>
      </c>
      <c r="D56" s="52">
        <f t="shared" si="4"/>
        <v>-50854.382949918392</v>
      </c>
      <c r="E56" s="53">
        <v>1</v>
      </c>
      <c r="F56" s="52">
        <f t="shared" si="5"/>
        <v>-50854.382949918392</v>
      </c>
      <c r="G56" s="67"/>
      <c r="H56" s="67"/>
    </row>
    <row r="57" spans="1:8">
      <c r="A57" s="36" t="s">
        <v>83</v>
      </c>
      <c r="B57" s="28">
        <v>2589172.4950823546</v>
      </c>
      <c r="C57" s="51">
        <f t="shared" si="3"/>
        <v>3.7259403265194322E-3</v>
      </c>
      <c r="D57" s="52">
        <f t="shared" si="4"/>
        <v>-74136.946084144642</v>
      </c>
      <c r="E57" s="53">
        <v>0</v>
      </c>
      <c r="F57" s="52">
        <f t="shared" si="5"/>
        <v>0</v>
      </c>
      <c r="G57" s="67"/>
      <c r="H57" s="67"/>
    </row>
    <row r="58" spans="1:8">
      <c r="A58" s="36" t="s">
        <v>84</v>
      </c>
      <c r="B58" s="28">
        <v>423247.94893862976</v>
      </c>
      <c r="C58" s="51">
        <f t="shared" si="3"/>
        <v>6.0907359554540532E-4</v>
      </c>
      <c r="D58" s="52">
        <f t="shared" si="4"/>
        <v>-12119.049785321444</v>
      </c>
      <c r="E58" s="53">
        <v>0</v>
      </c>
      <c r="F58" s="52">
        <f t="shared" si="5"/>
        <v>0</v>
      </c>
      <c r="G58" s="67"/>
      <c r="H58" s="67"/>
    </row>
    <row r="59" spans="1:8">
      <c r="A59" s="36" t="s">
        <v>87</v>
      </c>
      <c r="B59" s="28">
        <v>1040862.3686785746</v>
      </c>
      <c r="C59" s="51">
        <f t="shared" si="3"/>
        <v>1.497849633881841E-3</v>
      </c>
      <c r="D59" s="52">
        <f t="shared" si="4"/>
        <v>-29803.48256220917</v>
      </c>
      <c r="E59" s="53">
        <v>0</v>
      </c>
      <c r="F59" s="52">
        <f t="shared" si="5"/>
        <v>0</v>
      </c>
      <c r="G59" s="67"/>
      <c r="H59" s="67"/>
    </row>
    <row r="60" spans="1:8">
      <c r="A60" s="36" t="s">
        <v>85</v>
      </c>
      <c r="B60" s="28">
        <v>33641169.054122895</v>
      </c>
      <c r="C60" s="51">
        <f t="shared" si="3"/>
        <v>4.8411215802764501E-2</v>
      </c>
      <c r="D60" s="52">
        <f t="shared" si="4"/>
        <v>-963262.79578131204</v>
      </c>
      <c r="E60" s="53">
        <v>6.8836744172887168E-2</v>
      </c>
      <c r="F60" s="52">
        <f t="shared" si="5"/>
        <v>-66307.874644458236</v>
      </c>
      <c r="G60" s="67"/>
      <c r="H60" s="67"/>
    </row>
    <row r="61" spans="1:8">
      <c r="A61" s="36" t="s">
        <v>88</v>
      </c>
      <c r="B61" s="28">
        <v>1565974.6592413117</v>
      </c>
      <c r="C61" s="51">
        <f t="shared" si="3"/>
        <v>2.2535107816326243E-3</v>
      </c>
      <c r="D61" s="52">
        <f t="shared" si="4"/>
        <v>-44839.260073175305</v>
      </c>
      <c r="E61" s="53">
        <v>0</v>
      </c>
      <c r="F61" s="52">
        <f t="shared" si="5"/>
        <v>0</v>
      </c>
      <c r="G61" s="67"/>
      <c r="H61" s="67"/>
    </row>
    <row r="62" spans="1:8">
      <c r="A62" s="36" t="s">
        <v>89</v>
      </c>
      <c r="B62" s="28">
        <v>8659755.6641642787</v>
      </c>
      <c r="C62" s="51">
        <f t="shared" si="3"/>
        <v>1.2461793452617559E-2</v>
      </c>
      <c r="D62" s="52">
        <f t="shared" si="4"/>
        <v>-247958.69722677275</v>
      </c>
      <c r="E62" s="53">
        <v>0</v>
      </c>
      <c r="F62" s="52">
        <f t="shared" si="5"/>
        <v>0</v>
      </c>
      <c r="G62" s="67"/>
      <c r="H62" s="67"/>
    </row>
    <row r="63" spans="1:8">
      <c r="A63" s="36" t="s">
        <v>90</v>
      </c>
      <c r="B63" s="28">
        <v>5063531.091486901</v>
      </c>
      <c r="C63" s="51">
        <f t="shared" si="3"/>
        <v>7.2866580825299201E-3</v>
      </c>
      <c r="D63" s="52">
        <f t="shared" si="4"/>
        <v>-144986.37392369416</v>
      </c>
      <c r="E63" s="53">
        <v>0</v>
      </c>
      <c r="F63" s="52">
        <f t="shared" si="5"/>
        <v>0</v>
      </c>
      <c r="G63" s="67"/>
      <c r="H63" s="67"/>
    </row>
    <row r="64" spans="1:8">
      <c r="A64" s="36" t="s">
        <v>91</v>
      </c>
      <c r="B64" s="28">
        <v>1052182.428081865</v>
      </c>
      <c r="C64" s="51">
        <f t="shared" si="3"/>
        <v>1.5141397288482535E-3</v>
      </c>
      <c r="D64" s="52">
        <f t="shared" si="4"/>
        <v>-30127.614938574599</v>
      </c>
      <c r="E64" s="53">
        <v>1</v>
      </c>
      <c r="F64" s="52">
        <f t="shared" si="5"/>
        <v>-30127.614938574599</v>
      </c>
      <c r="G64" s="67"/>
      <c r="H64" s="67"/>
    </row>
    <row r="65" spans="1:8">
      <c r="A65" s="36" t="s">
        <v>86</v>
      </c>
      <c r="B65" s="28">
        <v>1161282.7833100678</v>
      </c>
      <c r="C65" s="51">
        <f t="shared" si="3"/>
        <v>1.6711402430876212E-3</v>
      </c>
      <c r="D65" s="52">
        <f t="shared" si="4"/>
        <v>-33251.5347116591</v>
      </c>
      <c r="E65" s="53">
        <v>0</v>
      </c>
      <c r="F65" s="52">
        <f t="shared" si="5"/>
        <v>0</v>
      </c>
      <c r="G65" s="67"/>
      <c r="H65" s="67"/>
    </row>
    <row r="66" spans="1:8">
      <c r="A66" s="36" t="s">
        <v>92</v>
      </c>
      <c r="B66" s="28">
        <v>207320.58451035304</v>
      </c>
      <c r="C66" s="51">
        <f t="shared" si="3"/>
        <v>2.9834401833475925E-4</v>
      </c>
      <c r="D66" s="52">
        <f t="shared" si="4"/>
        <v>-5936.3039832881104</v>
      </c>
      <c r="E66" s="53">
        <v>0</v>
      </c>
      <c r="F66" s="52">
        <f t="shared" si="5"/>
        <v>0</v>
      </c>
      <c r="G66" s="68"/>
      <c r="H66" s="67"/>
    </row>
    <row r="67" spans="1:8">
      <c r="A67" s="36" t="s">
        <v>95</v>
      </c>
      <c r="B67" s="54">
        <v>52704.45648905819</v>
      </c>
      <c r="C67" s="51">
        <f t="shared" si="3"/>
        <v>7.5844178088885707E-5</v>
      </c>
      <c r="D67" s="52">
        <f t="shared" si="4"/>
        <v>-1509.1105194979186</v>
      </c>
      <c r="E67" s="53">
        <v>0</v>
      </c>
      <c r="F67" s="52">
        <f t="shared" si="5"/>
        <v>0</v>
      </c>
      <c r="G67" s="67"/>
      <c r="H67" s="67"/>
    </row>
    <row r="68" spans="1:8">
      <c r="A68" s="36" t="s">
        <v>93</v>
      </c>
      <c r="B68" s="28">
        <v>2574115.8889564965</v>
      </c>
      <c r="C68" s="51">
        <f t="shared" si="3"/>
        <v>3.7042731660458035E-3</v>
      </c>
      <c r="D68" s="52">
        <f t="shared" si="4"/>
        <v>-73705.823476947538</v>
      </c>
      <c r="E68" s="53">
        <v>6.8836744172887168E-2</v>
      </c>
      <c r="F68" s="52">
        <f t="shared" si="5"/>
        <v>-5073.6689147346187</v>
      </c>
      <c r="G68" s="67"/>
      <c r="H68" s="67"/>
    </row>
    <row r="69" spans="1:8">
      <c r="A69" s="36" t="s">
        <v>96</v>
      </c>
      <c r="B69" s="54">
        <v>355365.0965460015</v>
      </c>
      <c r="C69" s="51">
        <f t="shared" si="3"/>
        <v>5.1138699579616196E-4</v>
      </c>
      <c r="D69" s="52">
        <f t="shared" si="4"/>
        <v>-10175.329396885078</v>
      </c>
      <c r="E69" s="53">
        <v>0</v>
      </c>
      <c r="F69" s="52">
        <f t="shared" si="5"/>
        <v>0</v>
      </c>
      <c r="G69" s="67"/>
      <c r="H69" s="67"/>
    </row>
    <row r="70" spans="1:8">
      <c r="A70" s="36" t="s">
        <v>94</v>
      </c>
      <c r="B70" s="54">
        <v>1679460.0689229874</v>
      </c>
      <c r="C70" s="51">
        <f t="shared" si="3"/>
        <v>2.4168215943373163E-3</v>
      </c>
      <c r="D70" s="52">
        <f t="shared" si="4"/>
        <v>-48088.739092007476</v>
      </c>
      <c r="E70" s="53">
        <v>0</v>
      </c>
      <c r="F70" s="52">
        <f t="shared" si="5"/>
        <v>0</v>
      </c>
      <c r="G70" s="67"/>
      <c r="H70" s="67"/>
    </row>
    <row r="71" spans="1:8">
      <c r="A71" s="36" t="s">
        <v>97</v>
      </c>
      <c r="B71" s="54">
        <v>54425.557778113303</v>
      </c>
      <c r="C71" s="51">
        <f t="shared" si="3"/>
        <v>7.8320923346721872E-5</v>
      </c>
      <c r="D71" s="52">
        <f t="shared" si="4"/>
        <v>-1558.3915904634021</v>
      </c>
      <c r="E71" s="53">
        <v>0</v>
      </c>
      <c r="F71" s="52">
        <f t="shared" si="5"/>
        <v>0</v>
      </c>
      <c r="G71" s="67"/>
      <c r="H71" s="67"/>
    </row>
    <row r="72" spans="1:8">
      <c r="A72" s="36" t="s">
        <v>98</v>
      </c>
      <c r="B72" s="28">
        <v>2385041.6751109622</v>
      </c>
      <c r="C72" s="51">
        <f t="shared" ref="C72:C82" si="6">B72/$B$89</f>
        <v>3.4321865285544583E-3</v>
      </c>
      <c r="D72" s="52">
        <f t="shared" ref="D72:D82" si="7">C72*$D$89</f>
        <v>-68291.976070337201</v>
      </c>
      <c r="E72" s="53">
        <v>0</v>
      </c>
      <c r="F72" s="52">
        <f t="shared" ref="F72:F82" si="8">D72*E72</f>
        <v>0</v>
      </c>
      <c r="G72" s="67"/>
      <c r="H72" s="67"/>
    </row>
    <row r="73" spans="1:8">
      <c r="A73" s="36" t="s">
        <v>99</v>
      </c>
      <c r="B73" s="54">
        <v>351194.63940799743</v>
      </c>
      <c r="C73" s="51">
        <f t="shared" si="6"/>
        <v>5.0538551290538376E-4</v>
      </c>
      <c r="D73" s="52">
        <f t="shared" si="7"/>
        <v>-10055.914813046542</v>
      </c>
      <c r="E73" s="53">
        <v>1</v>
      </c>
      <c r="F73" s="52">
        <f t="shared" si="8"/>
        <v>-10055.914813046542</v>
      </c>
      <c r="G73" s="67"/>
      <c r="H73" s="67"/>
    </row>
    <row r="74" spans="1:8">
      <c r="A74" s="36" t="s">
        <v>100</v>
      </c>
      <c r="B74" s="28">
        <v>1191314.8376383614</v>
      </c>
      <c r="C74" s="51">
        <f t="shared" si="6"/>
        <v>1.7143577739869877E-3</v>
      </c>
      <c r="D74" s="52">
        <f t="shared" si="7"/>
        <v>-34111.45609455715</v>
      </c>
      <c r="E74" s="53">
        <v>0</v>
      </c>
      <c r="F74" s="52">
        <f t="shared" si="8"/>
        <v>0</v>
      </c>
      <c r="G74" s="68"/>
      <c r="H74" s="67"/>
    </row>
    <row r="75" spans="1:8">
      <c r="A75" s="36" t="s">
        <v>101</v>
      </c>
      <c r="B75" s="28">
        <v>32109.090801921579</v>
      </c>
      <c r="C75" s="51">
        <f t="shared" si="6"/>
        <v>4.6206483536334824E-5</v>
      </c>
      <c r="D75" s="52">
        <f t="shared" si="7"/>
        <v>-919.39410684850816</v>
      </c>
      <c r="E75" s="53">
        <v>0</v>
      </c>
      <c r="F75" s="52">
        <f t="shared" si="8"/>
        <v>0</v>
      </c>
      <c r="G75" s="67"/>
      <c r="H75" s="67"/>
    </row>
    <row r="76" spans="1:8">
      <c r="A76" s="36" t="s">
        <v>106</v>
      </c>
      <c r="B76" s="56">
        <v>61606.268722206303</v>
      </c>
      <c r="C76" s="51">
        <f t="shared" si="6"/>
        <v>8.8654302266238212E-5</v>
      </c>
      <c r="D76" s="52">
        <f t="shared" si="7"/>
        <v>-1764.0001318484042</v>
      </c>
      <c r="E76" s="53">
        <v>0</v>
      </c>
      <c r="F76" s="52">
        <f t="shared" si="8"/>
        <v>0</v>
      </c>
      <c r="G76" s="67"/>
      <c r="H76" s="67"/>
    </row>
    <row r="77" spans="1:8">
      <c r="A77" s="36" t="s">
        <v>102</v>
      </c>
      <c r="B77" s="28">
        <v>484962.67595560307</v>
      </c>
      <c r="C77" s="51">
        <f t="shared" si="6"/>
        <v>6.9788397437084751E-4</v>
      </c>
      <c r="D77" s="52">
        <f t="shared" si="7"/>
        <v>-13886.155452535606</v>
      </c>
      <c r="E77" s="53">
        <v>0</v>
      </c>
      <c r="F77" s="52">
        <f t="shared" si="8"/>
        <v>0</v>
      </c>
      <c r="G77" s="67"/>
      <c r="H77" s="67"/>
    </row>
    <row r="78" spans="1:8">
      <c r="A78" s="36" t="s">
        <v>103</v>
      </c>
      <c r="B78" s="28">
        <v>101222865.95621783</v>
      </c>
      <c r="C78" s="51">
        <f t="shared" si="6"/>
        <v>0.14566443871486701</v>
      </c>
      <c r="D78" s="52">
        <f t="shared" si="7"/>
        <v>-2898360.0629667696</v>
      </c>
      <c r="E78" s="53">
        <v>6.6548046661184135E-2</v>
      </c>
      <c r="F78" s="52">
        <f t="shared" si="8"/>
        <v>-192880.20071122516</v>
      </c>
      <c r="G78" s="67"/>
      <c r="H78" s="67"/>
    </row>
    <row r="79" spans="1:8">
      <c r="A79" s="36" t="s">
        <v>104</v>
      </c>
      <c r="B79" s="28">
        <v>507733.63108115114</v>
      </c>
      <c r="C79" s="51">
        <f t="shared" si="6"/>
        <v>7.3065244388641182E-4</v>
      </c>
      <c r="D79" s="52">
        <f t="shared" si="7"/>
        <v>-14538.16650071165</v>
      </c>
      <c r="E79" s="53">
        <v>0</v>
      </c>
      <c r="F79" s="52">
        <f t="shared" si="8"/>
        <v>0</v>
      </c>
      <c r="G79" s="67"/>
      <c r="H79" s="67"/>
    </row>
    <row r="80" spans="1:8">
      <c r="A80" s="36" t="s">
        <v>105</v>
      </c>
      <c r="B80" s="56">
        <v>414777.8111685231</v>
      </c>
      <c r="C80" s="51">
        <f t="shared" si="6"/>
        <v>5.968846711115344E-4</v>
      </c>
      <c r="D80" s="52">
        <f t="shared" si="7"/>
        <v>-11876.52050294248</v>
      </c>
      <c r="E80" s="53">
        <v>1</v>
      </c>
      <c r="F80" s="52">
        <f t="shared" si="8"/>
        <v>-11876.52050294248</v>
      </c>
      <c r="G80" s="67"/>
      <c r="H80" s="67"/>
    </row>
    <row r="81" spans="1:8">
      <c r="A81" s="36" t="s">
        <v>107</v>
      </c>
      <c r="B81" s="56">
        <v>920416.90510690771</v>
      </c>
      <c r="C81" s="51">
        <f t="shared" si="6"/>
        <v>1.3245229780795105E-3</v>
      </c>
      <c r="D81" s="52">
        <f t="shared" si="7"/>
        <v>-26354.713175135774</v>
      </c>
      <c r="E81" s="53">
        <v>0</v>
      </c>
      <c r="F81" s="52">
        <f t="shared" si="8"/>
        <v>0</v>
      </c>
      <c r="G81" s="67"/>
      <c r="H81" s="67"/>
    </row>
    <row r="82" spans="1:8">
      <c r="A82" s="36" t="s">
        <v>108</v>
      </c>
      <c r="B82" s="56">
        <v>-3709.8577847316133</v>
      </c>
      <c r="C82" s="51">
        <f t="shared" si="6"/>
        <v>-5.3386588773197592E-6</v>
      </c>
      <c r="D82" s="52">
        <f t="shared" si="7"/>
        <v>106.22603441403531</v>
      </c>
      <c r="E82" s="53">
        <v>0</v>
      </c>
      <c r="F82" s="52">
        <f t="shared" si="8"/>
        <v>0</v>
      </c>
      <c r="G82" s="68"/>
      <c r="H82" s="67"/>
    </row>
    <row r="83" spans="1:8" ht="7.5" customHeight="1">
      <c r="A83" s="57"/>
      <c r="B83" s="58"/>
      <c r="C83" s="59"/>
      <c r="D83" s="52"/>
      <c r="E83" s="69"/>
      <c r="F83" s="52"/>
      <c r="G83" s="67"/>
      <c r="H83" s="67"/>
    </row>
    <row r="84" spans="1:8">
      <c r="A84" s="60" t="s">
        <v>109</v>
      </c>
      <c r="B84" s="61">
        <f>SUM(B8:B82)</f>
        <v>473221715.10178638</v>
      </c>
      <c r="C84" s="62">
        <f>SUM(C8:C82)</f>
        <v>0.68098818252986026</v>
      </c>
      <c r="D84" s="61">
        <f>SUM(D8:D82)</f>
        <v>-13549971.214734267</v>
      </c>
      <c r="E84" s="69"/>
      <c r="F84" s="61">
        <f>SUM(F8:F83)</f>
        <v>-849566.50997557829</v>
      </c>
      <c r="G84" s="67"/>
      <c r="H84" s="67"/>
    </row>
    <row r="85" spans="1:8">
      <c r="A85" s="57"/>
      <c r="B85" s="58"/>
      <c r="C85" s="115" t="s">
        <v>176</v>
      </c>
      <c r="D85" s="115" t="s">
        <v>176</v>
      </c>
      <c r="E85" s="69"/>
      <c r="F85" s="114" t="s">
        <v>176</v>
      </c>
      <c r="G85" s="67"/>
      <c r="H85" s="67"/>
    </row>
    <row r="86" spans="1:8" ht="6.75" customHeight="1">
      <c r="A86" s="57"/>
      <c r="B86" s="58"/>
      <c r="C86" s="115"/>
      <c r="D86" s="115"/>
      <c r="E86" s="69"/>
      <c r="F86" s="114"/>
      <c r="G86" s="67"/>
      <c r="H86" s="67"/>
    </row>
    <row r="87" spans="1:8">
      <c r="A87" s="57" t="s">
        <v>110</v>
      </c>
      <c r="B87" s="54">
        <v>221682730</v>
      </c>
      <c r="C87" s="63">
        <f>B87/B89</f>
        <v>0.31901181747014001</v>
      </c>
      <c r="D87" s="52">
        <f>C87*$D$89</f>
        <v>-6347541.7852657381</v>
      </c>
      <c r="E87" s="69"/>
      <c r="F87" s="114"/>
      <c r="G87" s="67"/>
      <c r="H87" s="67"/>
    </row>
    <row r="88" spans="1:8">
      <c r="A88" s="57"/>
      <c r="B88" s="58"/>
      <c r="C88" s="59"/>
      <c r="D88" s="52"/>
      <c r="E88" s="69"/>
      <c r="F88" s="52"/>
      <c r="G88" s="67"/>
      <c r="H88" s="67"/>
    </row>
    <row r="89" spans="1:8">
      <c r="A89" s="64" t="s">
        <v>0</v>
      </c>
      <c r="B89" s="65">
        <f>B84+B87</f>
        <v>694904445.10178638</v>
      </c>
      <c r="C89" s="66">
        <f>C84+C87</f>
        <v>1.0000000000000002</v>
      </c>
      <c r="D89" s="65">
        <f>'Page 4.11.1'!I22</f>
        <v>-19897513</v>
      </c>
      <c r="E89" s="69"/>
      <c r="F89" s="52"/>
      <c r="G89" s="67"/>
      <c r="H89" s="67"/>
    </row>
    <row r="90" spans="1:8">
      <c r="A90" s="70"/>
      <c r="B90" s="71"/>
      <c r="C90" s="72"/>
      <c r="D90" s="52"/>
      <c r="E90" s="69"/>
      <c r="F90" s="52"/>
      <c r="G90" s="67"/>
      <c r="H90" s="67"/>
    </row>
    <row r="91" spans="1:8">
      <c r="A91" s="70"/>
      <c r="B91" s="71"/>
      <c r="C91" s="72"/>
      <c r="D91" s="52"/>
      <c r="E91" s="69"/>
      <c r="F91" s="52"/>
      <c r="G91" s="67"/>
      <c r="H91" s="67"/>
    </row>
    <row r="92" spans="1:8">
      <c r="A92" s="70"/>
      <c r="B92" s="71"/>
      <c r="C92" s="72"/>
      <c r="D92" s="52"/>
      <c r="E92" s="69"/>
      <c r="F92" s="73"/>
      <c r="G92" s="67"/>
      <c r="H92" s="67"/>
    </row>
    <row r="93" spans="1:8">
      <c r="A93" s="70"/>
      <c r="B93" s="71"/>
      <c r="C93" s="72"/>
      <c r="D93" s="52">
        <f>D84-'Page 4.11'!L54</f>
        <v>-13549971.214734267</v>
      </c>
      <c r="E93" s="69"/>
      <c r="F93" s="73"/>
      <c r="G93" s="67"/>
      <c r="H93" s="67"/>
    </row>
    <row r="94" spans="1:8">
      <c r="A94" s="70"/>
      <c r="B94" s="71"/>
      <c r="C94" s="72"/>
      <c r="D94" s="52"/>
      <c r="E94" s="69"/>
      <c r="F94" s="52"/>
      <c r="G94" s="67"/>
      <c r="H94" s="67"/>
    </row>
    <row r="95" spans="1:8">
      <c r="A95" s="70"/>
      <c r="B95" s="71"/>
      <c r="C95" s="72"/>
      <c r="D95" s="52"/>
      <c r="E95" s="69"/>
      <c r="F95" s="52"/>
      <c r="G95" s="67"/>
      <c r="H95" s="67"/>
    </row>
    <row r="96" spans="1:8">
      <c r="A96" s="70"/>
      <c r="B96" s="71"/>
      <c r="C96" s="72"/>
      <c r="D96" s="52"/>
      <c r="E96" s="69"/>
      <c r="F96" s="52"/>
      <c r="G96" s="67"/>
      <c r="H96" s="67"/>
    </row>
    <row r="97" spans="1:8">
      <c r="A97" s="70"/>
      <c r="B97" s="71"/>
      <c r="C97" s="72"/>
      <c r="D97" s="52"/>
      <c r="E97" s="69"/>
      <c r="F97" s="52"/>
      <c r="G97" s="67"/>
      <c r="H97" s="67"/>
    </row>
    <row r="98" spans="1:8">
      <c r="A98" s="70"/>
      <c r="B98" s="71"/>
      <c r="C98" s="72"/>
      <c r="D98" s="52"/>
      <c r="E98" s="69"/>
      <c r="F98" s="52"/>
      <c r="G98" s="67"/>
      <c r="H98" s="67"/>
    </row>
    <row r="99" spans="1:8">
      <c r="A99" s="70"/>
      <c r="B99" s="71"/>
      <c r="C99" s="72"/>
      <c r="D99" s="52"/>
      <c r="E99" s="69"/>
      <c r="F99" s="52"/>
      <c r="G99" s="67"/>
      <c r="H99" s="67"/>
    </row>
    <row r="100" spans="1:8">
      <c r="A100" s="70"/>
      <c r="B100" s="71"/>
      <c r="C100" s="72"/>
      <c r="D100" s="52"/>
      <c r="E100" s="69"/>
      <c r="F100" s="52"/>
      <c r="G100" s="67"/>
      <c r="H100" s="67"/>
    </row>
    <row r="101" spans="1:8">
      <c r="A101" s="70"/>
      <c r="B101" s="71"/>
      <c r="C101" s="72"/>
      <c r="D101" s="52"/>
      <c r="E101" s="69"/>
      <c r="F101" s="52"/>
      <c r="G101" s="67"/>
      <c r="H101" s="67"/>
    </row>
    <row r="102" spans="1:8">
      <c r="A102" s="70"/>
      <c r="B102" s="71"/>
      <c r="C102" s="72"/>
      <c r="D102" s="52"/>
      <c r="E102" s="69"/>
      <c r="F102" s="52"/>
      <c r="G102" s="67"/>
      <c r="H102" s="67"/>
    </row>
    <row r="103" spans="1:8">
      <c r="A103" s="70"/>
      <c r="B103" s="71"/>
      <c r="C103" s="72"/>
      <c r="D103" s="52"/>
      <c r="E103" s="69"/>
      <c r="F103" s="52"/>
      <c r="G103" s="67"/>
      <c r="H103" s="67"/>
    </row>
    <row r="104" spans="1:8">
      <c r="A104" s="70"/>
      <c r="B104" s="71"/>
      <c r="C104" s="72"/>
      <c r="D104" s="52"/>
      <c r="E104" s="69"/>
      <c r="F104" s="52"/>
      <c r="G104" s="67"/>
      <c r="H104" s="67"/>
    </row>
    <row r="105" spans="1:8">
      <c r="A105" s="70"/>
      <c r="B105" s="71"/>
      <c r="C105" s="72"/>
      <c r="D105" s="52"/>
      <c r="E105" s="69"/>
      <c r="F105" s="52"/>
      <c r="G105" s="67"/>
      <c r="H105" s="67"/>
    </row>
    <row r="106" spans="1:8">
      <c r="A106" s="70"/>
      <c r="B106" s="71"/>
      <c r="C106" s="72"/>
      <c r="D106" s="52"/>
      <c r="E106" s="69"/>
      <c r="F106" s="52"/>
      <c r="G106" s="67"/>
      <c r="H106" s="67"/>
    </row>
    <row r="107" spans="1:8">
      <c r="A107" s="70"/>
      <c r="B107" s="71"/>
      <c r="C107" s="72"/>
      <c r="D107" s="52"/>
      <c r="E107" s="69"/>
      <c r="F107" s="52"/>
      <c r="G107" s="67"/>
      <c r="H107" s="67"/>
    </row>
    <row r="108" spans="1:8">
      <c r="A108" s="70"/>
      <c r="B108" s="71"/>
      <c r="C108" s="72"/>
      <c r="D108" s="52"/>
      <c r="E108" s="69"/>
      <c r="F108" s="52"/>
      <c r="G108" s="67"/>
      <c r="H108" s="67"/>
    </row>
    <row r="109" spans="1:8">
      <c r="A109" s="70"/>
      <c r="B109" s="71"/>
      <c r="C109" s="72"/>
      <c r="D109" s="52"/>
      <c r="E109" s="69"/>
      <c r="F109" s="52"/>
      <c r="G109" s="67"/>
      <c r="H109" s="67"/>
    </row>
    <row r="110" spans="1:8">
      <c r="A110" s="70"/>
      <c r="B110" s="71"/>
      <c r="C110" s="72"/>
      <c r="D110" s="52"/>
      <c r="E110" s="69"/>
      <c r="F110" s="52"/>
      <c r="G110" s="67"/>
      <c r="H110" s="67"/>
    </row>
    <row r="111" spans="1:8">
      <c r="A111" s="70"/>
      <c r="B111" s="71"/>
      <c r="C111" s="72"/>
      <c r="D111" s="52"/>
      <c r="E111" s="69"/>
      <c r="F111" s="52"/>
      <c r="G111" s="67"/>
      <c r="H111" s="67"/>
    </row>
    <row r="112" spans="1:8">
      <c r="A112" s="70"/>
      <c r="B112" s="71"/>
      <c r="C112" s="72"/>
      <c r="D112" s="52"/>
      <c r="E112" s="69"/>
      <c r="F112" s="52"/>
      <c r="G112" s="67"/>
      <c r="H112" s="67"/>
    </row>
    <row r="113" spans="1:8">
      <c r="A113" s="70"/>
      <c r="B113" s="71"/>
      <c r="C113" s="72"/>
      <c r="D113" s="52"/>
      <c r="E113" s="69"/>
      <c r="F113" s="52"/>
      <c r="G113" s="67"/>
      <c r="H113" s="67"/>
    </row>
    <row r="114" spans="1:8">
      <c r="A114" s="70"/>
      <c r="B114" s="71"/>
      <c r="C114" s="72"/>
      <c r="D114" s="52"/>
      <c r="E114" s="69"/>
      <c r="F114" s="52"/>
      <c r="G114" s="67"/>
      <c r="H114" s="67"/>
    </row>
    <row r="115" spans="1:8">
      <c r="A115" s="70"/>
      <c r="B115" s="71"/>
      <c r="C115" s="72"/>
      <c r="D115" s="52"/>
      <c r="E115" s="69"/>
      <c r="F115" s="52"/>
      <c r="G115" s="67"/>
      <c r="H115" s="67"/>
    </row>
    <row r="116" spans="1:8">
      <c r="A116" s="70"/>
      <c r="B116" s="71"/>
      <c r="C116" s="72"/>
      <c r="D116" s="52"/>
      <c r="E116" s="69"/>
      <c r="F116" s="52"/>
      <c r="G116" s="67"/>
      <c r="H116" s="67"/>
    </row>
    <row r="117" spans="1:8">
      <c r="A117" s="70"/>
      <c r="B117" s="71"/>
      <c r="C117" s="72"/>
      <c r="D117" s="52"/>
      <c r="E117" s="69"/>
      <c r="F117" s="52"/>
      <c r="G117" s="67"/>
      <c r="H117" s="67"/>
    </row>
    <row r="118" spans="1:8">
      <c r="A118" s="70"/>
      <c r="B118" s="71"/>
      <c r="C118" s="72"/>
      <c r="D118" s="52"/>
      <c r="E118" s="69"/>
      <c r="F118" s="52"/>
      <c r="G118" s="67"/>
      <c r="H118" s="67"/>
    </row>
    <row r="119" spans="1:8">
      <c r="A119" s="70"/>
      <c r="B119" s="71"/>
      <c r="C119" s="72"/>
      <c r="D119" s="52"/>
      <c r="E119" s="69"/>
      <c r="F119" s="52"/>
      <c r="G119" s="67"/>
      <c r="H119" s="67"/>
    </row>
    <row r="120" spans="1:8">
      <c r="A120" s="70"/>
      <c r="B120" s="71"/>
      <c r="C120" s="72"/>
      <c r="D120" s="52"/>
      <c r="E120" s="69"/>
      <c r="F120" s="52"/>
      <c r="G120" s="67"/>
      <c r="H120" s="67"/>
    </row>
    <row r="121" spans="1:8">
      <c r="A121" s="70"/>
      <c r="B121" s="71"/>
      <c r="C121" s="72"/>
      <c r="D121" s="52"/>
      <c r="E121" s="69"/>
      <c r="F121" s="52"/>
      <c r="G121" s="67"/>
      <c r="H121" s="67"/>
    </row>
    <row r="122" spans="1:8">
      <c r="A122" s="70"/>
      <c r="B122" s="71"/>
      <c r="C122" s="72"/>
      <c r="D122" s="52"/>
      <c r="E122" s="69"/>
      <c r="F122" s="52"/>
      <c r="G122" s="67"/>
      <c r="H122" s="67"/>
    </row>
    <row r="123" spans="1:8">
      <c r="A123" s="70"/>
      <c r="B123" s="71"/>
      <c r="C123" s="72"/>
      <c r="D123" s="52"/>
      <c r="E123" s="69"/>
      <c r="F123" s="52"/>
      <c r="G123" s="67"/>
      <c r="H123" s="67"/>
    </row>
    <row r="124" spans="1:8">
      <c r="A124" s="70"/>
      <c r="B124" s="71"/>
      <c r="C124" s="72"/>
      <c r="D124" s="52"/>
      <c r="E124" s="69"/>
      <c r="F124" s="52"/>
      <c r="G124" s="67"/>
      <c r="H124" s="67"/>
    </row>
    <row r="125" spans="1:8">
      <c r="A125" s="70"/>
      <c r="B125" s="71"/>
      <c r="C125" s="72"/>
      <c r="D125" s="52"/>
      <c r="E125" s="69"/>
      <c r="F125" s="52"/>
      <c r="G125" s="67"/>
      <c r="H125" s="67"/>
    </row>
    <row r="126" spans="1:8">
      <c r="A126" s="70"/>
      <c r="B126" s="71"/>
      <c r="C126" s="72"/>
      <c r="D126" s="52"/>
      <c r="E126" s="69"/>
      <c r="F126" s="52"/>
      <c r="G126" s="67"/>
      <c r="H126" s="67"/>
    </row>
    <row r="127" spans="1:8">
      <c r="A127" s="70"/>
      <c r="B127" s="71"/>
      <c r="C127" s="72"/>
      <c r="D127" s="52"/>
      <c r="E127" s="69"/>
      <c r="F127" s="52"/>
      <c r="G127" s="67"/>
      <c r="H127" s="67"/>
    </row>
    <row r="128" spans="1:8">
      <c r="A128" s="70"/>
      <c r="B128" s="71"/>
      <c r="C128" s="72"/>
      <c r="D128" s="52"/>
      <c r="E128" s="69"/>
      <c r="F128" s="52"/>
      <c r="G128" s="67"/>
      <c r="H128" s="67"/>
    </row>
    <row r="129" spans="1:8">
      <c r="A129" s="70"/>
      <c r="B129" s="71"/>
      <c r="C129" s="72"/>
      <c r="D129" s="52"/>
      <c r="E129" s="69"/>
      <c r="F129" s="52"/>
      <c r="G129" s="67"/>
      <c r="H129" s="67"/>
    </row>
    <row r="130" spans="1:8">
      <c r="A130" s="70"/>
      <c r="B130" s="71"/>
      <c r="C130" s="72"/>
      <c r="D130" s="52"/>
      <c r="E130" s="69"/>
      <c r="F130" s="52"/>
      <c r="G130" s="67"/>
      <c r="H130" s="67"/>
    </row>
    <row r="131" spans="1:8">
      <c r="A131" s="70"/>
      <c r="B131" s="71"/>
      <c r="C131" s="72"/>
      <c r="D131" s="52"/>
      <c r="E131" s="69"/>
      <c r="F131" s="52"/>
      <c r="G131" s="67"/>
      <c r="H131" s="67"/>
    </row>
    <row r="132" spans="1:8">
      <c r="A132" s="70"/>
      <c r="B132" s="71"/>
      <c r="C132" s="72"/>
      <c r="D132" s="52"/>
      <c r="E132" s="69"/>
      <c r="F132" s="52"/>
      <c r="G132" s="67"/>
      <c r="H132" s="67"/>
    </row>
    <row r="133" spans="1:8">
      <c r="A133" s="70"/>
      <c r="B133" s="71"/>
      <c r="C133" s="72"/>
      <c r="D133" s="52"/>
      <c r="E133" s="69"/>
      <c r="F133" s="52"/>
      <c r="G133" s="67"/>
      <c r="H133" s="67"/>
    </row>
    <row r="134" spans="1:8">
      <c r="A134" s="70"/>
      <c r="B134" s="71"/>
      <c r="C134" s="72"/>
      <c r="D134" s="52"/>
      <c r="E134" s="69"/>
      <c r="F134" s="52"/>
      <c r="G134" s="67"/>
      <c r="H134" s="67"/>
    </row>
    <row r="135" spans="1:8">
      <c r="A135" s="70"/>
      <c r="B135" s="71"/>
      <c r="C135" s="72"/>
      <c r="D135" s="52"/>
      <c r="E135" s="69"/>
      <c r="F135" s="52"/>
      <c r="G135" s="67"/>
      <c r="H135" s="67"/>
    </row>
    <row r="136" spans="1:8">
      <c r="A136" s="70"/>
      <c r="B136" s="71"/>
      <c r="C136" s="72"/>
      <c r="D136" s="52"/>
      <c r="E136" s="69"/>
      <c r="F136" s="52"/>
      <c r="G136" s="67"/>
      <c r="H136" s="67"/>
    </row>
    <row r="137" spans="1:8">
      <c r="A137" s="70"/>
      <c r="B137" s="71"/>
      <c r="C137" s="72"/>
      <c r="D137" s="52"/>
      <c r="E137" s="69"/>
      <c r="F137" s="52"/>
      <c r="G137" s="67"/>
      <c r="H137" s="67"/>
    </row>
    <row r="138" spans="1:8">
      <c r="A138" s="70"/>
      <c r="B138" s="71"/>
      <c r="C138" s="72"/>
      <c r="D138" s="52"/>
      <c r="E138" s="69"/>
      <c r="F138" s="52"/>
      <c r="G138" s="67"/>
      <c r="H138" s="67"/>
    </row>
    <row r="139" spans="1:8">
      <c r="A139" s="70"/>
      <c r="B139" s="71"/>
      <c r="C139" s="72"/>
      <c r="D139" s="52"/>
      <c r="E139" s="69"/>
      <c r="F139" s="52"/>
      <c r="G139" s="67"/>
      <c r="H139" s="67"/>
    </row>
    <row r="140" spans="1:8">
      <c r="A140" s="70"/>
      <c r="B140" s="71"/>
      <c r="C140" s="72"/>
      <c r="D140" s="52"/>
      <c r="E140" s="69"/>
      <c r="F140" s="52"/>
      <c r="G140" s="67"/>
      <c r="H140" s="67"/>
    </row>
    <row r="141" spans="1:8">
      <c r="A141" s="70"/>
      <c r="B141" s="71"/>
      <c r="C141" s="72"/>
      <c r="D141" s="52"/>
      <c r="E141" s="69"/>
      <c r="F141" s="52"/>
      <c r="G141" s="67"/>
      <c r="H141" s="67"/>
    </row>
    <row r="142" spans="1:8">
      <c r="A142" s="70"/>
      <c r="B142" s="71"/>
      <c r="C142" s="72"/>
      <c r="D142" s="52"/>
      <c r="E142" s="69"/>
      <c r="F142" s="52"/>
      <c r="G142" s="67"/>
      <c r="H142" s="67"/>
    </row>
    <row r="143" spans="1:8">
      <c r="A143" s="70"/>
      <c r="B143" s="71"/>
      <c r="C143" s="72"/>
      <c r="D143" s="52"/>
      <c r="E143" s="69"/>
      <c r="F143" s="52"/>
      <c r="G143" s="67"/>
      <c r="H143" s="67"/>
    </row>
    <row r="144" spans="1:8">
      <c r="A144" s="70"/>
      <c r="B144" s="71"/>
      <c r="C144" s="72"/>
      <c r="D144" s="52"/>
      <c r="E144" s="69"/>
      <c r="F144" s="52"/>
      <c r="G144" s="67"/>
      <c r="H144" s="67"/>
    </row>
    <row r="145" spans="1:8">
      <c r="A145" s="70"/>
      <c r="B145" s="71"/>
      <c r="C145" s="72"/>
      <c r="D145" s="52"/>
      <c r="E145" s="69"/>
      <c r="F145" s="52"/>
      <c r="G145" s="67"/>
      <c r="H145" s="67"/>
    </row>
    <row r="146" spans="1:8">
      <c r="A146" s="70"/>
      <c r="B146" s="71"/>
      <c r="C146" s="72"/>
      <c r="D146" s="52"/>
      <c r="E146" s="69"/>
      <c r="F146" s="52"/>
      <c r="G146" s="67"/>
      <c r="H146" s="67"/>
    </row>
    <row r="147" spans="1:8">
      <c r="A147" s="70"/>
      <c r="B147" s="71"/>
      <c r="C147" s="72"/>
      <c r="D147" s="52"/>
      <c r="E147" s="69"/>
      <c r="F147" s="52"/>
      <c r="G147" s="67"/>
      <c r="H147" s="67"/>
    </row>
    <row r="148" spans="1:8">
      <c r="A148" s="70"/>
      <c r="B148" s="71"/>
      <c r="C148" s="72"/>
      <c r="D148" s="52"/>
      <c r="E148" s="69"/>
      <c r="F148" s="52"/>
      <c r="G148" s="67"/>
      <c r="H148" s="67"/>
    </row>
    <row r="149" spans="1:8">
      <c r="A149" s="70"/>
      <c r="B149" s="71"/>
      <c r="C149" s="72"/>
      <c r="D149" s="52"/>
      <c r="E149" s="69"/>
      <c r="F149" s="52"/>
      <c r="G149" s="67"/>
      <c r="H149" s="67"/>
    </row>
    <row r="150" spans="1:8">
      <c r="A150" s="70"/>
      <c r="B150" s="71"/>
      <c r="C150" s="72"/>
      <c r="D150" s="52"/>
      <c r="E150" s="69"/>
      <c r="F150" s="52"/>
      <c r="G150" s="67"/>
      <c r="H150" s="67"/>
    </row>
    <row r="151" spans="1:8">
      <c r="A151" s="70"/>
      <c r="B151" s="71"/>
      <c r="C151" s="72"/>
      <c r="D151" s="52"/>
      <c r="E151" s="69"/>
      <c r="F151" s="52"/>
      <c r="G151" s="67"/>
      <c r="H151" s="67"/>
    </row>
    <row r="152" spans="1:8">
      <c r="A152" s="70"/>
      <c r="B152" s="71"/>
      <c r="C152" s="72"/>
      <c r="D152" s="52"/>
      <c r="E152" s="69"/>
      <c r="F152" s="52"/>
      <c r="G152" s="67"/>
      <c r="H152" s="67"/>
    </row>
    <row r="153" spans="1:8">
      <c r="A153" s="70"/>
      <c r="B153" s="71"/>
      <c r="C153" s="72"/>
      <c r="D153" s="52"/>
      <c r="E153" s="69"/>
      <c r="F153" s="52"/>
      <c r="G153" s="67"/>
      <c r="H153" s="67"/>
    </row>
    <row r="154" spans="1:8">
      <c r="A154" s="70"/>
      <c r="B154" s="71"/>
      <c r="C154" s="72"/>
      <c r="D154" s="52"/>
      <c r="E154" s="69"/>
      <c r="F154" s="52"/>
      <c r="G154" s="67"/>
      <c r="H154" s="67"/>
    </row>
    <row r="155" spans="1:8">
      <c r="A155" s="70"/>
      <c r="B155" s="71"/>
      <c r="C155" s="72"/>
      <c r="D155" s="52"/>
      <c r="E155" s="69"/>
      <c r="F155" s="52"/>
      <c r="G155" s="67"/>
      <c r="H155" s="67"/>
    </row>
    <row r="156" spans="1:8">
      <c r="A156" s="70"/>
      <c r="B156" s="71"/>
      <c r="C156" s="72"/>
      <c r="D156" s="52"/>
      <c r="E156" s="69"/>
      <c r="F156" s="52"/>
      <c r="G156" s="67"/>
      <c r="H156" s="67"/>
    </row>
    <row r="157" spans="1:8">
      <c r="A157" s="70"/>
      <c r="B157" s="71"/>
      <c r="C157" s="72"/>
      <c r="D157" s="52"/>
      <c r="E157" s="69"/>
      <c r="F157" s="52"/>
      <c r="G157" s="67"/>
      <c r="H157" s="67"/>
    </row>
    <row r="158" spans="1:8">
      <c r="A158" s="70"/>
      <c r="B158" s="71"/>
      <c r="C158" s="72"/>
      <c r="D158" s="52"/>
      <c r="E158" s="69"/>
      <c r="F158" s="52"/>
      <c r="G158" s="67"/>
      <c r="H158" s="67"/>
    </row>
    <row r="159" spans="1:8">
      <c r="A159" s="70"/>
      <c r="B159" s="71"/>
      <c r="C159" s="72"/>
      <c r="D159" s="52"/>
      <c r="E159" s="69"/>
      <c r="F159" s="52"/>
      <c r="G159" s="67"/>
      <c r="H159" s="67"/>
    </row>
    <row r="160" spans="1:8">
      <c r="A160" s="70"/>
      <c r="B160" s="71"/>
      <c r="C160" s="72"/>
      <c r="D160" s="52"/>
      <c r="E160" s="69"/>
      <c r="F160" s="52"/>
      <c r="G160" s="67"/>
      <c r="H160" s="67"/>
    </row>
    <row r="161" spans="1:8">
      <c r="A161" s="70"/>
      <c r="B161" s="71"/>
      <c r="C161" s="72"/>
      <c r="D161" s="52"/>
      <c r="E161" s="69"/>
      <c r="F161" s="52"/>
      <c r="G161" s="67"/>
      <c r="H161" s="67"/>
    </row>
    <row r="162" spans="1:8">
      <c r="A162" s="70"/>
      <c r="B162" s="71"/>
      <c r="C162" s="72"/>
      <c r="D162" s="52"/>
      <c r="E162" s="69"/>
      <c r="F162" s="52"/>
      <c r="G162" s="67"/>
      <c r="H162" s="67"/>
    </row>
    <row r="163" spans="1:8">
      <c r="A163" s="70"/>
      <c r="B163" s="71"/>
      <c r="C163" s="72"/>
      <c r="D163" s="52"/>
      <c r="E163" s="69"/>
      <c r="F163" s="52"/>
      <c r="G163" s="67"/>
      <c r="H163" s="67"/>
    </row>
    <row r="164" spans="1:8">
      <c r="A164" s="70"/>
      <c r="B164" s="71"/>
      <c r="C164" s="72"/>
      <c r="D164" s="52"/>
      <c r="E164" s="69"/>
      <c r="F164" s="52"/>
      <c r="G164" s="67"/>
      <c r="H164" s="67"/>
    </row>
    <row r="165" spans="1:8">
      <c r="A165" s="70"/>
      <c r="B165" s="71"/>
      <c r="C165" s="72"/>
      <c r="D165" s="52"/>
      <c r="E165" s="69"/>
      <c r="F165" s="52"/>
      <c r="G165" s="67"/>
      <c r="H165" s="67"/>
    </row>
    <row r="166" spans="1:8">
      <c r="A166" s="70"/>
      <c r="B166" s="71"/>
      <c r="C166" s="72"/>
      <c r="D166" s="52"/>
      <c r="E166" s="69"/>
      <c r="F166" s="52"/>
      <c r="G166" s="67"/>
      <c r="H166" s="67"/>
    </row>
    <row r="167" spans="1:8">
      <c r="A167" s="70"/>
      <c r="B167" s="71"/>
      <c r="C167" s="72"/>
      <c r="D167" s="52"/>
      <c r="E167" s="69"/>
      <c r="F167" s="52"/>
      <c r="G167" s="67"/>
      <c r="H167" s="67"/>
    </row>
    <row r="168" spans="1:8">
      <c r="A168" s="70"/>
      <c r="B168" s="71"/>
      <c r="C168" s="72"/>
      <c r="D168" s="52"/>
      <c r="E168" s="69"/>
      <c r="F168" s="52"/>
      <c r="G168" s="67"/>
      <c r="H168" s="67"/>
    </row>
    <row r="169" spans="1:8">
      <c r="A169" s="70"/>
      <c r="B169" s="71"/>
      <c r="C169" s="72"/>
      <c r="D169" s="52"/>
      <c r="E169" s="69"/>
      <c r="F169" s="52"/>
      <c r="G169" s="67"/>
      <c r="H169" s="67"/>
    </row>
    <row r="170" spans="1:8">
      <c r="A170" s="70"/>
      <c r="B170" s="71"/>
      <c r="C170" s="72"/>
      <c r="D170" s="52"/>
      <c r="E170" s="69"/>
      <c r="F170" s="52"/>
      <c r="G170" s="67"/>
      <c r="H170" s="67"/>
    </row>
    <row r="171" spans="1:8">
      <c r="A171" s="70"/>
      <c r="B171" s="71"/>
      <c r="C171" s="72"/>
      <c r="D171" s="52"/>
      <c r="E171" s="69"/>
      <c r="F171" s="52"/>
      <c r="G171" s="67"/>
      <c r="H171" s="67"/>
    </row>
    <row r="172" spans="1:8">
      <c r="A172" s="70"/>
      <c r="B172" s="71"/>
      <c r="C172" s="72"/>
      <c r="D172" s="52"/>
      <c r="E172" s="69"/>
      <c r="F172" s="52"/>
      <c r="G172" s="67"/>
      <c r="H172" s="67"/>
    </row>
    <row r="173" spans="1:8">
      <c r="A173" s="70"/>
      <c r="B173" s="71"/>
      <c r="C173" s="72"/>
      <c r="D173" s="52"/>
      <c r="E173" s="69"/>
      <c r="F173" s="52"/>
      <c r="G173" s="67"/>
      <c r="H173" s="67"/>
    </row>
    <row r="174" spans="1:8">
      <c r="A174" s="70"/>
      <c r="B174" s="71"/>
      <c r="C174" s="72"/>
      <c r="D174" s="52"/>
      <c r="E174" s="69"/>
      <c r="F174" s="52"/>
      <c r="G174" s="67"/>
      <c r="H174" s="67"/>
    </row>
    <row r="175" spans="1:8">
      <c r="A175" s="70"/>
      <c r="B175" s="71"/>
      <c r="C175" s="72"/>
      <c r="D175" s="52"/>
      <c r="E175" s="69"/>
      <c r="F175" s="52"/>
      <c r="G175" s="67"/>
      <c r="H175" s="67"/>
    </row>
    <row r="176" spans="1:8">
      <c r="A176" s="70"/>
      <c r="B176" s="71"/>
      <c r="C176" s="72"/>
      <c r="D176" s="52"/>
      <c r="E176" s="69"/>
      <c r="F176" s="52"/>
      <c r="G176" s="67"/>
      <c r="H176" s="67"/>
    </row>
    <row r="177" spans="1:8">
      <c r="A177" s="70"/>
      <c r="B177" s="71"/>
      <c r="C177" s="72"/>
      <c r="D177" s="52"/>
      <c r="E177" s="69"/>
      <c r="F177" s="52"/>
      <c r="G177" s="67"/>
      <c r="H177" s="67"/>
    </row>
    <row r="178" spans="1:8">
      <c r="A178" s="70"/>
      <c r="B178" s="71"/>
      <c r="C178" s="72"/>
      <c r="D178" s="52"/>
      <c r="E178" s="69"/>
      <c r="F178" s="52"/>
      <c r="G178" s="67"/>
      <c r="H178" s="67"/>
    </row>
    <row r="179" spans="1:8">
      <c r="A179" s="70"/>
      <c r="B179" s="71"/>
      <c r="C179" s="72"/>
      <c r="D179" s="52"/>
      <c r="E179" s="69"/>
      <c r="F179" s="52"/>
      <c r="G179" s="67"/>
      <c r="H179" s="67"/>
    </row>
    <row r="180" spans="1:8">
      <c r="A180" s="70"/>
      <c r="B180" s="71"/>
      <c r="C180" s="72"/>
      <c r="D180" s="52"/>
      <c r="E180" s="69"/>
      <c r="F180" s="52"/>
      <c r="G180" s="67"/>
      <c r="H180" s="67"/>
    </row>
    <row r="181" spans="1:8">
      <c r="A181" s="70"/>
      <c r="B181" s="71"/>
      <c r="C181" s="72"/>
      <c r="D181" s="52"/>
      <c r="E181" s="69"/>
      <c r="F181" s="52"/>
      <c r="G181" s="67"/>
      <c r="H181" s="67"/>
    </row>
    <row r="182" spans="1:8">
      <c r="A182" s="70"/>
      <c r="B182" s="71"/>
      <c r="C182" s="72"/>
      <c r="D182" s="52"/>
      <c r="E182" s="69"/>
      <c r="F182" s="52"/>
      <c r="G182" s="67"/>
      <c r="H182" s="67"/>
    </row>
    <row r="183" spans="1:8">
      <c r="A183" s="70"/>
      <c r="B183" s="71"/>
      <c r="C183" s="72"/>
      <c r="D183" s="52"/>
      <c r="E183" s="69"/>
      <c r="F183" s="52"/>
      <c r="G183" s="67"/>
      <c r="H183" s="67"/>
    </row>
    <row r="184" spans="1:8">
      <c r="A184" s="70"/>
      <c r="B184" s="71"/>
      <c r="C184" s="72"/>
      <c r="D184" s="52"/>
      <c r="E184" s="69"/>
      <c r="F184" s="52"/>
      <c r="G184" s="67"/>
      <c r="H184" s="67"/>
    </row>
    <row r="185" spans="1:8">
      <c r="A185" s="70"/>
      <c r="B185" s="71"/>
      <c r="C185" s="72"/>
      <c r="D185" s="52"/>
      <c r="E185" s="69"/>
      <c r="F185" s="52"/>
      <c r="G185" s="67"/>
      <c r="H185" s="67"/>
    </row>
    <row r="186" spans="1:8">
      <c r="A186" s="70"/>
      <c r="B186" s="71"/>
      <c r="C186" s="72"/>
      <c r="D186" s="52"/>
      <c r="E186" s="69"/>
      <c r="F186" s="52"/>
      <c r="G186" s="67"/>
      <c r="H186" s="67"/>
    </row>
    <row r="187" spans="1:8">
      <c r="A187" s="70"/>
      <c r="B187" s="71"/>
      <c r="C187" s="72"/>
      <c r="D187" s="52"/>
      <c r="E187" s="69"/>
      <c r="F187" s="52"/>
      <c r="G187" s="67"/>
      <c r="H187" s="67"/>
    </row>
    <row r="188" spans="1:8">
      <c r="A188" s="70"/>
      <c r="B188" s="71"/>
      <c r="C188" s="72"/>
      <c r="D188" s="52"/>
      <c r="E188" s="69"/>
      <c r="F188" s="52"/>
      <c r="G188" s="67"/>
      <c r="H188" s="67"/>
    </row>
    <row r="189" spans="1:8">
      <c r="A189" s="70"/>
      <c r="B189" s="71"/>
      <c r="C189" s="72"/>
      <c r="D189" s="52"/>
      <c r="E189" s="69"/>
      <c r="F189" s="52"/>
      <c r="G189" s="67"/>
      <c r="H189" s="67"/>
    </row>
    <row r="190" spans="1:8">
      <c r="A190" s="70"/>
      <c r="B190" s="71"/>
      <c r="C190" s="72"/>
      <c r="D190" s="52"/>
      <c r="E190" s="69"/>
      <c r="F190" s="52"/>
      <c r="G190" s="67"/>
      <c r="H190" s="67"/>
    </row>
    <row r="191" spans="1:8">
      <c r="A191" s="70"/>
      <c r="B191" s="71"/>
      <c r="C191" s="72"/>
      <c r="D191" s="52"/>
      <c r="E191" s="69"/>
      <c r="F191" s="52"/>
      <c r="G191" s="67"/>
      <c r="H191" s="67"/>
    </row>
    <row r="192" spans="1:8">
      <c r="A192" s="70"/>
      <c r="B192" s="71"/>
      <c r="C192" s="72"/>
      <c r="D192" s="52"/>
      <c r="E192" s="69"/>
      <c r="F192" s="52"/>
      <c r="G192" s="67"/>
      <c r="H192" s="67"/>
    </row>
    <row r="193" spans="1:8">
      <c r="A193" s="70"/>
      <c r="B193" s="71"/>
      <c r="C193" s="72"/>
      <c r="D193" s="52"/>
      <c r="E193" s="69"/>
      <c r="F193" s="52"/>
      <c r="G193" s="67"/>
      <c r="H193" s="67"/>
    </row>
    <row r="194" spans="1:8">
      <c r="A194" s="70"/>
      <c r="B194" s="71"/>
      <c r="C194" s="72"/>
      <c r="D194" s="52"/>
      <c r="E194" s="69"/>
      <c r="F194" s="52"/>
      <c r="G194" s="67"/>
      <c r="H194" s="67"/>
    </row>
    <row r="195" spans="1:8">
      <c r="A195" s="70"/>
      <c r="B195" s="71"/>
      <c r="C195" s="72"/>
      <c r="D195" s="52"/>
      <c r="E195" s="69"/>
      <c r="F195" s="52"/>
      <c r="G195" s="67"/>
      <c r="H195" s="67"/>
    </row>
    <row r="196" spans="1:8">
      <c r="A196" s="70"/>
      <c r="B196" s="71"/>
      <c r="C196" s="72"/>
      <c r="D196" s="52"/>
      <c r="E196" s="69"/>
      <c r="F196" s="52"/>
      <c r="G196" s="67"/>
      <c r="H196" s="67"/>
    </row>
    <row r="197" spans="1:8">
      <c r="A197" s="70"/>
      <c r="B197" s="71"/>
      <c r="C197" s="72"/>
      <c r="D197" s="52"/>
      <c r="E197" s="69"/>
      <c r="F197" s="52"/>
      <c r="G197" s="67"/>
      <c r="H197" s="67"/>
    </row>
    <row r="198" spans="1:8">
      <c r="A198" s="70"/>
      <c r="B198" s="71"/>
      <c r="C198" s="72"/>
      <c r="D198" s="52"/>
      <c r="E198" s="69"/>
      <c r="F198" s="52"/>
      <c r="G198" s="67"/>
      <c r="H198" s="67"/>
    </row>
    <row r="199" spans="1:8">
      <c r="A199" s="70"/>
      <c r="B199" s="71"/>
      <c r="C199" s="72"/>
      <c r="D199" s="52"/>
      <c r="E199" s="69"/>
      <c r="F199" s="52"/>
      <c r="G199" s="67"/>
      <c r="H199" s="67"/>
    </row>
    <row r="200" spans="1:8">
      <c r="A200" s="70"/>
      <c r="B200" s="71"/>
      <c r="C200" s="72"/>
      <c r="D200" s="52"/>
      <c r="E200" s="69"/>
      <c r="F200" s="52"/>
      <c r="G200" s="67"/>
      <c r="H200" s="67"/>
    </row>
    <row r="201" spans="1:8">
      <c r="A201" s="70"/>
      <c r="B201" s="71"/>
      <c r="C201" s="72"/>
      <c r="D201" s="52"/>
      <c r="E201" s="69"/>
      <c r="F201" s="52"/>
      <c r="G201" s="67"/>
      <c r="H201" s="67"/>
    </row>
    <row r="202" spans="1:8">
      <c r="A202" s="70"/>
      <c r="B202" s="71"/>
      <c r="C202" s="72"/>
      <c r="D202" s="52"/>
      <c r="E202" s="69"/>
      <c r="F202" s="52"/>
      <c r="G202" s="67"/>
      <c r="H202" s="67"/>
    </row>
    <row r="203" spans="1:8">
      <c r="A203" s="70"/>
      <c r="B203" s="71"/>
      <c r="C203" s="72"/>
      <c r="D203" s="52"/>
      <c r="E203" s="69"/>
      <c r="F203" s="52"/>
      <c r="G203" s="67"/>
      <c r="H203" s="67"/>
    </row>
    <row r="204" spans="1:8">
      <c r="A204" s="70"/>
      <c r="B204" s="71"/>
      <c r="C204" s="72"/>
      <c r="D204" s="52"/>
      <c r="E204" s="69"/>
      <c r="F204" s="52"/>
      <c r="G204" s="67"/>
      <c r="H204" s="67"/>
    </row>
    <row r="205" spans="1:8">
      <c r="A205" s="70"/>
      <c r="B205" s="71"/>
      <c r="C205" s="72"/>
      <c r="D205" s="52"/>
      <c r="E205" s="69"/>
      <c r="F205" s="52"/>
      <c r="G205" s="67"/>
      <c r="H205" s="67"/>
    </row>
    <row r="206" spans="1:8">
      <c r="A206" s="70"/>
      <c r="B206" s="71"/>
      <c r="C206" s="72"/>
      <c r="D206" s="52"/>
      <c r="E206" s="69"/>
      <c r="F206" s="52"/>
      <c r="G206" s="67"/>
      <c r="H206" s="67"/>
    </row>
    <row r="207" spans="1:8">
      <c r="A207" s="70"/>
      <c r="B207" s="71"/>
      <c r="C207" s="72"/>
      <c r="D207" s="52"/>
      <c r="E207" s="69"/>
      <c r="F207" s="52"/>
      <c r="G207" s="67"/>
      <c r="H207" s="67"/>
    </row>
    <row r="208" spans="1:8">
      <c r="A208" s="70"/>
      <c r="B208" s="71"/>
      <c r="C208" s="72"/>
      <c r="D208" s="52"/>
      <c r="E208" s="69"/>
      <c r="F208" s="52"/>
      <c r="G208" s="67"/>
      <c r="H208" s="67"/>
    </row>
    <row r="209" spans="1:8">
      <c r="A209" s="70"/>
      <c r="B209" s="71"/>
      <c r="C209" s="72"/>
      <c r="D209" s="52"/>
      <c r="E209" s="69"/>
      <c r="F209" s="52"/>
      <c r="G209" s="67"/>
      <c r="H209" s="67"/>
    </row>
    <row r="210" spans="1:8">
      <c r="A210" s="74"/>
      <c r="B210" s="75"/>
      <c r="C210" s="72"/>
      <c r="D210" s="52"/>
      <c r="E210" s="69"/>
      <c r="F210" s="52"/>
      <c r="G210" s="67"/>
      <c r="H210" s="67"/>
    </row>
    <row r="211" spans="1:8">
      <c r="A211" s="70"/>
      <c r="B211" s="71"/>
      <c r="C211" s="72"/>
      <c r="D211" s="52"/>
      <c r="E211" s="69"/>
      <c r="F211" s="52"/>
      <c r="G211" s="67"/>
      <c r="H211" s="67"/>
    </row>
    <row r="212" spans="1:8">
      <c r="A212" s="70"/>
      <c r="B212" s="71"/>
      <c r="C212" s="72"/>
      <c r="D212" s="52"/>
      <c r="E212" s="69"/>
      <c r="F212" s="52"/>
      <c r="G212" s="67"/>
      <c r="H212" s="67"/>
    </row>
    <row r="213" spans="1:8">
      <c r="A213" s="70"/>
      <c r="B213" s="71"/>
      <c r="C213" s="72"/>
      <c r="D213" s="52"/>
      <c r="E213" s="69"/>
      <c r="F213" s="52"/>
      <c r="G213" s="67"/>
      <c r="H213" s="67"/>
    </row>
    <row r="214" spans="1:8">
      <c r="A214" s="70"/>
      <c r="B214" s="71"/>
      <c r="C214" s="72"/>
      <c r="D214" s="52"/>
      <c r="E214" s="69"/>
      <c r="F214" s="52"/>
      <c r="G214" s="67"/>
      <c r="H214" s="67"/>
    </row>
    <row r="215" spans="1:8">
      <c r="A215" s="70"/>
      <c r="B215" s="71"/>
      <c r="C215" s="72"/>
      <c r="D215" s="52"/>
      <c r="E215" s="69"/>
      <c r="F215" s="52"/>
      <c r="G215" s="67"/>
      <c r="H215" s="67"/>
    </row>
    <row r="216" spans="1:8">
      <c r="A216" s="70"/>
      <c r="B216" s="71"/>
      <c r="C216" s="72"/>
      <c r="D216" s="52"/>
      <c r="E216" s="69"/>
      <c r="F216" s="52"/>
      <c r="G216" s="67"/>
      <c r="H216" s="67"/>
    </row>
    <row r="217" spans="1:8">
      <c r="A217" s="70"/>
      <c r="B217" s="71"/>
      <c r="C217" s="44"/>
      <c r="D217" s="67"/>
      <c r="E217" s="76"/>
      <c r="F217" s="67"/>
      <c r="G217" s="67"/>
      <c r="H217" s="67"/>
    </row>
    <row r="218" spans="1:8">
      <c r="A218" s="77"/>
      <c r="B218" s="78"/>
      <c r="C218" s="79"/>
      <c r="D218" s="78"/>
      <c r="E218" s="76"/>
      <c r="F218" s="78"/>
      <c r="G218" s="67"/>
      <c r="H218" s="67"/>
    </row>
    <row r="219" spans="1:8">
      <c r="A219" s="80"/>
      <c r="B219" s="81"/>
      <c r="C219" s="44"/>
      <c r="D219" s="52"/>
      <c r="E219" s="76"/>
      <c r="F219" s="52"/>
      <c r="G219" s="67"/>
      <c r="H219" s="67"/>
    </row>
    <row r="220" spans="1:8">
      <c r="A220" s="80"/>
      <c r="B220" s="75"/>
      <c r="C220" s="72"/>
      <c r="D220" s="82"/>
      <c r="E220" s="76"/>
      <c r="F220" s="52"/>
      <c r="G220" s="67"/>
      <c r="H220" s="67"/>
    </row>
    <row r="221" spans="1:8">
      <c r="A221" s="80"/>
      <c r="B221" s="81"/>
      <c r="C221" s="44"/>
      <c r="D221" s="83"/>
      <c r="E221" s="76"/>
      <c r="F221" s="52"/>
      <c r="G221" s="67"/>
      <c r="H221" s="67"/>
    </row>
    <row r="222" spans="1:8">
      <c r="A222" s="77"/>
      <c r="B222" s="78"/>
      <c r="C222" s="79"/>
      <c r="D222" s="84"/>
      <c r="E222" s="76"/>
      <c r="F222" s="52"/>
      <c r="G222" s="67"/>
      <c r="H222" s="67"/>
    </row>
    <row r="223" spans="1:8">
      <c r="A223" s="80"/>
      <c r="B223" s="83"/>
      <c r="C223" s="44"/>
      <c r="D223" s="83"/>
      <c r="E223" s="76"/>
      <c r="F223" s="52"/>
      <c r="G223" s="67"/>
      <c r="H223" s="67"/>
    </row>
    <row r="224" spans="1:8">
      <c r="A224" s="67"/>
      <c r="B224" s="67"/>
      <c r="C224" s="67"/>
      <c r="D224" s="67"/>
      <c r="E224" s="67"/>
      <c r="F224" s="67"/>
      <c r="G224" s="67"/>
      <c r="H224" s="67"/>
    </row>
    <row r="225" spans="1:8">
      <c r="A225" s="67"/>
      <c r="B225" s="67"/>
      <c r="C225" s="67"/>
      <c r="D225" s="67"/>
      <c r="E225" s="67"/>
      <c r="F225" s="67"/>
      <c r="G225" s="67"/>
      <c r="H225" s="67"/>
    </row>
    <row r="226" spans="1:8">
      <c r="A226" s="67"/>
      <c r="B226" s="67"/>
      <c r="C226" s="67"/>
      <c r="D226" s="67"/>
      <c r="E226" s="67"/>
      <c r="F226" s="67"/>
      <c r="G226" s="67"/>
      <c r="H226" s="67"/>
    </row>
    <row r="227" spans="1:8">
      <c r="A227" s="67"/>
      <c r="B227" s="67"/>
      <c r="C227" s="67"/>
      <c r="D227" s="67"/>
      <c r="E227" s="67"/>
      <c r="F227" s="67"/>
      <c r="G227" s="67"/>
      <c r="H227" s="67"/>
    </row>
  </sheetData>
  <autoFilter ref="A7:I82">
    <sortState ref="A8:I82">
      <sortCondition ref="A7:A82"/>
    </sortState>
  </autoFilter>
  <mergeCells count="2">
    <mergeCell ref="B6:F6"/>
    <mergeCell ref="H6:I6"/>
  </mergeCells>
  <pageMargins left="0.7" right="0.7" top="0.75" bottom="0.75" header="0.3" footer="0.3"/>
  <pageSetup firstPageNumber="4" fitToHeight="0" orientation="portrait" useFirstPageNumber="1" r:id="rId1"/>
  <headerFooter alignWithMargins="0">
    <oddHeader>&amp;LWA UE-152253
PC 73&amp;R&amp;"Arial,Bold"&amp;10Attachment PC 73-1</oddHeader>
    <oddFooter>&amp;L&amp;F&amp;CPage &amp;P of &amp;N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595E2AA379E88449A4F511BF799667C" ma:contentTypeVersion="119" ma:contentTypeDescription="" ma:contentTypeScope="" ma:versionID="bb6eb7831c5f97d5faa43925b617fec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Document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2015-11-25T08:00:00+00:00</OpenedDate>
    <Date1 xmlns="dc463f71-b30c-4ab2-9473-d307f9d35888">2016-04-26T07:00:00+00:00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152253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11A6B74D-91B3-4F32-9689-980AEFE0A3BA}"/>
</file>

<file path=customXml/itemProps2.xml><?xml version="1.0" encoding="utf-8"?>
<ds:datastoreItem xmlns:ds="http://schemas.openxmlformats.org/officeDocument/2006/customXml" ds:itemID="{35C89258-14CE-4574-B999-3ABD7E7FE9D9}"/>
</file>

<file path=customXml/itemProps3.xml><?xml version="1.0" encoding="utf-8"?>
<ds:datastoreItem xmlns:ds="http://schemas.openxmlformats.org/officeDocument/2006/customXml" ds:itemID="{D96D412A-6E39-4453-9B94-17A343D336C4}"/>
</file>

<file path=customXml/itemProps4.xml><?xml version="1.0" encoding="utf-8"?>
<ds:datastoreItem xmlns:ds="http://schemas.openxmlformats.org/officeDocument/2006/customXml" ds:itemID="{0B8A0748-CB84-48F7-87B2-03AFA36D69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Page 4.11</vt:lpstr>
      <vt:lpstr>Page 4.11.1</vt:lpstr>
      <vt:lpstr>Page 4.11.2</vt:lpstr>
      <vt:lpstr>Page 4.11.3</vt:lpstr>
      <vt:lpstr>Page 4.11.4 - 4.11.5</vt:lpstr>
      <vt:lpstr>'Page 4.11'!Print_Area</vt:lpstr>
      <vt:lpstr>'Page 4.11.2'!Print_Area</vt:lpstr>
      <vt:lpstr>'Page 4.11.4 - 4.11.5'!Print_Area</vt:lpstr>
      <vt:lpstr>'Page 4.11.4 - 4.11.5'!Print_Titles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2016-04-04T21:36:47Z</dcterms:created>
  <dcterms:modified xsi:type="dcterms:W3CDTF">2016-04-15T17:11:38Z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0x0101006E56B4D1795A2E4DB2F0B01679ED314A007595E2AA379E88449A4F511BF799667C</vt:lpwstr>
  </property>
  <property fmtid="{D5CDD505-2E9C-101B-9397-08002B2CF9AE}" pid="3" name="_docset_NoMedatataSyncRequired">
    <vt:lpwstr>False</vt:lpwstr>
  </property>
</Properties>
</file>