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/>
  </bookViews>
  <sheets>
    <sheet name="Page 6.3" sheetId="1" r:id="rId1"/>
    <sheet name="Page 6.3.1" sheetId="2" r:id="rId2"/>
    <sheet name="Page 6.3.2" sheetId="3" r:id="rId3"/>
    <sheet name="Page 6.3.3" sheetId="4" r:id="rId4"/>
    <sheet name="Page 6.3.4 - 6.3.6" sheetId="5" r:id="rId5"/>
  </sheets>
  <externalReferences>
    <externalReference r:id="rId6"/>
    <externalReference r:id="rId7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'Page 6.3'!$D$9:$J$54</definedName>
    <definedName name="_xlnm._FilterDatabase" localSheetId="1" hidden="1">'Page 6.3.1'!$D$9:$J$55</definedName>
    <definedName name="_xlnm._FilterDatabase" localSheetId="2" hidden="1">'Page 6.3.2'!$D$9:$I$50</definedName>
    <definedName name="_xlnm._FilterDatabase" localSheetId="3" hidden="1">'Page 6.3.3'!$D$9:$I$18</definedName>
    <definedName name="_xlnm._FilterDatabase" localSheetId="4" hidden="1">'Page 6.3.4 - 6.3.6'!$A$5:$L$146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6.3'!$A$1:$J$60</definedName>
    <definedName name="_xlnm.Print_Area" localSheetId="1">'Page 6.3.1'!$A$1:$J$61</definedName>
    <definedName name="_xlnm.Print_Area" localSheetId="2">'Page 6.3.2'!$A$1:$J$56</definedName>
    <definedName name="_xlnm.Print_Area" localSheetId="3">'Page 6.3.3'!$A$1:$J$63</definedName>
    <definedName name="_xlnm.Print_Area" localSheetId="4">'Page 6.3.4 - 6.3.6'!$A$1:$G$147</definedName>
    <definedName name="_xlnm.Print_Titles" localSheetId="4">'Page 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4" i="2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8" i="3"/>
  <c r="A1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11" i="3" s="1"/>
  <c r="F99" i="5"/>
  <c r="F100" i="5"/>
  <c r="F101" i="5"/>
  <c r="F102" i="5"/>
  <c r="F15" i="3" s="1"/>
  <c r="F103" i="5"/>
  <c r="F104" i="5"/>
  <c r="F105" i="5"/>
  <c r="F106" i="5"/>
  <c r="F19" i="3" s="1"/>
  <c r="F107" i="5"/>
  <c r="F108" i="5"/>
  <c r="F109" i="5"/>
  <c r="F110" i="5"/>
  <c r="F23" i="3" s="1"/>
  <c r="F111" i="5"/>
  <c r="F112" i="5"/>
  <c r="F113" i="5"/>
  <c r="F114" i="5"/>
  <c r="F27" i="3" s="1"/>
  <c r="F115" i="5"/>
  <c r="F116" i="5"/>
  <c r="F29" i="3" s="1"/>
  <c r="F117" i="5"/>
  <c r="F118" i="5"/>
  <c r="F31" i="3" s="1"/>
  <c r="F119" i="5"/>
  <c r="F120" i="5"/>
  <c r="F33" i="3" s="1"/>
  <c r="F121" i="5"/>
  <c r="F122" i="5"/>
  <c r="F35" i="3" s="1"/>
  <c r="F123" i="5"/>
  <c r="F124" i="5"/>
  <c r="F37" i="3" s="1"/>
  <c r="F125" i="5"/>
  <c r="F126" i="5"/>
  <c r="F39" i="3" s="1"/>
  <c r="F127" i="5"/>
  <c r="F128" i="5"/>
  <c r="F41" i="3" s="1"/>
  <c r="F129" i="5"/>
  <c r="F130" i="5"/>
  <c r="F131" i="5"/>
  <c r="F132" i="5"/>
  <c r="F45" i="3" s="1"/>
  <c r="F133" i="5"/>
  <c r="F134" i="5"/>
  <c r="F135" i="5"/>
  <c r="F136" i="5"/>
  <c r="F137" i="5"/>
  <c r="F138" i="5"/>
  <c r="F10" i="4" s="1"/>
  <c r="F139" i="5"/>
  <c r="F140" i="5"/>
  <c r="F141" i="5"/>
  <c r="F142" i="5"/>
  <c r="F143" i="5"/>
  <c r="F144" i="5"/>
  <c r="F145" i="5"/>
  <c r="F146" i="5"/>
  <c r="D147" i="5"/>
  <c r="D10" i="4"/>
  <c r="G10" i="4"/>
  <c r="J10" i="4"/>
  <c r="D11" i="4"/>
  <c r="F11" i="4"/>
  <c r="G11" i="4"/>
  <c r="I11" i="4" s="1"/>
  <c r="J11" i="4"/>
  <c r="D12" i="4"/>
  <c r="F12" i="4"/>
  <c r="I12" i="4" s="1"/>
  <c r="G12" i="4"/>
  <c r="J12" i="4"/>
  <c r="D13" i="4"/>
  <c r="F13" i="4"/>
  <c r="G13" i="4"/>
  <c r="I13" i="4" s="1"/>
  <c r="J13" i="4"/>
  <c r="D14" i="4"/>
  <c r="F14" i="4"/>
  <c r="G14" i="4"/>
  <c r="J14" i="4"/>
  <c r="D15" i="4"/>
  <c r="F15" i="4"/>
  <c r="I15" i="4" s="1"/>
  <c r="G15" i="4"/>
  <c r="J15" i="4"/>
  <c r="D16" i="4"/>
  <c r="F16" i="4"/>
  <c r="G16" i="4"/>
  <c r="I16" i="4" s="1"/>
  <c r="J16" i="4"/>
  <c r="D17" i="4"/>
  <c r="F17" i="4"/>
  <c r="I17" i="4" s="1"/>
  <c r="G17" i="4"/>
  <c r="J17" i="4"/>
  <c r="D18" i="4"/>
  <c r="F18" i="4"/>
  <c r="G18" i="4"/>
  <c r="I18" i="4" s="1"/>
  <c r="J18" i="4"/>
  <c r="J25" i="4"/>
  <c r="D10" i="3"/>
  <c r="F10" i="3"/>
  <c r="G10" i="3"/>
  <c r="I10" i="3" s="1"/>
  <c r="D11" i="3"/>
  <c r="G11" i="3"/>
  <c r="I11" i="3" s="1"/>
  <c r="D12" i="3"/>
  <c r="F12" i="3"/>
  <c r="G12" i="3"/>
  <c r="D13" i="3"/>
  <c r="F13" i="3"/>
  <c r="I13" i="3" s="1"/>
  <c r="G13" i="3"/>
  <c r="D14" i="3"/>
  <c r="F14" i="3"/>
  <c r="G14" i="3"/>
  <c r="D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/>
  <c r="D19" i="3"/>
  <c r="G19" i="3"/>
  <c r="I19" i="3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G23" i="3"/>
  <c r="I23" i="3" s="1"/>
  <c r="D24" i="3"/>
  <c r="F24" i="3"/>
  <c r="G24" i="3"/>
  <c r="I24" i="3"/>
  <c r="D25" i="3"/>
  <c r="F25" i="3"/>
  <c r="F51" i="3" s="1"/>
  <c r="F24" i="4" s="1"/>
  <c r="G25" i="3"/>
  <c r="D26" i="3"/>
  <c r="F26" i="3"/>
  <c r="G26" i="3"/>
  <c r="I26" i="3" s="1"/>
  <c r="D27" i="3"/>
  <c r="G27" i="3"/>
  <c r="I27" i="3" s="1"/>
  <c r="D28" i="3"/>
  <c r="F28" i="3"/>
  <c r="G28" i="3"/>
  <c r="D29" i="3"/>
  <c r="G29" i="3"/>
  <c r="D30" i="3"/>
  <c r="F30" i="3"/>
  <c r="G30" i="3"/>
  <c r="I30" i="3"/>
  <c r="D31" i="3"/>
  <c r="G31" i="3"/>
  <c r="I31" i="3" s="1"/>
  <c r="D32" i="3"/>
  <c r="F32" i="3"/>
  <c r="G32" i="3"/>
  <c r="I32" i="3" s="1"/>
  <c r="D33" i="3"/>
  <c r="G33" i="3"/>
  <c r="I33" i="3" s="1"/>
  <c r="D34" i="3"/>
  <c r="F34" i="3"/>
  <c r="G34" i="3"/>
  <c r="I34" i="3" s="1"/>
  <c r="D35" i="3"/>
  <c r="G35" i="3"/>
  <c r="I35" i="3" s="1"/>
  <c r="D36" i="3"/>
  <c r="F36" i="3"/>
  <c r="G36" i="3"/>
  <c r="I36" i="3" s="1"/>
  <c r="D37" i="3"/>
  <c r="G37" i="3"/>
  <c r="D38" i="3"/>
  <c r="F38" i="3"/>
  <c r="I38" i="3" s="1"/>
  <c r="G38" i="3"/>
  <c r="D39" i="3"/>
  <c r="G39" i="3"/>
  <c r="I39" i="3" s="1"/>
  <c r="D40" i="3"/>
  <c r="F40" i="3"/>
  <c r="G40" i="3"/>
  <c r="I40" i="3" s="1"/>
  <c r="J40" i="3"/>
  <c r="D41" i="3"/>
  <c r="G41" i="3"/>
  <c r="I41" i="3" s="1"/>
  <c r="D42" i="3"/>
  <c r="F42" i="3"/>
  <c r="G42" i="3"/>
  <c r="I42" i="3" s="1"/>
  <c r="J42" i="3"/>
  <c r="D43" i="3"/>
  <c r="F43" i="3"/>
  <c r="G43" i="3"/>
  <c r="I43" i="3" s="1"/>
  <c r="D44" i="3"/>
  <c r="F44" i="3"/>
  <c r="G44" i="3"/>
  <c r="I44" i="3"/>
  <c r="J44" i="3"/>
  <c r="D45" i="3"/>
  <c r="G45" i="3"/>
  <c r="I45" i="3" s="1"/>
  <c r="D46" i="3"/>
  <c r="F46" i="3"/>
  <c r="G46" i="3"/>
  <c r="J46" i="3"/>
  <c r="D47" i="3"/>
  <c r="F47" i="3"/>
  <c r="I47" i="3"/>
  <c r="J47" i="3"/>
  <c r="D48" i="3"/>
  <c r="F48" i="3"/>
  <c r="G48" i="3"/>
  <c r="J48" i="3"/>
  <c r="D49" i="3"/>
  <c r="F49" i="3"/>
  <c r="I49" i="3" s="1"/>
  <c r="G49" i="3"/>
  <c r="J49" i="3"/>
  <c r="D50" i="3"/>
  <c r="F50" i="3"/>
  <c r="G50" i="3"/>
  <c r="I50" i="3" s="1"/>
  <c r="J50" i="3"/>
  <c r="J23" i="4"/>
  <c r="A3" i="5"/>
  <c r="D10" i="2"/>
  <c r="F10" i="2"/>
  <c r="G10" i="2"/>
  <c r="I10" i="2"/>
  <c r="J10" i="2"/>
  <c r="D11" i="2"/>
  <c r="F11" i="2"/>
  <c r="G11" i="2"/>
  <c r="I11" i="2"/>
  <c r="D12" i="2"/>
  <c r="F12" i="2"/>
  <c r="G12" i="2"/>
  <c r="I12" i="2" s="1"/>
  <c r="J12" i="2"/>
  <c r="D13" i="2"/>
  <c r="F13" i="2"/>
  <c r="G13" i="2"/>
  <c r="I13" i="2"/>
  <c r="J13" i="2"/>
  <c r="D14" i="2"/>
  <c r="F14" i="2"/>
  <c r="G14" i="2"/>
  <c r="I14" i="2" s="1"/>
  <c r="D15" i="2"/>
  <c r="F15" i="2"/>
  <c r="G15" i="2"/>
  <c r="I15" i="2"/>
  <c r="J15" i="2"/>
  <c r="D16" i="2"/>
  <c r="F16" i="2"/>
  <c r="G16" i="2"/>
  <c r="I16" i="2" s="1"/>
  <c r="D17" i="2"/>
  <c r="F17" i="2"/>
  <c r="G17" i="2"/>
  <c r="I17" i="2" s="1"/>
  <c r="J17" i="2"/>
  <c r="D18" i="2"/>
  <c r="F18" i="2"/>
  <c r="G18" i="2"/>
  <c r="I18" i="2"/>
  <c r="D19" i="2"/>
  <c r="F19" i="2"/>
  <c r="G19" i="2"/>
  <c r="I19" i="2" s="1"/>
  <c r="J19" i="2"/>
  <c r="D20" i="2"/>
  <c r="F20" i="2"/>
  <c r="G20" i="2"/>
  <c r="I20" i="2" s="1"/>
  <c r="D21" i="2"/>
  <c r="F21" i="2"/>
  <c r="G21" i="2"/>
  <c r="I21" i="2" s="1"/>
  <c r="J21" i="2"/>
  <c r="D22" i="2"/>
  <c r="F22" i="2"/>
  <c r="G22" i="2"/>
  <c r="I22" i="2"/>
  <c r="D23" i="2"/>
  <c r="F23" i="2"/>
  <c r="G23" i="2"/>
  <c r="I23" i="2" s="1"/>
  <c r="D24" i="2"/>
  <c r="F24" i="2"/>
  <c r="G24" i="2"/>
  <c r="I24" i="2"/>
  <c r="D25" i="2"/>
  <c r="F25" i="2"/>
  <c r="G25" i="2"/>
  <c r="J25" i="2"/>
  <c r="D26" i="2"/>
  <c r="F26" i="2"/>
  <c r="G26" i="2"/>
  <c r="I26" i="2" s="1"/>
  <c r="D27" i="2"/>
  <c r="F27" i="2"/>
  <c r="G27" i="2"/>
  <c r="I27" i="2" s="1"/>
  <c r="J27" i="2"/>
  <c r="D28" i="2"/>
  <c r="F28" i="2"/>
  <c r="G28" i="2"/>
  <c r="I28" i="2"/>
  <c r="D29" i="2"/>
  <c r="F29" i="2"/>
  <c r="G29" i="2"/>
  <c r="I29" i="2" s="1"/>
  <c r="J29" i="2"/>
  <c r="D30" i="2"/>
  <c r="F30" i="2"/>
  <c r="G30" i="2"/>
  <c r="I30" i="2"/>
  <c r="D31" i="2"/>
  <c r="F31" i="2"/>
  <c r="G31" i="2"/>
  <c r="I31" i="2" s="1"/>
  <c r="J31" i="2"/>
  <c r="D32" i="2"/>
  <c r="F32" i="2"/>
  <c r="I32" i="2" s="1"/>
  <c r="G32" i="2"/>
  <c r="D33" i="2"/>
  <c r="F33" i="2"/>
  <c r="G33" i="2"/>
  <c r="I33" i="2" s="1"/>
  <c r="J33" i="2"/>
  <c r="D34" i="2"/>
  <c r="F34" i="2"/>
  <c r="G34" i="2"/>
  <c r="I34" i="2" s="1"/>
  <c r="D35" i="2"/>
  <c r="F35" i="2"/>
  <c r="G35" i="2"/>
  <c r="I35" i="2" s="1"/>
  <c r="J35" i="2"/>
  <c r="D36" i="2"/>
  <c r="F36" i="2"/>
  <c r="G36" i="2"/>
  <c r="I36" i="2" s="1"/>
  <c r="D37" i="2"/>
  <c r="F37" i="2"/>
  <c r="G37" i="2"/>
  <c r="I37" i="2" s="1"/>
  <c r="J37" i="2"/>
  <c r="D38" i="2"/>
  <c r="F38" i="2"/>
  <c r="G38" i="2"/>
  <c r="I38" i="2"/>
  <c r="D39" i="2"/>
  <c r="F39" i="2"/>
  <c r="G39" i="2"/>
  <c r="I39" i="2" s="1"/>
  <c r="J39" i="2"/>
  <c r="D40" i="2"/>
  <c r="F40" i="2"/>
  <c r="G40" i="2"/>
  <c r="I40" i="2" s="1"/>
  <c r="D41" i="2"/>
  <c r="F41" i="2"/>
  <c r="G41" i="2"/>
  <c r="I41" i="2" s="1"/>
  <c r="J41" i="2"/>
  <c r="D42" i="2"/>
  <c r="F42" i="2"/>
  <c r="G42" i="2"/>
  <c r="I42" i="2"/>
  <c r="D43" i="2"/>
  <c r="F43" i="2"/>
  <c r="G43" i="2"/>
  <c r="I43" i="2" s="1"/>
  <c r="J43" i="2"/>
  <c r="D44" i="2"/>
  <c r="F44" i="2"/>
  <c r="G44" i="2"/>
  <c r="I44" i="2"/>
  <c r="D45" i="2"/>
  <c r="F45" i="2"/>
  <c r="G45" i="2"/>
  <c r="I45" i="2" s="1"/>
  <c r="J45" i="2"/>
  <c r="D46" i="2"/>
  <c r="F46" i="2"/>
  <c r="I46" i="2" s="1"/>
  <c r="G46" i="2"/>
  <c r="D47" i="2"/>
  <c r="F47" i="2"/>
  <c r="G47" i="2"/>
  <c r="I47" i="2" s="1"/>
  <c r="J47" i="2"/>
  <c r="D48" i="2"/>
  <c r="F48" i="2"/>
  <c r="G48" i="2"/>
  <c r="I48" i="2" s="1"/>
  <c r="D49" i="2"/>
  <c r="F49" i="2"/>
  <c r="G49" i="2"/>
  <c r="I49" i="2" s="1"/>
  <c r="J49" i="2"/>
  <c r="D50" i="2"/>
  <c r="F50" i="2"/>
  <c r="G50" i="2"/>
  <c r="I50" i="2" s="1"/>
  <c r="D51" i="2"/>
  <c r="F51" i="2"/>
  <c r="G51" i="2"/>
  <c r="I51" i="2" s="1"/>
  <c r="J51" i="2"/>
  <c r="D52" i="2"/>
  <c r="F52" i="2"/>
  <c r="G52" i="2"/>
  <c r="I52" i="2" s="1"/>
  <c r="D53" i="2"/>
  <c r="F53" i="2"/>
  <c r="G53" i="2"/>
  <c r="J53" i="2"/>
  <c r="D54" i="2"/>
  <c r="F54" i="2"/>
  <c r="G54" i="2"/>
  <c r="I54" i="2" s="1"/>
  <c r="D55" i="2"/>
  <c r="F55" i="2"/>
  <c r="G55" i="2"/>
  <c r="I55" i="2" s="1"/>
  <c r="J55" i="2"/>
  <c r="B58" i="2"/>
  <c r="B53" i="3" s="1"/>
  <c r="B61" i="4" s="1"/>
  <c r="A2" i="5"/>
  <c r="D10" i="1"/>
  <c r="F10" i="1"/>
  <c r="G10" i="1"/>
  <c r="I10" i="1" s="1"/>
  <c r="J10" i="1"/>
  <c r="D11" i="1"/>
  <c r="F11" i="1"/>
  <c r="G11" i="1"/>
  <c r="I11" i="1" s="1"/>
  <c r="D12" i="1"/>
  <c r="F12" i="1"/>
  <c r="G12" i="1"/>
  <c r="I12" i="1" s="1"/>
  <c r="J12" i="1"/>
  <c r="D13" i="1"/>
  <c r="F13" i="1"/>
  <c r="G13" i="1"/>
  <c r="I13" i="1"/>
  <c r="D14" i="1"/>
  <c r="F14" i="1"/>
  <c r="G14" i="1"/>
  <c r="I14" i="1" s="1"/>
  <c r="J14" i="1"/>
  <c r="D15" i="1"/>
  <c r="F15" i="1"/>
  <c r="G15" i="1"/>
  <c r="I15" i="1" s="1"/>
  <c r="D16" i="1"/>
  <c r="F16" i="1"/>
  <c r="G16" i="1"/>
  <c r="I16" i="1" s="1"/>
  <c r="J16" i="1"/>
  <c r="D17" i="1"/>
  <c r="F17" i="1"/>
  <c r="G17" i="1"/>
  <c r="I17" i="1"/>
  <c r="D18" i="1"/>
  <c r="F18" i="1"/>
  <c r="G18" i="1"/>
  <c r="I18" i="1" s="1"/>
  <c r="J18" i="1"/>
  <c r="D19" i="1"/>
  <c r="F19" i="1"/>
  <c r="G19" i="1"/>
  <c r="I19" i="1"/>
  <c r="D20" i="1"/>
  <c r="F20" i="1"/>
  <c r="G20" i="1"/>
  <c r="I20" i="1" s="1"/>
  <c r="J20" i="1"/>
  <c r="D21" i="1"/>
  <c r="F21" i="1"/>
  <c r="I21" i="1" s="1"/>
  <c r="G21" i="1"/>
  <c r="D22" i="1"/>
  <c r="F22" i="1"/>
  <c r="G22" i="1"/>
  <c r="I22" i="1" s="1"/>
  <c r="J22" i="1"/>
  <c r="D23" i="1"/>
  <c r="F23" i="1"/>
  <c r="G23" i="1"/>
  <c r="I23" i="1" s="1"/>
  <c r="D24" i="1"/>
  <c r="F24" i="1"/>
  <c r="G24" i="1"/>
  <c r="I24" i="1" s="1"/>
  <c r="J24" i="1"/>
  <c r="D25" i="1"/>
  <c r="F25" i="1"/>
  <c r="G25" i="1"/>
  <c r="I25" i="1" s="1"/>
  <c r="D26" i="1"/>
  <c r="F26" i="1"/>
  <c r="G26" i="1"/>
  <c r="I26" i="1" s="1"/>
  <c r="J26" i="1"/>
  <c r="D27" i="1"/>
  <c r="F27" i="1"/>
  <c r="G27" i="1"/>
  <c r="I27" i="1"/>
  <c r="D28" i="1"/>
  <c r="F28" i="1"/>
  <c r="G28" i="1"/>
  <c r="J28" i="1"/>
  <c r="D29" i="1"/>
  <c r="F29" i="1"/>
  <c r="G29" i="1"/>
  <c r="I29" i="1"/>
  <c r="D30" i="1"/>
  <c r="F30" i="1"/>
  <c r="G30" i="1"/>
  <c r="I30" i="1" s="1"/>
  <c r="J30" i="1"/>
  <c r="D31" i="1"/>
  <c r="F31" i="1"/>
  <c r="G31" i="1"/>
  <c r="I31" i="1"/>
  <c r="D32" i="1"/>
  <c r="F32" i="1"/>
  <c r="G32" i="1"/>
  <c r="I32" i="1" s="1"/>
  <c r="J32" i="1"/>
  <c r="D33" i="1"/>
  <c r="F33" i="1"/>
  <c r="G33" i="1"/>
  <c r="I33" i="1" s="1"/>
  <c r="J33" i="1"/>
  <c r="D34" i="1"/>
  <c r="F34" i="1"/>
  <c r="G34" i="1"/>
  <c r="I34" i="1" s="1"/>
  <c r="J34" i="1"/>
  <c r="D35" i="1"/>
  <c r="F35" i="1"/>
  <c r="G35" i="1"/>
  <c r="I35" i="1" s="1"/>
  <c r="J35" i="1"/>
  <c r="D36" i="1"/>
  <c r="F36" i="1"/>
  <c r="G36" i="1"/>
  <c r="I36" i="1" s="1"/>
  <c r="J36" i="1"/>
  <c r="D37" i="1"/>
  <c r="F37" i="1"/>
  <c r="G37" i="1"/>
  <c r="I37" i="1" s="1"/>
  <c r="J37" i="1"/>
  <c r="D38" i="1"/>
  <c r="F38" i="1"/>
  <c r="G38" i="1"/>
  <c r="I38" i="1" s="1"/>
  <c r="J38" i="1"/>
  <c r="D39" i="1"/>
  <c r="F39" i="1"/>
  <c r="G39" i="1"/>
  <c r="I39" i="1" s="1"/>
  <c r="J39" i="1"/>
  <c r="D40" i="1"/>
  <c r="F40" i="1"/>
  <c r="G40" i="1"/>
  <c r="I40" i="1" s="1"/>
  <c r="J40" i="1"/>
  <c r="D41" i="1"/>
  <c r="F41" i="1"/>
  <c r="G41" i="1"/>
  <c r="I41" i="1" s="1"/>
  <c r="J41" i="1"/>
  <c r="D42" i="1"/>
  <c r="F42" i="1"/>
  <c r="G42" i="1"/>
  <c r="I42" i="1" s="1"/>
  <c r="J42" i="1"/>
  <c r="D43" i="1"/>
  <c r="F43" i="1"/>
  <c r="G43" i="1"/>
  <c r="I43" i="1" s="1"/>
  <c r="J43" i="1"/>
  <c r="D44" i="1"/>
  <c r="F44" i="1"/>
  <c r="G44" i="1"/>
  <c r="I44" i="1" s="1"/>
  <c r="J44" i="1"/>
  <c r="D45" i="1"/>
  <c r="F45" i="1"/>
  <c r="G45" i="1"/>
  <c r="I45" i="1" s="1"/>
  <c r="J45" i="1"/>
  <c r="D46" i="1"/>
  <c r="F46" i="1"/>
  <c r="G46" i="1"/>
  <c r="I46" i="1" s="1"/>
  <c r="J46" i="1"/>
  <c r="D47" i="1"/>
  <c r="F47" i="1"/>
  <c r="G47" i="1"/>
  <c r="I47" i="1" s="1"/>
  <c r="J47" i="1"/>
  <c r="D48" i="1"/>
  <c r="F48" i="1"/>
  <c r="G48" i="1"/>
  <c r="I48" i="1" s="1"/>
  <c r="J48" i="1"/>
  <c r="D49" i="1"/>
  <c r="F49" i="1"/>
  <c r="G49" i="1"/>
  <c r="I49" i="1" s="1"/>
  <c r="J49" i="1"/>
  <c r="D50" i="1"/>
  <c r="F50" i="1"/>
  <c r="G50" i="1"/>
  <c r="I50" i="1" s="1"/>
  <c r="J50" i="1"/>
  <c r="D51" i="1"/>
  <c r="F51" i="1"/>
  <c r="G51" i="1"/>
  <c r="I51" i="1" s="1"/>
  <c r="J51" i="1"/>
  <c r="D52" i="1"/>
  <c r="F52" i="1"/>
  <c r="G52" i="1"/>
  <c r="I52" i="1" s="1"/>
  <c r="J52" i="1"/>
  <c r="D53" i="1"/>
  <c r="F53" i="1"/>
  <c r="G53" i="1"/>
  <c r="I53" i="1" s="1"/>
  <c r="J53" i="1"/>
  <c r="D54" i="1"/>
  <c r="F54" i="1"/>
  <c r="G54" i="1"/>
  <c r="I54" i="1" s="1"/>
  <c r="J54" i="1"/>
  <c r="F19" i="4" l="1"/>
  <c r="F25" i="4" s="1"/>
  <c r="I37" i="3"/>
  <c r="I48" i="3"/>
  <c r="I46" i="3"/>
  <c r="I28" i="3"/>
  <c r="I14" i="3"/>
  <c r="I12" i="3"/>
  <c r="I29" i="3"/>
  <c r="I25" i="3"/>
  <c r="F55" i="1"/>
  <c r="F22" i="4" s="1"/>
  <c r="I25" i="2"/>
  <c r="I56" i="2" s="1"/>
  <c r="I23" i="4" s="1"/>
  <c r="F56" i="2"/>
  <c r="F23" i="4" s="1"/>
  <c r="I53" i="2"/>
  <c r="I28" i="1"/>
  <c r="I51" i="3"/>
  <c r="I24" i="4" s="1"/>
  <c r="I55" i="1"/>
  <c r="I22" i="4" s="1"/>
  <c r="J22" i="4"/>
  <c r="J11" i="1"/>
  <c r="J13" i="1"/>
  <c r="J15" i="1"/>
  <c r="J17" i="1"/>
  <c r="J19" i="1"/>
  <c r="J21" i="1"/>
  <c r="J23" i="1"/>
  <c r="J25" i="1"/>
  <c r="J27" i="1"/>
  <c r="J29" i="1"/>
  <c r="J31" i="1"/>
  <c r="I14" i="4"/>
  <c r="I10" i="4"/>
  <c r="F147" i="5"/>
  <c r="J54" i="2"/>
  <c r="J52" i="2"/>
  <c r="J50" i="2"/>
  <c r="J48" i="2"/>
  <c r="J46" i="2"/>
  <c r="J44" i="2"/>
  <c r="J42" i="2"/>
  <c r="J40" i="2"/>
  <c r="J38" i="2"/>
  <c r="J36" i="2"/>
  <c r="J34" i="2"/>
  <c r="J32" i="2"/>
  <c r="J30" i="2"/>
  <c r="J28" i="2"/>
  <c r="J26" i="2"/>
  <c r="J22" i="2"/>
  <c r="J20" i="2"/>
  <c r="J18" i="2"/>
  <c r="J16" i="2"/>
  <c r="J14" i="2"/>
  <c r="J11" i="2"/>
  <c r="E147" i="5"/>
  <c r="J24" i="4"/>
  <c r="J45" i="3"/>
  <c r="J43" i="3"/>
  <c r="J41" i="3"/>
  <c r="J39" i="3"/>
  <c r="F26" i="4" l="1"/>
  <c r="K26" i="4" s="1"/>
  <c r="I19" i="4"/>
  <c r="I25" i="4" s="1"/>
  <c r="I26" i="4" s="1"/>
</calcChain>
</file>

<file path=xl/sharedStrings.xml><?xml version="1.0" encoding="utf-8"?>
<sst xmlns="http://schemas.openxmlformats.org/spreadsheetml/2006/main" count="898" uniqueCount="202">
  <si>
    <t xml:space="preserve"> </t>
  </si>
  <si>
    <t>Adjustment Decsription: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</si>
  <si>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</si>
  <si>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</si>
  <si>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</si>
  <si>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</si>
  <si>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</si>
  <si>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</si>
  <si>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</si>
  <si>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</si>
  <si>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</si>
  <si>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</si>
  <si>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</si>
  <si>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CA</t>
  </si>
  <si>
    <t>Total Adjustment</t>
  </si>
  <si>
    <t>Various</t>
  </si>
  <si>
    <t>Adjustment Summary:</t>
  </si>
  <si>
    <t>Ref. 6.3.3</t>
  </si>
  <si>
    <t>111IP</t>
  </si>
  <si>
    <t>WA</t>
  </si>
  <si>
    <t>111IPWA</t>
  </si>
  <si>
    <t>UT</t>
  </si>
  <si>
    <t>111IPUT</t>
  </si>
  <si>
    <t>SO</t>
  </si>
  <si>
    <t>111IPSO</t>
  </si>
  <si>
    <t>SG</t>
  </si>
  <si>
    <t>111IPSG</t>
  </si>
  <si>
    <t>OR</t>
  </si>
  <si>
    <t>111IPOR</t>
  </si>
  <si>
    <t>JBG</t>
  </si>
  <si>
    <t>111IPJBG</t>
  </si>
  <si>
    <t>CN</t>
  </si>
  <si>
    <t>111IPCN</t>
  </si>
  <si>
    <t>Ref. 6.3.2</t>
  </si>
  <si>
    <t>CAGW</t>
  </si>
  <si>
    <t>111IPCAGW</t>
  </si>
  <si>
    <t>CAGE</t>
  </si>
  <si>
    <t>111IPCAGE</t>
  </si>
  <si>
    <t>CAEE</t>
  </si>
  <si>
    <t>111IPCAEE</t>
  </si>
  <si>
    <t>111IPCA</t>
  </si>
  <si>
    <t>111HP</t>
  </si>
  <si>
    <t>111HPCAGW</t>
  </si>
  <si>
    <t>111GP</t>
  </si>
  <si>
    <t>111GPWA</t>
  </si>
  <si>
    <t>111GPUT</t>
  </si>
  <si>
    <t>111GPSO</t>
  </si>
  <si>
    <t>111GPOR</t>
  </si>
  <si>
    <t>111GPCA</t>
  </si>
  <si>
    <t>108TP</t>
  </si>
  <si>
    <t>108TPSG</t>
  </si>
  <si>
    <t>108TPJBG</t>
  </si>
  <si>
    <t>108TPCAGW</t>
  </si>
  <si>
    <t>108TPCAGE</t>
  </si>
  <si>
    <t>108SP</t>
  </si>
  <si>
    <t>108SPUT</t>
  </si>
  <si>
    <t>108SPJBG</t>
  </si>
  <si>
    <t>108SPCAGW</t>
  </si>
  <si>
    <t>108SPCAGE</t>
  </si>
  <si>
    <t>108OP</t>
  </si>
  <si>
    <t>108OPCAGW</t>
  </si>
  <si>
    <t>108OPCAGE</t>
  </si>
  <si>
    <t>OTHER</t>
  </si>
  <si>
    <t>108HP</t>
  </si>
  <si>
    <t>108HPOTHER</t>
  </si>
  <si>
    <t>108HPCAGW</t>
  </si>
  <si>
    <t>108HPCAGE</t>
  </si>
  <si>
    <t>108GP</t>
  </si>
  <si>
    <t>108GPWA</t>
  </si>
  <si>
    <t>108GPUT</t>
  </si>
  <si>
    <t>108GPSO</t>
  </si>
  <si>
    <t>108GPSG</t>
  </si>
  <si>
    <t>108GPOR</t>
  </si>
  <si>
    <t>108GPJBG</t>
  </si>
  <si>
    <t>108GPCN</t>
  </si>
  <si>
    <t>108GPCAGW</t>
  </si>
  <si>
    <t>108GPCAGE</t>
  </si>
  <si>
    <t>108GPCAEE</t>
  </si>
  <si>
    <t>108GPCA</t>
  </si>
  <si>
    <t>Ref. 6.3.1</t>
  </si>
  <si>
    <t>108DP</t>
  </si>
  <si>
    <t>108DPWA</t>
  </si>
  <si>
    <t>108DPUT</t>
  </si>
  <si>
    <t>108DPOR</t>
  </si>
  <si>
    <t>108DPCA</t>
  </si>
  <si>
    <t>108373</t>
  </si>
  <si>
    <t>108373WA</t>
  </si>
  <si>
    <t>108373UT</t>
  </si>
  <si>
    <t>108373OR</t>
  </si>
  <si>
    <t>108373CA</t>
  </si>
  <si>
    <t>108371</t>
  </si>
  <si>
    <t>108371WA</t>
  </si>
  <si>
    <t>108371UT</t>
  </si>
  <si>
    <t>108371OR</t>
  </si>
  <si>
    <t>108371CA</t>
  </si>
  <si>
    <t>108370</t>
  </si>
  <si>
    <t>108370WA</t>
  </si>
  <si>
    <t>108370UT</t>
  </si>
  <si>
    <t>108370OR</t>
  </si>
  <si>
    <t>108370CA</t>
  </si>
  <si>
    <t>108369</t>
  </si>
  <si>
    <t>108369WA</t>
  </si>
  <si>
    <t>108369UT</t>
  </si>
  <si>
    <t>108369OR</t>
  </si>
  <si>
    <t>108369CA</t>
  </si>
  <si>
    <t>108368</t>
  </si>
  <si>
    <t>108368WA</t>
  </si>
  <si>
    <t>108368UT</t>
  </si>
  <si>
    <t>108368OR</t>
  </si>
  <si>
    <t>108368CA</t>
  </si>
  <si>
    <t>108367</t>
  </si>
  <si>
    <t>108367WA</t>
  </si>
  <si>
    <t>108367UT</t>
  </si>
  <si>
    <t>Ref. 6.3</t>
  </si>
  <si>
    <t>108367OR</t>
  </si>
  <si>
    <t>108367CA</t>
  </si>
  <si>
    <t>108366</t>
  </si>
  <si>
    <t>108366WA</t>
  </si>
  <si>
    <t>108366UT</t>
  </si>
  <si>
    <t>108366OR</t>
  </si>
  <si>
    <t>108366CA</t>
  </si>
  <si>
    <t>108365</t>
  </si>
  <si>
    <t>108365WA</t>
  </si>
  <si>
    <t>108365UT</t>
  </si>
  <si>
    <t>108365OR</t>
  </si>
  <si>
    <t>108365CA</t>
  </si>
  <si>
    <t>108364</t>
  </si>
  <si>
    <t>108364WA</t>
  </si>
  <si>
    <t>108364UT</t>
  </si>
  <si>
    <t>108364OR</t>
  </si>
  <si>
    <t>108364CA</t>
  </si>
  <si>
    <t>108362</t>
  </si>
  <si>
    <t>108362WA</t>
  </si>
  <si>
    <t>108362UT</t>
  </si>
  <si>
    <t>108362OR</t>
  </si>
  <si>
    <t>108362CA</t>
  </si>
  <si>
    <t>108361</t>
  </si>
  <si>
    <t>108361WA</t>
  </si>
  <si>
    <t>108361UT</t>
  </si>
  <si>
    <t>108361OR</t>
  </si>
  <si>
    <t>108361CA</t>
  </si>
  <si>
    <t>108360</t>
  </si>
  <si>
    <t>108360WA</t>
  </si>
  <si>
    <t>108360UT</t>
  </si>
  <si>
    <t>108360OR</t>
  </si>
  <si>
    <t>108360CA</t>
  </si>
  <si>
    <t>Reference</t>
  </si>
  <si>
    <t>Adjustment</t>
  </si>
  <si>
    <t>Jun-19 EOP</t>
  </si>
  <si>
    <t>Jun-19 AMA</t>
  </si>
  <si>
    <t>Factor</t>
  </si>
  <si>
    <t>Account</t>
  </si>
  <si>
    <t>Indicator</t>
  </si>
  <si>
    <t>End-of-Period Plant Reserves</t>
  </si>
  <si>
    <t>6.3.1</t>
  </si>
  <si>
    <t>6.3.2</t>
  </si>
  <si>
    <t>6.3.3</t>
  </si>
  <si>
    <t>Situs</t>
  </si>
  <si>
    <t>ID</t>
  </si>
  <si>
    <t>WY-ALL</t>
  </si>
  <si>
    <t xml:space="preserve">This adjustment walks forward Average-of-Monthly-Average depreciation and amortization reserve balances for the twelve-month period ended June 30, 2019 to End-of-Period balances as of June 30, 2019.
</t>
  </si>
  <si>
    <t>WASHINGTON</t>
  </si>
  <si>
    <t>108360WY-ALL</t>
  </si>
  <si>
    <t>108361WY-ALL</t>
  </si>
  <si>
    <t>108362WY-ALL</t>
  </si>
  <si>
    <t>108364WY-ALL</t>
  </si>
  <si>
    <t>108365WY-ALL</t>
  </si>
  <si>
    <t>108366WY-ALL</t>
  </si>
  <si>
    <t>108367WY-ALL</t>
  </si>
  <si>
    <t>108368WY-ALL</t>
  </si>
  <si>
    <t>108369WY-ALL</t>
  </si>
  <si>
    <t>108370WY-ALL</t>
  </si>
  <si>
    <t>108371WY-ALL</t>
  </si>
  <si>
    <t>108373WY-ALL</t>
  </si>
  <si>
    <t>108DPWY-ALL</t>
  </si>
  <si>
    <t>108GPWY-ALL</t>
  </si>
  <si>
    <t>108SPWY-ALL</t>
  </si>
  <si>
    <t>111GPWY-ALL</t>
  </si>
  <si>
    <t>111IPWY-ALL</t>
  </si>
  <si>
    <t>108360ID</t>
  </si>
  <si>
    <t>108361ID</t>
  </si>
  <si>
    <t>108362ID</t>
  </si>
  <si>
    <t>108364ID</t>
  </si>
  <si>
    <t>108365ID</t>
  </si>
  <si>
    <t>108366ID</t>
  </si>
  <si>
    <t>108367ID</t>
  </si>
  <si>
    <t>108368ID</t>
  </si>
  <si>
    <t>108369ID</t>
  </si>
  <si>
    <t>108370ID</t>
  </si>
  <si>
    <t>108371ID</t>
  </si>
  <si>
    <t>108373ID</t>
  </si>
  <si>
    <t>108DPID</t>
  </si>
  <si>
    <t>108GPID</t>
  </si>
  <si>
    <t>108SPID</t>
  </si>
  <si>
    <t>111GPID</t>
  </si>
  <si>
    <t>111IPID</t>
  </si>
  <si>
    <t>RES</t>
  </si>
  <si>
    <t>Washington General Rate Case - 2021</t>
  </si>
  <si>
    <t>(cont.) End-of-Period Plant Reserves</t>
  </si>
  <si>
    <t>(cont. 2) End-of-Period Plant Reserves</t>
  </si>
  <si>
    <t>Adjustment to Rate Base (cont.):</t>
  </si>
  <si>
    <t>(cont. 3) End-of-Period Plant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</si>
</sst>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1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3" fillId="0" borderId="3" xfId="2" applyFont="1" applyBorder="1"/>
    <xf numFmtId="0" fontId="3" fillId="0" borderId="5" xfId="2" applyFont="1" applyBorder="1"/>
    <xf numFmtId="0" fontId="3" fillId="0" borderId="8" xfId="2" applyFont="1" applyBorder="1"/>
    <xf numFmtId="0" fontId="4" fillId="0" borderId="0" xfId="2" applyNumberFormat="1" applyFont="1" applyAlignment="1">
      <alignment horizontal="center"/>
    </xf>
    <xf numFmtId="41" fontId="4" fillId="0" borderId="0" xfId="3" applyNumberFormat="1" applyFont="1" applyFill="1" applyAlignment="1">
      <alignment horizontal="center"/>
    </xf>
    <xf numFmtId="165" fontId="4" fillId="0" borderId="0" xfId="5" applyNumberFormat="1" applyFont="1" applyFill="1" applyAlignment="1">
      <alignment horizontal="center"/>
    </xf>
    <xf numFmtId="0" fontId="4" fillId="0" borderId="0" xfId="4" applyFont="1" applyBorder="1"/>
    <xf numFmtId="0" fontId="6" fillId="0" borderId="0" xfId="4" applyFont="1" applyBorder="1"/>
    <xf numFmtId="0" fontId="3" fillId="0" borderId="0" xfId="2" applyFont="1" applyBorder="1"/>
    <xf numFmtId="164" fontId="4" fillId="0" borderId="9" xfId="3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/>
    <xf numFmtId="0" fontId="4" fillId="0" borderId="0" xfId="6" quotePrefix="1" applyFont="1" applyFill="1" applyBorder="1" applyAlignment="1">
      <alignment horizontal="left"/>
    </xf>
    <xf numFmtId="0" fontId="6" fillId="0" borderId="0" xfId="2" applyFont="1" applyFill="1" applyBorder="1"/>
    <xf numFmtId="0" fontId="4" fillId="0" borderId="0" xfId="2" applyFont="1" applyBorder="1"/>
    <xf numFmtId="0" fontId="4" fillId="0" borderId="0" xfId="4"/>
    <xf numFmtId="0" fontId="4" fillId="0" borderId="0" xfId="4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0" xfId="4" applyFont="1" applyFill="1"/>
    <xf numFmtId="0" fontId="4" fillId="0" borderId="0" xfId="4" applyFont="1" applyFill="1" applyAlignment="1">
      <alignment horizontal="left"/>
    </xf>
    <xf numFmtId="0" fontId="6" fillId="0" borderId="0" xfId="2" applyFont="1" applyBorder="1" applyAlignment="1">
      <alignment horizontal="left"/>
    </xf>
    <xf numFmtId="164" fontId="4" fillId="0" borderId="0" xfId="3" applyNumberFormat="1" applyFont="1" applyBorder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41" fontId="4" fillId="0" borderId="9" xfId="3" applyNumberFormat="1" applyFont="1" applyFill="1" applyBorder="1" applyAlignment="1">
      <alignment horizontal="center"/>
    </xf>
    <xf numFmtId="41" fontId="4" fillId="0" borderId="0" xfId="7" applyNumberFormat="1" applyFont="1" applyFill="1" applyBorder="1" applyAlignment="1">
      <alignment horizontal="center"/>
    </xf>
    <xf numFmtId="165" fontId="4" fillId="0" borderId="0" xfId="8" applyNumberFormat="1" applyFont="1" applyFill="1" applyBorder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left"/>
    </xf>
    <xf numFmtId="164" fontId="4" fillId="0" borderId="0" xfId="2" applyNumberFormat="1" applyFont="1"/>
    <xf numFmtId="164" fontId="4" fillId="0" borderId="10" xfId="3" applyNumberFormat="1" applyFont="1" applyFill="1" applyBorder="1" applyAlignment="1">
      <alignment horizontal="center"/>
    </xf>
    <xf numFmtId="0" fontId="4" fillId="0" borderId="0" xfId="4" applyFont="1" applyBorder="1" applyAlignment="1">
      <alignment horizontal="right"/>
    </xf>
    <xf numFmtId="164" fontId="4" fillId="0" borderId="11" xfId="3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6" fillId="0" borderId="0" xfId="1" applyNumberFormat="1" applyFont="1" applyFill="1" applyAlignment="1">
      <alignment horizontal="center"/>
    </xf>
    <xf numFmtId="164" fontId="8" fillId="0" borderId="0" xfId="9" applyNumberFormat="1" applyFill="1"/>
    <xf numFmtId="164" fontId="4" fillId="0" borderId="0" xfId="1" applyNumberFormat="1" applyFont="1" applyFill="1"/>
    <xf numFmtId="0" fontId="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166" fontId="4" fillId="0" borderId="0" xfId="5" applyNumberFormat="1" applyFont="1" applyFill="1" applyAlignment="1">
      <alignment horizontal="center"/>
    </xf>
    <xf numFmtId="0" fontId="4" fillId="0" borderId="7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8"/>
  <sheetViews>
    <sheetView tabSelected="1" view="pageBreakPreview" zoomScale="80" zoomScaleNormal="9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4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3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>
        <v>6.3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153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33"/>
      <c r="C10" s="30"/>
      <c r="D10" s="10" t="str">
        <f>'Page 6.3.4 - 6.3.6'!B6</f>
        <v>108360</v>
      </c>
      <c r="E10" s="8" t="s">
        <v>196</v>
      </c>
      <c r="F10" s="11">
        <f>'Page 6.3.4 - 6.3.6'!F6</f>
        <v>2103.9712500000605</v>
      </c>
      <c r="G10" s="11" t="str">
        <f>'Page 6.3.4 - 6.3.6'!C6</f>
        <v>CA</v>
      </c>
      <c r="H10" s="21" t="s">
        <v>157</v>
      </c>
      <c r="I10" s="20">
        <f t="shared" ref="I10:I54" si="0">IF(H10="Situs",IF(G10="WA",F10,0),H10*F10)</f>
        <v>0</v>
      </c>
      <c r="J10" s="19" t="str">
        <f t="shared" ref="J10:J54" si="1">CONCATENATE($J$1,".4 ")</f>
        <v xml:space="preserve">6.3.4 </v>
      </c>
      <c r="K10" s="32"/>
      <c r="L10" s="31"/>
    </row>
    <row r="11" spans="1:12" ht="12" customHeight="1" x14ac:dyDescent="0.2">
      <c r="A11" s="24"/>
      <c r="B11" s="33"/>
      <c r="C11" s="30"/>
      <c r="D11" s="10" t="str">
        <f>'Page 6.3.4 - 6.3.6'!B7</f>
        <v>108360</v>
      </c>
      <c r="E11" s="8" t="s">
        <v>196</v>
      </c>
      <c r="F11" s="11">
        <f>'Page 6.3.4 - 6.3.6'!F7</f>
        <v>-9184.5254166669911</v>
      </c>
      <c r="G11" s="11" t="str">
        <f>'Page 6.3.4 - 6.3.6'!C7</f>
        <v>ID</v>
      </c>
      <c r="H11" s="21" t="s">
        <v>157</v>
      </c>
      <c r="I11" s="20">
        <f t="shared" si="0"/>
        <v>0</v>
      </c>
      <c r="J11" s="19" t="str">
        <f t="shared" si="1"/>
        <v xml:space="preserve">6.3.4 </v>
      </c>
      <c r="K11" s="32"/>
      <c r="L11" s="31"/>
    </row>
    <row r="12" spans="1:12" ht="12" customHeight="1" x14ac:dyDescent="0.2">
      <c r="A12" s="24"/>
      <c r="B12" s="33"/>
      <c r="C12" s="30"/>
      <c r="D12" s="10" t="str">
        <f>'Page 6.3.4 - 6.3.6'!B8</f>
        <v>108360</v>
      </c>
      <c r="E12" s="8" t="s">
        <v>196</v>
      </c>
      <c r="F12" s="11">
        <f>'Page 6.3.4 - 6.3.6'!F8</f>
        <v>6168.4891666700132</v>
      </c>
      <c r="G12" s="11" t="str">
        <f>'Page 6.3.4 - 6.3.6'!C8</f>
        <v>OR</v>
      </c>
      <c r="H12" s="21" t="s">
        <v>157</v>
      </c>
      <c r="I12" s="20">
        <f t="shared" si="0"/>
        <v>0</v>
      </c>
      <c r="J12" s="19" t="str">
        <f t="shared" si="1"/>
        <v xml:space="preserve">6.3.4 </v>
      </c>
      <c r="K12" s="32"/>
      <c r="L12" s="31"/>
    </row>
    <row r="13" spans="1:12" ht="12" customHeight="1" x14ac:dyDescent="0.2">
      <c r="A13" s="24"/>
      <c r="B13" s="33"/>
      <c r="C13" s="30"/>
      <c r="D13" s="10" t="str">
        <f>'Page 6.3.4 - 6.3.6'!B9</f>
        <v>108360</v>
      </c>
      <c r="E13" s="8" t="s">
        <v>196</v>
      </c>
      <c r="F13" s="11">
        <f>'Page 6.3.4 - 6.3.6'!F9</f>
        <v>-63235.577083330136</v>
      </c>
      <c r="G13" s="11" t="str">
        <f>'Page 6.3.4 - 6.3.6'!C9</f>
        <v>UT</v>
      </c>
      <c r="H13" s="21" t="s">
        <v>157</v>
      </c>
      <c r="I13" s="20">
        <f t="shared" si="0"/>
        <v>0</v>
      </c>
      <c r="J13" s="19" t="str">
        <f t="shared" si="1"/>
        <v xml:space="preserve">6.3.4 </v>
      </c>
      <c r="K13" s="32"/>
      <c r="L13" s="31"/>
    </row>
    <row r="14" spans="1:12" ht="12" customHeight="1" x14ac:dyDescent="0.2">
      <c r="A14" s="24"/>
      <c r="B14" s="33"/>
      <c r="C14" s="30"/>
      <c r="D14" s="10" t="str">
        <f>'Page 6.3.4 - 6.3.6'!B10</f>
        <v>108360</v>
      </c>
      <c r="E14" s="8" t="s">
        <v>196</v>
      </c>
      <c r="F14" s="11">
        <f>'Page 6.3.4 - 6.3.6'!F10</f>
        <v>-4146.4195833329868</v>
      </c>
      <c r="G14" s="11" t="str">
        <f>'Page 6.3.4 - 6.3.6'!C10</f>
        <v>WA</v>
      </c>
      <c r="H14" s="21" t="s">
        <v>157</v>
      </c>
      <c r="I14" s="20">
        <f t="shared" si="0"/>
        <v>-4146.4195833329868</v>
      </c>
      <c r="J14" s="19" t="str">
        <f t="shared" si="1"/>
        <v xml:space="preserve">6.3.4 </v>
      </c>
      <c r="K14" s="32"/>
      <c r="L14" s="31"/>
    </row>
    <row r="15" spans="1:12" ht="12" customHeight="1" x14ac:dyDescent="0.2">
      <c r="A15" s="24"/>
      <c r="B15" s="33"/>
      <c r="C15" s="30"/>
      <c r="D15" s="10" t="str">
        <f>'Page 6.3.4 - 6.3.6'!B11</f>
        <v>108360</v>
      </c>
      <c r="E15" s="8" t="s">
        <v>196</v>
      </c>
      <c r="F15" s="11">
        <f>'Page 6.3.4 - 6.3.6'!F11</f>
        <v>-8936.1833333298564</v>
      </c>
      <c r="G15" s="11" t="str">
        <f>'Page 6.3.4 - 6.3.6'!C11</f>
        <v>WY-ALL</v>
      </c>
      <c r="H15" s="21" t="s">
        <v>157</v>
      </c>
      <c r="I15" s="20">
        <f t="shared" si="0"/>
        <v>0</v>
      </c>
      <c r="J15" s="19" t="str">
        <f t="shared" si="1"/>
        <v xml:space="preserve">6.3.4 </v>
      </c>
      <c r="K15" s="32"/>
      <c r="L15" s="31"/>
    </row>
    <row r="16" spans="1:12" ht="12" customHeight="1" x14ac:dyDescent="0.2">
      <c r="A16" s="24"/>
      <c r="B16" s="33"/>
      <c r="C16" s="30"/>
      <c r="D16" s="10" t="str">
        <f>'Page 6.3.4 - 6.3.6'!B12</f>
        <v>108360</v>
      </c>
      <c r="E16" s="8" t="s">
        <v>196</v>
      </c>
      <c r="F16" s="11">
        <f>'Page 6.3.4 - 6.3.6'!F12</f>
        <v>-41178.371666669846</v>
      </c>
      <c r="G16" s="11" t="str">
        <f>'Page 6.3.4 - 6.3.6'!C12</f>
        <v>WY-ALL</v>
      </c>
      <c r="H16" s="21" t="s">
        <v>157</v>
      </c>
      <c r="I16" s="20">
        <f t="shared" si="0"/>
        <v>0</v>
      </c>
      <c r="J16" s="19" t="str">
        <f t="shared" si="1"/>
        <v xml:space="preserve">6.3.4 </v>
      </c>
      <c r="K16" s="32"/>
      <c r="L16" s="31"/>
    </row>
    <row r="17" spans="1:12" ht="12" customHeight="1" x14ac:dyDescent="0.2">
      <c r="A17" s="24"/>
      <c r="B17" s="33"/>
      <c r="C17" s="30"/>
      <c r="D17" s="10" t="str">
        <f>'Page 6.3.4 - 6.3.6'!B13</f>
        <v>108361</v>
      </c>
      <c r="E17" s="8" t="s">
        <v>196</v>
      </c>
      <c r="F17" s="11">
        <f>'Page 6.3.4 - 6.3.6'!F13</f>
        <v>-40454.603333330015</v>
      </c>
      <c r="G17" s="11" t="str">
        <f>'Page 6.3.4 - 6.3.6'!C13</f>
        <v>CA</v>
      </c>
      <c r="H17" s="21" t="s">
        <v>157</v>
      </c>
      <c r="I17" s="20">
        <f t="shared" si="0"/>
        <v>0</v>
      </c>
      <c r="J17" s="19" t="str">
        <f t="shared" si="1"/>
        <v xml:space="preserve">6.3.4 </v>
      </c>
      <c r="K17" s="32"/>
      <c r="L17" s="31"/>
    </row>
    <row r="18" spans="1:12" ht="12" customHeight="1" x14ac:dyDescent="0.2">
      <c r="A18" s="24"/>
      <c r="B18" s="33"/>
      <c r="C18" s="30"/>
      <c r="D18" s="10" t="str">
        <f>'Page 6.3.4 - 6.3.6'!B14</f>
        <v>108361</v>
      </c>
      <c r="E18" s="8" t="s">
        <v>196</v>
      </c>
      <c r="F18" s="11">
        <f>'Page 6.3.4 - 6.3.6'!F14</f>
        <v>-28149.660000000033</v>
      </c>
      <c r="G18" s="11" t="str">
        <f>'Page 6.3.4 - 6.3.6'!C14</f>
        <v>ID</v>
      </c>
      <c r="H18" s="21" t="s">
        <v>157</v>
      </c>
      <c r="I18" s="20">
        <f t="shared" si="0"/>
        <v>0</v>
      </c>
      <c r="J18" s="19" t="str">
        <f t="shared" si="1"/>
        <v xml:space="preserve">6.3.4 </v>
      </c>
      <c r="K18" s="32"/>
      <c r="L18" s="31"/>
    </row>
    <row r="19" spans="1:12" ht="12" customHeight="1" x14ac:dyDescent="0.2">
      <c r="A19" s="24"/>
      <c r="B19" s="33"/>
      <c r="C19" s="30"/>
      <c r="D19" s="10" t="str">
        <f>'Page 6.3.4 - 6.3.6'!B15</f>
        <v>108361</v>
      </c>
      <c r="E19" s="8" t="s">
        <v>196</v>
      </c>
      <c r="F19" s="11">
        <f>'Page 6.3.4 - 6.3.6'!F15</f>
        <v>-171101.82041667029</v>
      </c>
      <c r="G19" s="11" t="str">
        <f>'Page 6.3.4 - 6.3.6'!C15</f>
        <v>OR</v>
      </c>
      <c r="H19" s="21" t="s">
        <v>157</v>
      </c>
      <c r="I19" s="20">
        <f t="shared" si="0"/>
        <v>0</v>
      </c>
      <c r="J19" s="19" t="str">
        <f t="shared" si="1"/>
        <v xml:space="preserve">6.3.4 </v>
      </c>
      <c r="K19" s="32"/>
      <c r="L19" s="31"/>
    </row>
    <row r="20" spans="1:12" ht="12" customHeight="1" x14ac:dyDescent="0.2">
      <c r="A20" s="24"/>
      <c r="B20" s="33"/>
      <c r="C20" s="30"/>
      <c r="D20" s="10" t="str">
        <f>'Page 6.3.4 - 6.3.6'!B16</f>
        <v>108361</v>
      </c>
      <c r="E20" s="8" t="s">
        <v>196</v>
      </c>
      <c r="F20" s="11">
        <f>'Page 6.3.4 - 6.3.6'!F16</f>
        <v>-295177.85458330065</v>
      </c>
      <c r="G20" s="11" t="str">
        <f>'Page 6.3.4 - 6.3.6'!C16</f>
        <v>UT</v>
      </c>
      <c r="H20" s="21" t="s">
        <v>157</v>
      </c>
      <c r="I20" s="20">
        <f t="shared" si="0"/>
        <v>0</v>
      </c>
      <c r="J20" s="19" t="str">
        <f t="shared" si="1"/>
        <v xml:space="preserve">6.3.4 </v>
      </c>
      <c r="K20" s="32"/>
      <c r="L20" s="31"/>
    </row>
    <row r="21" spans="1:12" ht="12" customHeight="1" x14ac:dyDescent="0.2">
      <c r="A21" s="24"/>
      <c r="B21" s="33"/>
      <c r="C21" s="30"/>
      <c r="D21" s="10" t="str">
        <f>'Page 6.3.4 - 6.3.6'!B17</f>
        <v>108361</v>
      </c>
      <c r="E21" s="8" t="s">
        <v>196</v>
      </c>
      <c r="F21" s="11">
        <f>'Page 6.3.4 - 6.3.6'!F17</f>
        <v>-46300.925416670041</v>
      </c>
      <c r="G21" s="11" t="str">
        <f>'Page 6.3.4 - 6.3.6'!C17</f>
        <v>WA</v>
      </c>
      <c r="H21" s="21" t="s">
        <v>157</v>
      </c>
      <c r="I21" s="20">
        <f t="shared" si="0"/>
        <v>-46300.925416670041</v>
      </c>
      <c r="J21" s="19" t="str">
        <f t="shared" si="1"/>
        <v xml:space="preserve">6.3.4 </v>
      </c>
      <c r="K21" s="32"/>
      <c r="L21" s="31"/>
    </row>
    <row r="22" spans="1:12" ht="12" customHeight="1" x14ac:dyDescent="0.2">
      <c r="A22" s="24"/>
      <c r="B22" s="30"/>
      <c r="C22" s="30"/>
      <c r="D22" s="10" t="str">
        <f>'Page 6.3.4 - 6.3.6'!B18</f>
        <v>108361</v>
      </c>
      <c r="E22" s="10" t="s">
        <v>196</v>
      </c>
      <c r="F22" s="11">
        <f>'Page 6.3.4 - 6.3.6'!F18</f>
        <v>-81348.36083333008</v>
      </c>
      <c r="G22" s="11" t="str">
        <f>'Page 6.3.4 - 6.3.6'!C18</f>
        <v>WY-ALL</v>
      </c>
      <c r="H22" s="21" t="s">
        <v>157</v>
      </c>
      <c r="I22" s="20">
        <f t="shared" si="0"/>
        <v>0</v>
      </c>
      <c r="J22" s="19" t="str">
        <f t="shared" si="1"/>
        <v xml:space="preserve">6.3.4 </v>
      </c>
      <c r="K22" s="32"/>
      <c r="L22" s="31"/>
    </row>
    <row r="23" spans="1:12" ht="12" customHeight="1" x14ac:dyDescent="0.2">
      <c r="A23" s="24"/>
      <c r="B23" s="30"/>
      <c r="C23" s="30"/>
      <c r="D23" s="10" t="str">
        <f>'Page 6.3.4 - 6.3.6'!B19</f>
        <v>108361</v>
      </c>
      <c r="E23" s="10" t="s">
        <v>196</v>
      </c>
      <c r="F23" s="11">
        <f>'Page 6.3.4 - 6.3.6'!F19</f>
        <v>-47361.641249999986</v>
      </c>
      <c r="G23" s="11" t="str">
        <f>'Page 6.3.4 - 6.3.6'!C19</f>
        <v>WY-ALL</v>
      </c>
      <c r="H23" s="21" t="s">
        <v>157</v>
      </c>
      <c r="I23" s="20">
        <f t="shared" si="0"/>
        <v>0</v>
      </c>
      <c r="J23" s="19" t="str">
        <f t="shared" si="1"/>
        <v xml:space="preserve">6.3.4 </v>
      </c>
      <c r="K23" s="32"/>
      <c r="L23" s="31"/>
    </row>
    <row r="24" spans="1:12" ht="12" customHeight="1" x14ac:dyDescent="0.2">
      <c r="A24" s="24"/>
      <c r="B24" s="33"/>
      <c r="C24" s="30"/>
      <c r="D24" s="10" t="str">
        <f>'Page 6.3.4 - 6.3.6'!B20</f>
        <v>108362</v>
      </c>
      <c r="E24" s="8" t="s">
        <v>196</v>
      </c>
      <c r="F24" s="11">
        <f>'Page 6.3.4 - 6.3.6'!F20</f>
        <v>-183101.2158333296</v>
      </c>
      <c r="G24" s="11" t="str">
        <f>'Page 6.3.4 - 6.3.6'!C20</f>
        <v>CA</v>
      </c>
      <c r="H24" s="21" t="s">
        <v>157</v>
      </c>
      <c r="I24" s="20">
        <f t="shared" si="0"/>
        <v>0</v>
      </c>
      <c r="J24" s="19" t="str">
        <f t="shared" si="1"/>
        <v xml:space="preserve">6.3.4 </v>
      </c>
      <c r="K24" s="32"/>
      <c r="L24" s="31"/>
    </row>
    <row r="25" spans="1:12" ht="12" customHeight="1" x14ac:dyDescent="0.2">
      <c r="A25" s="24"/>
      <c r="B25" s="33"/>
      <c r="C25" s="30"/>
      <c r="D25" s="10" t="str">
        <f>'Page 6.3.4 - 6.3.6'!B21</f>
        <v>108362</v>
      </c>
      <c r="E25" s="8" t="s">
        <v>196</v>
      </c>
      <c r="F25" s="11">
        <f>'Page 6.3.4 - 6.3.6'!F21</f>
        <v>-222029.15499999933</v>
      </c>
      <c r="G25" s="11" t="str">
        <f>'Page 6.3.4 - 6.3.6'!C21</f>
        <v>ID</v>
      </c>
      <c r="H25" s="21" t="s">
        <v>157</v>
      </c>
      <c r="I25" s="20">
        <f t="shared" si="0"/>
        <v>0</v>
      </c>
      <c r="J25" s="19" t="str">
        <f t="shared" si="1"/>
        <v xml:space="preserve">6.3.4 </v>
      </c>
      <c r="K25" s="32"/>
      <c r="L25" s="31"/>
    </row>
    <row r="26" spans="1:12" ht="12" customHeight="1" x14ac:dyDescent="0.2">
      <c r="A26" s="24"/>
      <c r="B26" s="33"/>
      <c r="C26" s="30"/>
      <c r="D26" s="10" t="str">
        <f>'Page 6.3.4 - 6.3.6'!B22</f>
        <v>108362</v>
      </c>
      <c r="E26" s="8" t="s">
        <v>196</v>
      </c>
      <c r="F26" s="11">
        <f>'Page 6.3.4 - 6.3.6'!F22</f>
        <v>-700750.3545833081</v>
      </c>
      <c r="G26" s="11" t="str">
        <f>'Page 6.3.4 - 6.3.6'!C22</f>
        <v>OR</v>
      </c>
      <c r="H26" s="21" t="s">
        <v>157</v>
      </c>
      <c r="I26" s="20">
        <f t="shared" si="0"/>
        <v>0</v>
      </c>
      <c r="J26" s="19" t="str">
        <f t="shared" si="1"/>
        <v xml:space="preserve">6.3.4 </v>
      </c>
      <c r="K26" s="32"/>
      <c r="L26" s="31"/>
    </row>
    <row r="27" spans="1:12" ht="12" customHeight="1" x14ac:dyDescent="0.2">
      <c r="A27" s="24"/>
      <c r="B27" s="33"/>
      <c r="C27" s="30"/>
      <c r="D27" s="10" t="str">
        <f>'Page 6.3.4 - 6.3.6'!B23</f>
        <v>108362</v>
      </c>
      <c r="E27" s="8" t="s">
        <v>196</v>
      </c>
      <c r="F27" s="11">
        <f>'Page 6.3.4 - 6.3.6'!F23</f>
        <v>-1770692.0954169929</v>
      </c>
      <c r="G27" s="11" t="str">
        <f>'Page 6.3.4 - 6.3.6'!C23</f>
        <v>UT</v>
      </c>
      <c r="H27" s="21" t="s">
        <v>157</v>
      </c>
      <c r="I27" s="20">
        <f t="shared" si="0"/>
        <v>0</v>
      </c>
      <c r="J27" s="19" t="str">
        <f t="shared" si="1"/>
        <v xml:space="preserve">6.3.4 </v>
      </c>
      <c r="K27" s="32"/>
      <c r="L27" s="31"/>
    </row>
    <row r="28" spans="1:12" ht="12" customHeight="1" x14ac:dyDescent="0.2">
      <c r="A28" s="24"/>
      <c r="B28" s="33"/>
      <c r="C28" s="30"/>
      <c r="D28" s="10" t="str">
        <f>'Page 6.3.4 - 6.3.6'!B24</f>
        <v>108362</v>
      </c>
      <c r="E28" s="8" t="s">
        <v>196</v>
      </c>
      <c r="F28" s="11">
        <f>'Page 6.3.4 - 6.3.6'!F24</f>
        <v>-539963.2262500003</v>
      </c>
      <c r="G28" s="11" t="str">
        <f>'Page 6.3.4 - 6.3.6'!C24</f>
        <v>WA</v>
      </c>
      <c r="H28" s="21" t="s">
        <v>157</v>
      </c>
      <c r="I28" s="20">
        <f t="shared" si="0"/>
        <v>-539963.2262500003</v>
      </c>
      <c r="J28" s="19" t="str">
        <f t="shared" si="1"/>
        <v xml:space="preserve">6.3.4 </v>
      </c>
      <c r="K28" s="32"/>
      <c r="L28" s="31"/>
    </row>
    <row r="29" spans="1:12" ht="12" customHeight="1" x14ac:dyDescent="0.2">
      <c r="A29" s="24"/>
      <c r="B29" s="30"/>
      <c r="C29" s="30"/>
      <c r="D29" s="10" t="str">
        <f>'Page 6.3.4 - 6.3.6'!B25</f>
        <v>108362</v>
      </c>
      <c r="E29" s="10" t="s">
        <v>196</v>
      </c>
      <c r="F29" s="11">
        <f>'Page 6.3.4 - 6.3.6'!F25</f>
        <v>-421484.53833329678</v>
      </c>
      <c r="G29" s="11" t="str">
        <f>'Page 6.3.4 - 6.3.6'!C25</f>
        <v>WY-ALL</v>
      </c>
      <c r="H29" s="21" t="s">
        <v>157</v>
      </c>
      <c r="I29" s="20">
        <f t="shared" si="0"/>
        <v>0</v>
      </c>
      <c r="J29" s="19" t="str">
        <f t="shared" si="1"/>
        <v xml:space="preserve">6.3.4 </v>
      </c>
    </row>
    <row r="30" spans="1:12" ht="12" customHeight="1" x14ac:dyDescent="0.2">
      <c r="A30" s="24"/>
      <c r="B30" s="30"/>
      <c r="C30" s="30"/>
      <c r="D30" s="10" t="str">
        <f>'Page 6.3.4 - 6.3.6'!B26</f>
        <v>108362</v>
      </c>
      <c r="E30" s="10" t="s">
        <v>196</v>
      </c>
      <c r="F30" s="11">
        <f>'Page 6.3.4 - 6.3.6'!F26</f>
        <v>-122674.83958332986</v>
      </c>
      <c r="G30" s="11" t="str">
        <f>'Page 6.3.4 - 6.3.6'!C26</f>
        <v>WY-ALL</v>
      </c>
      <c r="H30" s="21" t="s">
        <v>157</v>
      </c>
      <c r="I30" s="20">
        <f t="shared" si="0"/>
        <v>0</v>
      </c>
      <c r="J30" s="19" t="str">
        <f t="shared" si="1"/>
        <v xml:space="preserve">6.3.4 </v>
      </c>
    </row>
    <row r="31" spans="1:12" ht="12" customHeight="1" x14ac:dyDescent="0.2">
      <c r="A31" s="24"/>
      <c r="B31" s="29"/>
      <c r="C31" s="5"/>
      <c r="D31" s="10" t="str">
        <f>'Page 6.3.4 - 6.3.6'!B27</f>
        <v>108364</v>
      </c>
      <c r="E31" s="10" t="s">
        <v>196</v>
      </c>
      <c r="F31" s="11">
        <f>'Page 6.3.4 - 6.3.6'!F27</f>
        <v>-693394.65708330274</v>
      </c>
      <c r="G31" s="11" t="str">
        <f>'Page 6.3.4 - 6.3.6'!C27</f>
        <v>CA</v>
      </c>
      <c r="H31" s="21" t="s">
        <v>157</v>
      </c>
      <c r="I31" s="20">
        <f t="shared" si="0"/>
        <v>0</v>
      </c>
      <c r="J31" s="19" t="str">
        <f t="shared" si="1"/>
        <v xml:space="preserve">6.3.4 </v>
      </c>
    </row>
    <row r="32" spans="1:12" ht="12" customHeight="1" x14ac:dyDescent="0.2">
      <c r="A32" s="24"/>
      <c r="B32" s="5"/>
      <c r="C32" s="5"/>
      <c r="D32" s="10" t="str">
        <f>'Page 6.3.4 - 6.3.6'!B28</f>
        <v>108364</v>
      </c>
      <c r="E32" s="10" t="s">
        <v>196</v>
      </c>
      <c r="F32" s="11">
        <f>'Page 6.3.4 - 6.3.6'!F28</f>
        <v>-570083.84208329767</v>
      </c>
      <c r="G32" s="11" t="str">
        <f>'Page 6.3.4 - 6.3.6'!C28</f>
        <v>ID</v>
      </c>
      <c r="H32" s="21" t="s">
        <v>157</v>
      </c>
      <c r="I32" s="20">
        <f t="shared" si="0"/>
        <v>0</v>
      </c>
      <c r="J32" s="19" t="str">
        <f t="shared" si="1"/>
        <v xml:space="preserve">6.3.4 </v>
      </c>
    </row>
    <row r="33" spans="1:10" ht="12" customHeight="1" x14ac:dyDescent="0.2">
      <c r="A33" s="24"/>
      <c r="B33" s="22"/>
      <c r="C33" s="22"/>
      <c r="D33" s="10" t="str">
        <f>'Page 6.3.4 - 6.3.6'!B29</f>
        <v>108364</v>
      </c>
      <c r="E33" s="15" t="s">
        <v>196</v>
      </c>
      <c r="F33" s="11">
        <f>'Page 6.3.4 - 6.3.6'!F29</f>
        <v>-1584806.3824999928</v>
      </c>
      <c r="G33" s="11" t="str">
        <f>'Page 6.3.4 - 6.3.6'!C29</f>
        <v>OR</v>
      </c>
      <c r="H33" s="21" t="s">
        <v>157</v>
      </c>
      <c r="I33" s="20">
        <f t="shared" si="0"/>
        <v>0</v>
      </c>
      <c r="J33" s="19" t="str">
        <f t="shared" si="1"/>
        <v xml:space="preserve">6.3.4 </v>
      </c>
    </row>
    <row r="34" spans="1:10" ht="12" customHeight="1" x14ac:dyDescent="0.2">
      <c r="A34" s="24"/>
      <c r="B34" s="22"/>
      <c r="C34" s="22"/>
      <c r="D34" s="10" t="str">
        <f>'Page 6.3.4 - 6.3.6'!B30</f>
        <v>108364</v>
      </c>
      <c r="E34" s="15" t="s">
        <v>196</v>
      </c>
      <c r="F34" s="11">
        <f>'Page 6.3.4 - 6.3.6'!F30</f>
        <v>-1294624.2966669798</v>
      </c>
      <c r="G34" s="11" t="str">
        <f>'Page 6.3.4 - 6.3.6'!C30</f>
        <v>UT</v>
      </c>
      <c r="H34" s="21" t="s">
        <v>157</v>
      </c>
      <c r="I34" s="20">
        <f t="shared" si="0"/>
        <v>0</v>
      </c>
      <c r="J34" s="19" t="str">
        <f t="shared" si="1"/>
        <v xml:space="preserve">6.3.4 </v>
      </c>
    </row>
    <row r="35" spans="1:10" ht="12" customHeight="1" x14ac:dyDescent="0.2">
      <c r="A35" s="24"/>
      <c r="B35" s="22"/>
      <c r="C35" s="22"/>
      <c r="D35" s="10" t="str">
        <f>'Page 6.3.4 - 6.3.6'!B31</f>
        <v>108364</v>
      </c>
      <c r="E35" s="15" t="s">
        <v>196</v>
      </c>
      <c r="F35" s="11">
        <f>'Page 6.3.4 - 6.3.6'!F31</f>
        <v>-1403250.3549999893</v>
      </c>
      <c r="G35" s="11" t="str">
        <f>'Page 6.3.4 - 6.3.6'!C31</f>
        <v>WA</v>
      </c>
      <c r="H35" s="21" t="s">
        <v>157</v>
      </c>
      <c r="I35" s="20">
        <f t="shared" si="0"/>
        <v>-1403250.3549999893</v>
      </c>
      <c r="J35" s="19" t="str">
        <f t="shared" si="1"/>
        <v xml:space="preserve">6.3.4 </v>
      </c>
    </row>
    <row r="36" spans="1:10" ht="12" customHeight="1" x14ac:dyDescent="0.2">
      <c r="A36" s="24"/>
      <c r="B36" s="22"/>
      <c r="C36" s="22"/>
      <c r="D36" s="10" t="str">
        <f>'Page 6.3.4 - 6.3.6'!B32</f>
        <v>108364</v>
      </c>
      <c r="E36" s="15" t="s">
        <v>196</v>
      </c>
      <c r="F36" s="11">
        <f>'Page 6.3.4 - 6.3.6'!F32</f>
        <v>-1314188.5625</v>
      </c>
      <c r="G36" s="11" t="str">
        <f>'Page 6.3.4 - 6.3.6'!C32</f>
        <v>WY-ALL</v>
      </c>
      <c r="H36" s="21" t="s">
        <v>157</v>
      </c>
      <c r="I36" s="20">
        <f t="shared" si="0"/>
        <v>0</v>
      </c>
      <c r="J36" s="19" t="str">
        <f t="shared" si="1"/>
        <v xml:space="preserve">6.3.4 </v>
      </c>
    </row>
    <row r="37" spans="1:10" ht="12" customHeight="1" x14ac:dyDescent="0.2">
      <c r="A37" s="24"/>
      <c r="B37" s="22"/>
      <c r="C37" s="22"/>
      <c r="D37" s="10" t="str">
        <f>'Page 6.3.4 - 6.3.6'!B33</f>
        <v>108364</v>
      </c>
      <c r="E37" s="15" t="s">
        <v>196</v>
      </c>
      <c r="F37" s="11">
        <f>'Page 6.3.4 - 6.3.6'!F33</f>
        <v>-276412.5162499994</v>
      </c>
      <c r="G37" s="11" t="str">
        <f>'Page 6.3.4 - 6.3.6'!C33</f>
        <v>WY-ALL</v>
      </c>
      <c r="H37" s="21" t="s">
        <v>157</v>
      </c>
      <c r="I37" s="20">
        <f t="shared" si="0"/>
        <v>0</v>
      </c>
      <c r="J37" s="19" t="str">
        <f t="shared" si="1"/>
        <v xml:space="preserve">6.3.4 </v>
      </c>
    </row>
    <row r="38" spans="1:10" ht="12" customHeight="1" x14ac:dyDescent="0.2">
      <c r="A38" s="24"/>
      <c r="B38" s="22"/>
      <c r="C38" s="22"/>
      <c r="D38" s="10" t="str">
        <f>'Page 6.3.4 - 6.3.6'!B34</f>
        <v>108365</v>
      </c>
      <c r="E38" s="15" t="s">
        <v>196</v>
      </c>
      <c r="F38" s="11">
        <f>'Page 6.3.4 - 6.3.6'!F34</f>
        <v>-78064.839999999851</v>
      </c>
      <c r="G38" s="11" t="str">
        <f>'Page 6.3.4 - 6.3.6'!C34</f>
        <v>CA</v>
      </c>
      <c r="H38" s="21" t="s">
        <v>157</v>
      </c>
      <c r="I38" s="20">
        <f t="shared" si="0"/>
        <v>0</v>
      </c>
      <c r="J38" s="19" t="str">
        <f t="shared" si="1"/>
        <v xml:space="preserve">6.3.4 </v>
      </c>
    </row>
    <row r="39" spans="1:10" ht="12" customHeight="1" x14ac:dyDescent="0.2">
      <c r="A39" s="24"/>
      <c r="B39" s="22"/>
      <c r="C39" s="22"/>
      <c r="D39" s="10" t="str">
        <f>'Page 6.3.4 - 6.3.6'!B35</f>
        <v>108365</v>
      </c>
      <c r="E39" s="15" t="s">
        <v>196</v>
      </c>
      <c r="F39" s="11">
        <f>'Page 6.3.4 - 6.3.6'!F35</f>
        <v>-74249.105000000447</v>
      </c>
      <c r="G39" s="11" t="str">
        <f>'Page 6.3.4 - 6.3.6'!C35</f>
        <v>ID</v>
      </c>
      <c r="H39" s="21" t="s">
        <v>157</v>
      </c>
      <c r="I39" s="20">
        <f t="shared" si="0"/>
        <v>0</v>
      </c>
      <c r="J39" s="19" t="str">
        <f t="shared" si="1"/>
        <v xml:space="preserve">6.3.4 </v>
      </c>
    </row>
    <row r="40" spans="1:10" ht="12" customHeight="1" x14ac:dyDescent="0.2">
      <c r="A40" s="24"/>
      <c r="B40" s="22"/>
      <c r="C40" s="22"/>
      <c r="D40" s="10" t="str">
        <f>'Page 6.3.4 - 6.3.6'!B36</f>
        <v>108365</v>
      </c>
      <c r="E40" s="15" t="s">
        <v>196</v>
      </c>
      <c r="F40" s="11">
        <f>'Page 6.3.4 - 6.3.6'!F36</f>
        <v>-258674.26124998927</v>
      </c>
      <c r="G40" s="11" t="str">
        <f>'Page 6.3.4 - 6.3.6'!C36</f>
        <v>OR</v>
      </c>
      <c r="H40" s="21" t="s">
        <v>157</v>
      </c>
      <c r="I40" s="20">
        <f t="shared" si="0"/>
        <v>0</v>
      </c>
      <c r="J40" s="19" t="str">
        <f t="shared" si="1"/>
        <v xml:space="preserve">6.3.4 </v>
      </c>
    </row>
    <row r="41" spans="1:10" ht="12" customHeight="1" x14ac:dyDescent="0.2">
      <c r="A41" s="24"/>
      <c r="B41" s="22"/>
      <c r="C41" s="22"/>
      <c r="D41" s="10" t="str">
        <f>'Page 6.3.4 - 6.3.6'!B37</f>
        <v>108365</v>
      </c>
      <c r="E41" s="15" t="s">
        <v>196</v>
      </c>
      <c r="F41" s="11">
        <f>'Page 6.3.4 - 6.3.6'!F37</f>
        <v>-522404.58749999106</v>
      </c>
      <c r="G41" s="11" t="str">
        <f>'Page 6.3.4 - 6.3.6'!C37</f>
        <v>UT</v>
      </c>
      <c r="H41" s="21" t="s">
        <v>157</v>
      </c>
      <c r="I41" s="20">
        <f t="shared" si="0"/>
        <v>0</v>
      </c>
      <c r="J41" s="19" t="str">
        <f t="shared" si="1"/>
        <v xml:space="preserve">6.3.4 </v>
      </c>
    </row>
    <row r="42" spans="1:10" ht="12" customHeight="1" x14ac:dyDescent="0.2">
      <c r="A42" s="24"/>
      <c r="B42" s="22"/>
      <c r="C42" s="22"/>
      <c r="D42" s="10" t="str">
        <f>'Page 6.3.4 - 6.3.6'!B38</f>
        <v>108365</v>
      </c>
      <c r="E42" s="15" t="s">
        <v>196</v>
      </c>
      <c r="F42" s="11">
        <f>'Page 6.3.4 - 6.3.6'!F38</f>
        <v>-542476.24708329886</v>
      </c>
      <c r="G42" s="11" t="str">
        <f>'Page 6.3.4 - 6.3.6'!C38</f>
        <v>WA</v>
      </c>
      <c r="H42" s="21" t="s">
        <v>157</v>
      </c>
      <c r="I42" s="20">
        <f t="shared" si="0"/>
        <v>-542476.24708329886</v>
      </c>
      <c r="J42" s="19" t="str">
        <f t="shared" si="1"/>
        <v xml:space="preserve">6.3.4 </v>
      </c>
    </row>
    <row r="43" spans="1:10" ht="12" customHeight="1" x14ac:dyDescent="0.2">
      <c r="A43" s="24"/>
      <c r="B43" s="27"/>
      <c r="C43" s="27"/>
      <c r="D43" s="10" t="str">
        <f>'Page 6.3.4 - 6.3.6'!B39</f>
        <v>108365</v>
      </c>
      <c r="E43" s="26" t="s">
        <v>196</v>
      </c>
      <c r="F43" s="11">
        <f>'Page 6.3.4 - 6.3.6'!F39</f>
        <v>-373913.50874999911</v>
      </c>
      <c r="G43" s="11" t="str">
        <f>'Page 6.3.4 - 6.3.6'!C39</f>
        <v>WY-ALL</v>
      </c>
      <c r="H43" s="21" t="s">
        <v>157</v>
      </c>
      <c r="I43" s="20">
        <f t="shared" si="0"/>
        <v>0</v>
      </c>
      <c r="J43" s="19" t="str">
        <f t="shared" si="1"/>
        <v xml:space="preserve">6.3.4 </v>
      </c>
    </row>
    <row r="44" spans="1:10" ht="12" customHeight="1" x14ac:dyDescent="0.2">
      <c r="A44" s="24"/>
      <c r="B44" s="22"/>
      <c r="C44" s="22"/>
      <c r="D44" s="10" t="str">
        <f>'Page 6.3.4 - 6.3.6'!B40</f>
        <v>108365</v>
      </c>
      <c r="E44" s="15" t="s">
        <v>196</v>
      </c>
      <c r="F44" s="11">
        <f>'Page 6.3.4 - 6.3.6'!F40</f>
        <v>-50096.913750000298</v>
      </c>
      <c r="G44" s="11" t="str">
        <f>'Page 6.3.4 - 6.3.6'!C40</f>
        <v>WY-ALL</v>
      </c>
      <c r="H44" s="21" t="s">
        <v>157</v>
      </c>
      <c r="I44" s="20">
        <f t="shared" si="0"/>
        <v>0</v>
      </c>
      <c r="J44" s="19" t="str">
        <f t="shared" si="1"/>
        <v xml:space="preserve">6.3.4 </v>
      </c>
    </row>
    <row r="45" spans="1:10" ht="12" customHeight="1" x14ac:dyDescent="0.2">
      <c r="A45" s="24"/>
      <c r="B45" s="22"/>
      <c r="C45" s="22"/>
      <c r="D45" s="10" t="str">
        <f>'Page 6.3.4 - 6.3.6'!B41</f>
        <v>108366</v>
      </c>
      <c r="E45" s="15" t="s">
        <v>196</v>
      </c>
      <c r="F45" s="11">
        <f>'Page 6.3.4 - 6.3.6'!F41</f>
        <v>-175760.45458330028</v>
      </c>
      <c r="G45" s="11" t="str">
        <f>'Page 6.3.4 - 6.3.6'!C41</f>
        <v>CA</v>
      </c>
      <c r="H45" s="21" t="s">
        <v>157</v>
      </c>
      <c r="I45" s="20">
        <f t="shared" si="0"/>
        <v>0</v>
      </c>
      <c r="J45" s="19" t="str">
        <f t="shared" si="1"/>
        <v xml:space="preserve">6.3.4 </v>
      </c>
    </row>
    <row r="46" spans="1:10" ht="12" customHeight="1" x14ac:dyDescent="0.2">
      <c r="A46" s="24"/>
      <c r="B46" s="22"/>
      <c r="C46" s="22"/>
      <c r="D46" s="10" t="str">
        <f>'Page 6.3.4 - 6.3.6'!B42</f>
        <v>108366</v>
      </c>
      <c r="E46" s="15" t="s">
        <v>196</v>
      </c>
      <c r="F46" s="11">
        <f>'Page 6.3.4 - 6.3.6'!F42</f>
        <v>-70712.989583329298</v>
      </c>
      <c r="G46" s="11" t="str">
        <f>'Page 6.3.4 - 6.3.6'!C42</f>
        <v>ID</v>
      </c>
      <c r="H46" s="21" t="s">
        <v>157</v>
      </c>
      <c r="I46" s="20">
        <f t="shared" si="0"/>
        <v>0</v>
      </c>
      <c r="J46" s="19" t="str">
        <f t="shared" si="1"/>
        <v xml:space="preserve">6.3.4 </v>
      </c>
    </row>
    <row r="47" spans="1:10" ht="12" customHeight="1" x14ac:dyDescent="0.2">
      <c r="A47" s="24"/>
      <c r="B47" s="22"/>
      <c r="C47" s="22"/>
      <c r="D47" s="10" t="str">
        <f>'Page 6.3.4 - 6.3.6'!B43</f>
        <v>108366</v>
      </c>
      <c r="E47" s="15" t="s">
        <v>196</v>
      </c>
      <c r="F47" s="11">
        <f>'Page 6.3.4 - 6.3.6'!F43</f>
        <v>-379317.73916669935</v>
      </c>
      <c r="G47" s="11" t="str">
        <f>'Page 6.3.4 - 6.3.6'!C43</f>
        <v>OR</v>
      </c>
      <c r="H47" s="21" t="s">
        <v>157</v>
      </c>
      <c r="I47" s="20">
        <f t="shared" si="0"/>
        <v>0</v>
      </c>
      <c r="J47" s="19" t="str">
        <f t="shared" si="1"/>
        <v xml:space="preserve">6.3.4 </v>
      </c>
    </row>
    <row r="48" spans="1:10" ht="12" customHeight="1" x14ac:dyDescent="0.2">
      <c r="A48" s="24"/>
      <c r="B48" s="22"/>
      <c r="C48" s="22"/>
      <c r="D48" s="10" t="str">
        <f>'Page 6.3.4 - 6.3.6'!B44</f>
        <v>108366</v>
      </c>
      <c r="E48" s="15" t="s">
        <v>196</v>
      </c>
      <c r="F48" s="11">
        <f>'Page 6.3.4 - 6.3.6'!F44</f>
        <v>-989649.73125000298</v>
      </c>
      <c r="G48" s="11" t="str">
        <f>'Page 6.3.4 - 6.3.6'!C44</f>
        <v>UT</v>
      </c>
      <c r="H48" s="21" t="s">
        <v>157</v>
      </c>
      <c r="I48" s="20">
        <f t="shared" si="0"/>
        <v>0</v>
      </c>
      <c r="J48" s="19" t="str">
        <f t="shared" si="1"/>
        <v xml:space="preserve">6.3.4 </v>
      </c>
    </row>
    <row r="49" spans="1:10" ht="12" customHeight="1" x14ac:dyDescent="0.2">
      <c r="A49" s="24"/>
      <c r="B49" s="22"/>
      <c r="C49" s="22"/>
      <c r="D49" s="10" t="str">
        <f>'Page 6.3.4 - 6.3.6'!B45</f>
        <v>108366</v>
      </c>
      <c r="E49" s="15" t="s">
        <v>196</v>
      </c>
      <c r="F49" s="11">
        <f>'Page 6.3.4 - 6.3.6'!F45</f>
        <v>-250073.35749999993</v>
      </c>
      <c r="G49" s="11" t="str">
        <f>'Page 6.3.4 - 6.3.6'!C45</f>
        <v>WA</v>
      </c>
      <c r="H49" s="21" t="s">
        <v>157</v>
      </c>
      <c r="I49" s="20">
        <f t="shared" si="0"/>
        <v>-250073.35749999993</v>
      </c>
      <c r="J49" s="19" t="str">
        <f t="shared" si="1"/>
        <v xml:space="preserve">6.3.4 </v>
      </c>
    </row>
    <row r="50" spans="1:10" ht="12" customHeight="1" x14ac:dyDescent="0.2">
      <c r="A50" s="24"/>
      <c r="B50" s="22"/>
      <c r="C50" s="22"/>
      <c r="D50" s="10" t="str">
        <f>'Page 6.3.4 - 6.3.6'!B46</f>
        <v>108366</v>
      </c>
      <c r="E50" s="15" t="s">
        <v>196</v>
      </c>
      <c r="F50" s="11">
        <f>'Page 6.3.4 - 6.3.6'!F46</f>
        <v>-344635.44916670024</v>
      </c>
      <c r="G50" s="11" t="str">
        <f>'Page 6.3.4 - 6.3.6'!C46</f>
        <v>WY-ALL</v>
      </c>
      <c r="H50" s="21" t="s">
        <v>157</v>
      </c>
      <c r="I50" s="20">
        <f t="shared" si="0"/>
        <v>0</v>
      </c>
      <c r="J50" s="19" t="str">
        <f t="shared" si="1"/>
        <v xml:space="preserve">6.3.4 </v>
      </c>
    </row>
    <row r="51" spans="1:10" ht="12" customHeight="1" x14ac:dyDescent="0.2">
      <c r="A51" s="24"/>
      <c r="B51" s="22"/>
      <c r="C51" s="22"/>
      <c r="D51" s="10" t="str">
        <f>'Page 6.3.4 - 6.3.6'!B47</f>
        <v>108366</v>
      </c>
      <c r="E51" s="15" t="s">
        <v>196</v>
      </c>
      <c r="F51" s="11">
        <f>'Page 6.3.4 - 6.3.6'!F47</f>
        <v>-49131.976250000298</v>
      </c>
      <c r="G51" s="11" t="str">
        <f>'Page 6.3.4 - 6.3.6'!C47</f>
        <v>WY-ALL</v>
      </c>
      <c r="H51" s="21" t="s">
        <v>157</v>
      </c>
      <c r="I51" s="20">
        <f t="shared" si="0"/>
        <v>0</v>
      </c>
      <c r="J51" s="19" t="str">
        <f t="shared" si="1"/>
        <v xml:space="preserve">6.3.4 </v>
      </c>
    </row>
    <row r="52" spans="1:10" ht="12" customHeight="1" x14ac:dyDescent="0.2">
      <c r="A52" s="24"/>
      <c r="B52" s="22"/>
      <c r="C52" s="22"/>
      <c r="D52" s="10" t="str">
        <f>'Page 6.3.4 - 6.3.6'!B48</f>
        <v>108367</v>
      </c>
      <c r="E52" s="15" t="s">
        <v>196</v>
      </c>
      <c r="F52" s="11">
        <f>'Page 6.3.4 - 6.3.6'!F48</f>
        <v>-224417.68458330072</v>
      </c>
      <c r="G52" s="11" t="str">
        <f>'Page 6.3.4 - 6.3.6'!C48</f>
        <v>CA</v>
      </c>
      <c r="H52" s="21" t="s">
        <v>157</v>
      </c>
      <c r="I52" s="20">
        <f t="shared" si="0"/>
        <v>0</v>
      </c>
      <c r="J52" s="19" t="str">
        <f t="shared" si="1"/>
        <v xml:space="preserve">6.3.4 </v>
      </c>
    </row>
    <row r="53" spans="1:10" ht="12" customHeight="1" x14ac:dyDescent="0.2">
      <c r="A53" s="24"/>
      <c r="B53" s="22"/>
      <c r="C53" s="22"/>
      <c r="D53" s="10" t="str">
        <f>'Page 6.3.4 - 6.3.6'!B49</f>
        <v>108367</v>
      </c>
      <c r="E53" s="15" t="s">
        <v>196</v>
      </c>
      <c r="F53" s="11">
        <f>'Page 6.3.4 - 6.3.6'!F49</f>
        <v>-136856.15083329938</v>
      </c>
      <c r="G53" s="11" t="str">
        <f>'Page 6.3.4 - 6.3.6'!C49</f>
        <v>ID</v>
      </c>
      <c r="H53" s="21" t="s">
        <v>157</v>
      </c>
      <c r="I53" s="20">
        <f t="shared" si="0"/>
        <v>0</v>
      </c>
      <c r="J53" s="19" t="str">
        <f t="shared" si="1"/>
        <v xml:space="preserve">6.3.4 </v>
      </c>
    </row>
    <row r="54" spans="1:10" ht="12" customHeight="1" x14ac:dyDescent="0.2">
      <c r="A54" s="24"/>
      <c r="B54" s="28"/>
      <c r="C54" s="27"/>
      <c r="D54" s="10" t="str">
        <f>'Page 6.3.4 - 6.3.6'!B50</f>
        <v>108367</v>
      </c>
      <c r="E54" s="26" t="s">
        <v>196</v>
      </c>
      <c r="F54" s="11">
        <f>'Page 6.3.4 - 6.3.6'!F50</f>
        <v>-886180.01166670024</v>
      </c>
      <c r="G54" s="11" t="str">
        <f>'Page 6.3.4 - 6.3.6'!C50</f>
        <v>OR</v>
      </c>
      <c r="H54" s="21" t="s">
        <v>157</v>
      </c>
      <c r="I54" s="20">
        <f t="shared" si="0"/>
        <v>0</v>
      </c>
      <c r="J54" s="19" t="str">
        <f t="shared" si="1"/>
        <v xml:space="preserve">6.3.4 </v>
      </c>
    </row>
    <row r="55" spans="1:10" ht="12" customHeight="1" x14ac:dyDescent="0.2">
      <c r="A55" s="24"/>
      <c r="B55" s="22"/>
      <c r="C55" s="22"/>
      <c r="D55" s="15"/>
      <c r="E55" s="15"/>
      <c r="F55" s="25">
        <f>SUBTOTAL(9,F10:F54)</f>
        <v>-17332374.527500391</v>
      </c>
      <c r="G55" s="11"/>
      <c r="H55" s="21"/>
      <c r="I55" s="25">
        <f>SUBTOTAL(9,I10:I54)</f>
        <v>-2786210.5308332914</v>
      </c>
      <c r="J55" s="19"/>
    </row>
    <row r="56" spans="1:10" ht="12" customHeight="1" thickBot="1" x14ac:dyDescent="0.25">
      <c r="A56" s="24"/>
      <c r="B56" s="23" t="s">
        <v>1</v>
      </c>
      <c r="C56" s="22"/>
      <c r="D56" s="15"/>
      <c r="E56" s="15"/>
      <c r="F56" s="11"/>
      <c r="G56" s="11"/>
      <c r="H56" s="21"/>
      <c r="I56" s="20"/>
      <c r="J56" s="19"/>
    </row>
    <row r="57" spans="1:10" ht="12" customHeight="1" x14ac:dyDescent="0.2">
      <c r="A57" s="18"/>
      <c r="B57" s="70" t="s">
        <v>160</v>
      </c>
      <c r="C57" s="71"/>
      <c r="D57" s="71"/>
      <c r="E57" s="71"/>
      <c r="F57" s="71"/>
      <c r="G57" s="71"/>
      <c r="H57" s="71"/>
      <c r="I57" s="71"/>
      <c r="J57" s="72"/>
    </row>
    <row r="58" spans="1:10" ht="12" customHeight="1" x14ac:dyDescent="0.2">
      <c r="A58" s="17"/>
      <c r="B58" s="73"/>
      <c r="C58" s="73"/>
      <c r="D58" s="73"/>
      <c r="E58" s="73"/>
      <c r="F58" s="73"/>
      <c r="G58" s="73"/>
      <c r="H58" s="73"/>
      <c r="I58" s="73"/>
      <c r="J58" s="74"/>
    </row>
    <row r="59" spans="1:10" ht="12" customHeight="1" x14ac:dyDescent="0.2">
      <c r="A59" s="17"/>
      <c r="B59" s="73"/>
      <c r="C59" s="73"/>
      <c r="D59" s="73"/>
      <c r="E59" s="73"/>
      <c r="F59" s="73"/>
      <c r="G59" s="73"/>
      <c r="H59" s="73"/>
      <c r="I59" s="73"/>
      <c r="J59" s="74"/>
    </row>
    <row r="60" spans="1:10" ht="12" customHeight="1" thickBot="1" x14ac:dyDescent="0.25">
      <c r="A60" s="16"/>
      <c r="B60" s="75"/>
      <c r="C60" s="75"/>
      <c r="D60" s="75"/>
      <c r="E60" s="75"/>
      <c r="F60" s="75"/>
      <c r="G60" s="75"/>
      <c r="H60" s="75"/>
      <c r="I60" s="75"/>
      <c r="J60" s="76"/>
    </row>
    <row r="61" spans="1:10" ht="12" customHeight="1" x14ac:dyDescent="0.2">
      <c r="D61" s="15"/>
      <c r="E61" s="14" t="s">
        <v>0</v>
      </c>
      <c r="G61" s="4"/>
    </row>
    <row r="62" spans="1:10" x14ac:dyDescent="0.2">
      <c r="D62" s="13"/>
      <c r="E62" s="8"/>
      <c r="F62" s="5"/>
      <c r="G62" s="4"/>
    </row>
    <row r="63" spans="1:10" x14ac:dyDescent="0.2">
      <c r="D63" s="11"/>
      <c r="E63" s="8"/>
      <c r="F63" s="7"/>
      <c r="G63" s="12"/>
    </row>
    <row r="64" spans="1:10" x14ac:dyDescent="0.2">
      <c r="D64" s="10"/>
      <c r="E64" s="8"/>
      <c r="F64" s="7"/>
      <c r="G64" s="4"/>
    </row>
    <row r="65" spans="4:7" x14ac:dyDescent="0.2">
      <c r="D65" s="9"/>
      <c r="E65" s="8"/>
      <c r="F65" s="7"/>
      <c r="G65" s="4"/>
    </row>
    <row r="66" spans="4:7" x14ac:dyDescent="0.2">
      <c r="D66" s="10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1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9"/>
      <c r="E70" s="8"/>
      <c r="F70" s="7"/>
      <c r="G70" s="4"/>
    </row>
    <row r="71" spans="4:7" x14ac:dyDescent="0.2">
      <c r="D71" s="6"/>
      <c r="E71" s="5"/>
      <c r="F71" s="5"/>
      <c r="G71" s="4"/>
    </row>
    <row r="72" spans="4:7" x14ac:dyDescent="0.2">
      <c r="D72" s="6"/>
      <c r="E72" s="5"/>
      <c r="F72" s="5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</sheetData>
  <mergeCells count="1">
    <mergeCell ref="B57:J60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2.7109375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 t="s">
        <v>154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198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22"/>
      <c r="C10" s="22"/>
      <c r="D10" s="10" t="str">
        <f>'Page 6.3.4 - 6.3.6'!B51</f>
        <v>108367</v>
      </c>
      <c r="E10" s="15" t="s">
        <v>196</v>
      </c>
      <c r="F10" s="11">
        <f>'Page 6.3.4 - 6.3.6'!F51</f>
        <v>-2706900.4304170012</v>
      </c>
      <c r="G10" s="11" t="str">
        <f>'Page 6.3.4 - 6.3.6'!C51</f>
        <v>UT</v>
      </c>
      <c r="H10" s="21" t="s">
        <v>157</v>
      </c>
      <c r="I10" s="20">
        <f t="shared" ref="I10:I55" si="0">IF(H10="Situs",IF(G10="WA",F10,0),H10*F10)</f>
        <v>0</v>
      </c>
      <c r="J10" s="19" t="str">
        <f t="shared" ref="J10:J24" si="1">CONCATENATE(LEFT($J$1,3),".4")</f>
        <v>6.3.4</v>
      </c>
    </row>
    <row r="11" spans="1:12" ht="12" customHeight="1" x14ac:dyDescent="0.2">
      <c r="A11" s="24"/>
      <c r="B11" s="22"/>
      <c r="C11" s="22"/>
      <c r="D11" s="10" t="str">
        <f>'Page 6.3.4 - 6.3.6'!B52</f>
        <v>108367</v>
      </c>
      <c r="E11" s="15" t="s">
        <v>196</v>
      </c>
      <c r="F11" s="11">
        <f>'Page 6.3.4 - 6.3.6'!F52</f>
        <v>-366920.61750000156</v>
      </c>
      <c r="G11" s="11" t="str">
        <f>'Page 6.3.4 - 6.3.6'!C52</f>
        <v>WA</v>
      </c>
      <c r="H11" s="21" t="s">
        <v>157</v>
      </c>
      <c r="I11" s="20">
        <f t="shared" si="0"/>
        <v>-366920.61750000156</v>
      </c>
      <c r="J11" s="19" t="str">
        <f t="shared" si="1"/>
        <v>6.3.4</v>
      </c>
    </row>
    <row r="12" spans="1:12" ht="12" customHeight="1" x14ac:dyDescent="0.2">
      <c r="A12" s="24"/>
      <c r="B12" s="22"/>
      <c r="C12" s="22"/>
      <c r="D12" s="10" t="str">
        <f>'Page 6.3.4 - 6.3.6'!B53</f>
        <v>108367</v>
      </c>
      <c r="E12" s="15" t="s">
        <v>196</v>
      </c>
      <c r="F12" s="11">
        <f>'Page 6.3.4 - 6.3.6'!F53</f>
        <v>-618588.69374999776</v>
      </c>
      <c r="G12" s="11" t="str">
        <f>'Page 6.3.4 - 6.3.6'!C53</f>
        <v>WY-ALL</v>
      </c>
      <c r="H12" s="21" t="s">
        <v>157</v>
      </c>
      <c r="I12" s="20">
        <f t="shared" si="0"/>
        <v>0</v>
      </c>
      <c r="J12" s="19" t="str">
        <f t="shared" si="1"/>
        <v>6.3.4</v>
      </c>
    </row>
    <row r="13" spans="1:12" ht="12" customHeight="1" x14ac:dyDescent="0.2">
      <c r="A13" s="24"/>
      <c r="B13" s="22"/>
      <c r="C13" s="22"/>
      <c r="D13" s="10" t="str">
        <f>'Page 6.3.4 - 6.3.6'!B54</f>
        <v>108367</v>
      </c>
      <c r="E13" s="15" t="s">
        <v>196</v>
      </c>
      <c r="F13" s="11">
        <f>'Page 6.3.4 - 6.3.6'!F54</f>
        <v>-123661.5387500003</v>
      </c>
      <c r="G13" s="11" t="str">
        <f>'Page 6.3.4 - 6.3.6'!C54</f>
        <v>WY-ALL</v>
      </c>
      <c r="H13" s="21" t="s">
        <v>157</v>
      </c>
      <c r="I13" s="20">
        <f t="shared" si="0"/>
        <v>0</v>
      </c>
      <c r="J13" s="19" t="str">
        <f t="shared" si="1"/>
        <v>6.3.4</v>
      </c>
    </row>
    <row r="14" spans="1:12" ht="12" customHeight="1" x14ac:dyDescent="0.2">
      <c r="A14" s="24"/>
      <c r="B14" s="22"/>
      <c r="C14" s="22"/>
      <c r="D14" s="10" t="str">
        <f>'Page 6.3.4 - 6.3.6'!B55</f>
        <v>108368</v>
      </c>
      <c r="E14" s="15" t="s">
        <v>196</v>
      </c>
      <c r="F14" s="11">
        <f>'Page 6.3.4 - 6.3.6'!F55</f>
        <v>-334070.0004166998</v>
      </c>
      <c r="G14" s="11" t="str">
        <f>'Page 6.3.4 - 6.3.6'!C55</f>
        <v>CA</v>
      </c>
      <c r="H14" s="21" t="s">
        <v>157</v>
      </c>
      <c r="I14" s="20">
        <f t="shared" si="0"/>
        <v>0</v>
      </c>
      <c r="J14" s="19" t="str">
        <f t="shared" si="1"/>
        <v>6.3.4</v>
      </c>
    </row>
    <row r="15" spans="1:12" ht="12" customHeight="1" x14ac:dyDescent="0.2">
      <c r="A15" s="24"/>
      <c r="B15" s="22"/>
      <c r="C15" s="22"/>
      <c r="D15" s="10" t="str">
        <f>'Page 6.3.4 - 6.3.6'!B56</f>
        <v>108368</v>
      </c>
      <c r="E15" s="15" t="s">
        <v>196</v>
      </c>
      <c r="F15" s="11">
        <f>'Page 6.3.4 - 6.3.6'!F56</f>
        <v>-271965.58416669816</v>
      </c>
      <c r="G15" s="11" t="str">
        <f>'Page 6.3.4 - 6.3.6'!C56</f>
        <v>ID</v>
      </c>
      <c r="H15" s="21" t="s">
        <v>157</v>
      </c>
      <c r="I15" s="20">
        <f t="shared" si="0"/>
        <v>0</v>
      </c>
      <c r="J15" s="19" t="str">
        <f t="shared" si="1"/>
        <v>6.3.4</v>
      </c>
    </row>
    <row r="16" spans="1:12" ht="12" customHeight="1" x14ac:dyDescent="0.2">
      <c r="A16" s="24"/>
      <c r="B16" s="22"/>
      <c r="C16" s="22"/>
      <c r="D16" s="10" t="str">
        <f>'Page 6.3.4 - 6.3.6'!B57</f>
        <v>108368</v>
      </c>
      <c r="E16" s="15" t="s">
        <v>196</v>
      </c>
      <c r="F16" s="11">
        <f>'Page 6.3.4 - 6.3.6'!F57</f>
        <v>-1023054.7950000167</v>
      </c>
      <c r="G16" s="11" t="str">
        <f>'Page 6.3.4 - 6.3.6'!C57</f>
        <v>OR</v>
      </c>
      <c r="H16" s="21" t="s">
        <v>157</v>
      </c>
      <c r="I16" s="20">
        <f t="shared" si="0"/>
        <v>0</v>
      </c>
      <c r="J16" s="19" t="str">
        <f t="shared" si="1"/>
        <v>6.3.4</v>
      </c>
    </row>
    <row r="17" spans="1:10" ht="12" customHeight="1" x14ac:dyDescent="0.2">
      <c r="A17" s="24"/>
      <c r="B17" s="22"/>
      <c r="C17" s="22"/>
      <c r="D17" s="10" t="str">
        <f>'Page 6.3.4 - 6.3.6'!B58</f>
        <v>108368</v>
      </c>
      <c r="E17" s="15" t="s">
        <v>196</v>
      </c>
      <c r="F17" s="11">
        <f>'Page 6.3.4 - 6.3.6'!F58</f>
        <v>-1715218.5979170054</v>
      </c>
      <c r="G17" s="11" t="str">
        <f>'Page 6.3.4 - 6.3.6'!C58</f>
        <v>UT</v>
      </c>
      <c r="H17" s="21" t="s">
        <v>157</v>
      </c>
      <c r="I17" s="20">
        <f t="shared" si="0"/>
        <v>0</v>
      </c>
      <c r="J17" s="19" t="str">
        <f t="shared" si="1"/>
        <v>6.3.4</v>
      </c>
    </row>
    <row r="18" spans="1:10" ht="12" customHeight="1" x14ac:dyDescent="0.2">
      <c r="A18" s="24"/>
      <c r="B18" s="22"/>
      <c r="C18" s="22"/>
      <c r="D18" s="10" t="str">
        <f>'Page 6.3.4 - 6.3.6'!B59</f>
        <v>108368</v>
      </c>
      <c r="E18" s="15" t="s">
        <v>196</v>
      </c>
      <c r="F18" s="11">
        <f>'Page 6.3.4 - 6.3.6'!F59</f>
        <v>-1011760.4037500024</v>
      </c>
      <c r="G18" s="11" t="str">
        <f>'Page 6.3.4 - 6.3.6'!C59</f>
        <v>WA</v>
      </c>
      <c r="H18" s="21" t="s">
        <v>157</v>
      </c>
      <c r="I18" s="20">
        <f t="shared" si="0"/>
        <v>-1011760.4037500024</v>
      </c>
      <c r="J18" s="19" t="str">
        <f t="shared" si="1"/>
        <v>6.3.4</v>
      </c>
    </row>
    <row r="19" spans="1:10" ht="12" customHeight="1" x14ac:dyDescent="0.2">
      <c r="A19" s="24"/>
      <c r="B19" s="22"/>
      <c r="C19" s="22"/>
      <c r="D19" s="10" t="str">
        <f>'Page 6.3.4 - 6.3.6'!B60</f>
        <v>108368</v>
      </c>
      <c r="E19" s="15" t="s">
        <v>196</v>
      </c>
      <c r="F19" s="11">
        <f>'Page 6.3.4 - 6.3.6'!F60</f>
        <v>-715956.0787499994</v>
      </c>
      <c r="G19" s="11" t="str">
        <f>'Page 6.3.4 - 6.3.6'!C60</f>
        <v>WY-ALL</v>
      </c>
      <c r="H19" s="21" t="s">
        <v>157</v>
      </c>
      <c r="I19" s="20">
        <f t="shared" si="0"/>
        <v>0</v>
      </c>
      <c r="J19" s="19" t="str">
        <f t="shared" si="1"/>
        <v>6.3.4</v>
      </c>
    </row>
    <row r="20" spans="1:10" ht="12" customHeight="1" x14ac:dyDescent="0.2">
      <c r="A20" s="24"/>
      <c r="B20" s="5"/>
      <c r="C20" s="5"/>
      <c r="D20" s="10" t="str">
        <f>'Page 6.3.4 - 6.3.6'!B61</f>
        <v>108368</v>
      </c>
      <c r="E20" s="10" t="s">
        <v>196</v>
      </c>
      <c r="F20" s="11">
        <f>'Page 6.3.4 - 6.3.6'!F61</f>
        <v>-105955.20541667007</v>
      </c>
      <c r="G20" s="11" t="str">
        <f>'Page 6.3.4 - 6.3.6'!C61</f>
        <v>WY-ALL</v>
      </c>
      <c r="H20" s="21" t="s">
        <v>157</v>
      </c>
      <c r="I20" s="20">
        <f t="shared" si="0"/>
        <v>0</v>
      </c>
      <c r="J20" s="19" t="str">
        <f t="shared" si="1"/>
        <v>6.3.4</v>
      </c>
    </row>
    <row r="21" spans="1:10" ht="12" customHeight="1" x14ac:dyDescent="0.2">
      <c r="A21" s="24"/>
      <c r="B21" s="22"/>
      <c r="C21" s="22"/>
      <c r="D21" s="10" t="str">
        <f>'Page 6.3.4 - 6.3.6'!B62</f>
        <v>108369</v>
      </c>
      <c r="E21" s="15" t="s">
        <v>196</v>
      </c>
      <c r="F21" s="11">
        <f>'Page 6.3.4 - 6.3.6'!F62</f>
        <v>-167565.41583332978</v>
      </c>
      <c r="G21" s="11" t="str">
        <f>'Page 6.3.4 - 6.3.6'!C62</f>
        <v>CA</v>
      </c>
      <c r="H21" s="21" t="s">
        <v>157</v>
      </c>
      <c r="I21" s="20">
        <f t="shared" si="0"/>
        <v>0</v>
      </c>
      <c r="J21" s="19" t="str">
        <f t="shared" si="1"/>
        <v>6.3.4</v>
      </c>
    </row>
    <row r="22" spans="1:10" ht="12" customHeight="1" x14ac:dyDescent="0.2">
      <c r="A22" s="24"/>
      <c r="B22" s="22"/>
      <c r="C22" s="22"/>
      <c r="D22" s="10" t="str">
        <f>'Page 6.3.4 - 6.3.6'!B63</f>
        <v>108369</v>
      </c>
      <c r="E22" s="15" t="s">
        <v>196</v>
      </c>
      <c r="F22" s="11">
        <f>'Page 6.3.4 - 6.3.6'!F63</f>
        <v>-410871.2570833005</v>
      </c>
      <c r="G22" s="11" t="str">
        <f>'Page 6.3.4 - 6.3.6'!C63</f>
        <v>ID</v>
      </c>
      <c r="H22" s="21" t="s">
        <v>157</v>
      </c>
      <c r="I22" s="20">
        <f t="shared" si="0"/>
        <v>0</v>
      </c>
      <c r="J22" s="19" t="str">
        <f t="shared" si="1"/>
        <v>6.3.4</v>
      </c>
    </row>
    <row r="23" spans="1:10" ht="12" customHeight="1" x14ac:dyDescent="0.2">
      <c r="A23" s="24"/>
      <c r="B23" s="22"/>
      <c r="C23" s="22"/>
      <c r="D23" s="10" t="str">
        <f>'Page 6.3.4 - 6.3.6'!B64</f>
        <v>108369</v>
      </c>
      <c r="E23" s="15" t="s">
        <v>196</v>
      </c>
      <c r="F23" s="11">
        <f>'Page 6.3.4 - 6.3.6'!F64</f>
        <v>-2046880.6341670007</v>
      </c>
      <c r="G23" s="11" t="str">
        <f>'Page 6.3.4 - 6.3.6'!C64</f>
        <v>OR</v>
      </c>
      <c r="H23" s="21" t="s">
        <v>157</v>
      </c>
      <c r="I23" s="20">
        <f t="shared" si="0"/>
        <v>0</v>
      </c>
      <c r="J23" s="19" t="str">
        <f t="shared" si="1"/>
        <v>6.3.4</v>
      </c>
    </row>
    <row r="24" spans="1:10" ht="12" customHeight="1" x14ac:dyDescent="0.2">
      <c r="A24" s="24"/>
      <c r="B24" s="22"/>
      <c r="C24" s="22"/>
      <c r="D24" s="10" t="str">
        <f>'Page 6.3.4 - 6.3.6'!B65</f>
        <v>108369</v>
      </c>
      <c r="E24" s="15" t="s">
        <v>196</v>
      </c>
      <c r="F24" s="11">
        <f>'Page 6.3.4 - 6.3.6'!F65</f>
        <v>-2832982.4595830142</v>
      </c>
      <c r="G24" s="11" t="str">
        <f>'Page 6.3.4 - 6.3.6'!C65</f>
        <v>UT</v>
      </c>
      <c r="H24" s="21" t="s">
        <v>157</v>
      </c>
      <c r="I24" s="20">
        <f t="shared" si="0"/>
        <v>0</v>
      </c>
      <c r="J24" s="19" t="str">
        <f t="shared" si="1"/>
        <v>6.3.4</v>
      </c>
    </row>
    <row r="25" spans="1:10" ht="12" customHeight="1" x14ac:dyDescent="0.2">
      <c r="A25" s="24"/>
      <c r="B25" s="22"/>
      <c r="C25" s="22"/>
      <c r="D25" s="10" t="str">
        <f>'Page 6.3.4 - 6.3.6'!B66</f>
        <v>108369</v>
      </c>
      <c r="E25" s="15" t="s">
        <v>196</v>
      </c>
      <c r="F25" s="11">
        <f>'Page 6.3.4 - 6.3.6'!F66</f>
        <v>-777700.54500000179</v>
      </c>
      <c r="G25" s="11" t="str">
        <f>'Page 6.3.4 - 6.3.6'!C66</f>
        <v>WA</v>
      </c>
      <c r="H25" s="21" t="s">
        <v>157</v>
      </c>
      <c r="I25" s="20">
        <f t="shared" si="0"/>
        <v>-777700.54500000179</v>
      </c>
      <c r="J25" s="19" t="str">
        <f t="shared" ref="J25:J55" si="2">CONCATENATE(LEFT($J$1,3),".5")</f>
        <v>6.3.5</v>
      </c>
    </row>
    <row r="26" spans="1:10" ht="12" customHeight="1" x14ac:dyDescent="0.2">
      <c r="A26" s="24"/>
      <c r="B26" s="22"/>
      <c r="C26" s="22"/>
      <c r="D26" s="10" t="str">
        <f>'Page 6.3.4 - 6.3.6'!B67</f>
        <v>108369</v>
      </c>
      <c r="E26" s="15" t="s">
        <v>196</v>
      </c>
      <c r="F26" s="11">
        <f>'Page 6.3.4 - 6.3.6'!F67</f>
        <v>-512808.08958330005</v>
      </c>
      <c r="G26" s="11" t="str">
        <f>'Page 6.3.4 - 6.3.6'!C67</f>
        <v>WY-ALL</v>
      </c>
      <c r="H26" s="21" t="s">
        <v>157</v>
      </c>
      <c r="I26" s="20">
        <f t="shared" si="0"/>
        <v>0</v>
      </c>
      <c r="J26" s="19" t="str">
        <f t="shared" si="2"/>
        <v>6.3.5</v>
      </c>
    </row>
    <row r="27" spans="1:10" ht="12" customHeight="1" x14ac:dyDescent="0.2">
      <c r="A27" s="24"/>
      <c r="B27" s="22"/>
      <c r="C27" s="22"/>
      <c r="D27" s="10" t="str">
        <f>'Page 6.3.4 - 6.3.6'!B68</f>
        <v>108369</v>
      </c>
      <c r="E27" s="15" t="s">
        <v>196</v>
      </c>
      <c r="F27" s="11">
        <f>'Page 6.3.4 - 6.3.6'!F68</f>
        <v>-191107.82416667044</v>
      </c>
      <c r="G27" s="11" t="str">
        <f>'Page 6.3.4 - 6.3.6'!C68</f>
        <v>WY-ALL</v>
      </c>
      <c r="H27" s="21" t="s">
        <v>157</v>
      </c>
      <c r="I27" s="20">
        <f t="shared" si="0"/>
        <v>0</v>
      </c>
      <c r="J27" s="19" t="str">
        <f t="shared" si="2"/>
        <v>6.3.5</v>
      </c>
    </row>
    <row r="28" spans="1:10" ht="12" customHeight="1" x14ac:dyDescent="0.2">
      <c r="A28" s="24"/>
      <c r="B28" s="22"/>
      <c r="C28" s="22"/>
      <c r="D28" s="10" t="str">
        <f>'Page 6.3.4 - 6.3.6'!B69</f>
        <v>108370</v>
      </c>
      <c r="E28" s="15" t="s">
        <v>196</v>
      </c>
      <c r="F28" s="11">
        <f>'Page 6.3.4 - 6.3.6'!F69</f>
        <v>347250.33458333299</v>
      </c>
      <c r="G28" s="11" t="str">
        <f>'Page 6.3.4 - 6.3.6'!C69</f>
        <v>CA</v>
      </c>
      <c r="H28" s="21" t="s">
        <v>157</v>
      </c>
      <c r="I28" s="20">
        <f t="shared" si="0"/>
        <v>0</v>
      </c>
      <c r="J28" s="19" t="str">
        <f t="shared" si="2"/>
        <v>6.3.5</v>
      </c>
    </row>
    <row r="29" spans="1:10" ht="12" customHeight="1" x14ac:dyDescent="0.2">
      <c r="A29" s="24"/>
      <c r="B29" s="22"/>
      <c r="C29" s="22"/>
      <c r="D29" s="10" t="str">
        <f>'Page 6.3.4 - 6.3.6'!B70</f>
        <v>108370</v>
      </c>
      <c r="E29" s="15" t="s">
        <v>196</v>
      </c>
      <c r="F29" s="11">
        <f>'Page 6.3.4 - 6.3.6'!F70</f>
        <v>-103839.86333329976</v>
      </c>
      <c r="G29" s="11" t="str">
        <f>'Page 6.3.4 - 6.3.6'!C70</f>
        <v>ID</v>
      </c>
      <c r="H29" s="21" t="s">
        <v>157</v>
      </c>
      <c r="I29" s="20">
        <f t="shared" si="0"/>
        <v>0</v>
      </c>
      <c r="J29" s="19" t="str">
        <f t="shared" si="2"/>
        <v>6.3.5</v>
      </c>
    </row>
    <row r="30" spans="1:10" ht="12" customHeight="1" x14ac:dyDescent="0.2">
      <c r="A30" s="24"/>
      <c r="B30" s="22"/>
      <c r="C30" s="22"/>
      <c r="D30" s="10" t="str">
        <f>'Page 6.3.4 - 6.3.6'!B71</f>
        <v>108370</v>
      </c>
      <c r="E30" s="15" t="s">
        <v>196</v>
      </c>
      <c r="F30" s="11">
        <f>'Page 6.3.4 - 6.3.6'!F71</f>
        <v>9010755.7683333009</v>
      </c>
      <c r="G30" s="11" t="str">
        <f>'Page 6.3.4 - 6.3.6'!C71</f>
        <v>OR</v>
      </c>
      <c r="H30" s="21" t="s">
        <v>157</v>
      </c>
      <c r="I30" s="20">
        <f t="shared" si="0"/>
        <v>0</v>
      </c>
      <c r="J30" s="19" t="str">
        <f t="shared" si="2"/>
        <v>6.3.5</v>
      </c>
    </row>
    <row r="31" spans="1:10" ht="12" customHeight="1" x14ac:dyDescent="0.2">
      <c r="A31" s="24"/>
      <c r="B31" s="5"/>
      <c r="C31" s="5"/>
      <c r="D31" s="10" t="str">
        <f>'Page 6.3.4 - 6.3.6'!B72</f>
        <v>108370</v>
      </c>
      <c r="E31" s="10" t="s">
        <v>196</v>
      </c>
      <c r="F31" s="11">
        <f>'Page 6.3.4 - 6.3.6'!F72</f>
        <v>-1183643.0845832974</v>
      </c>
      <c r="G31" s="11" t="str">
        <f>'Page 6.3.4 - 6.3.6'!C72</f>
        <v>UT</v>
      </c>
      <c r="H31" s="21" t="s">
        <v>157</v>
      </c>
      <c r="I31" s="20">
        <f t="shared" si="0"/>
        <v>0</v>
      </c>
      <c r="J31" s="19" t="str">
        <f t="shared" si="2"/>
        <v>6.3.5</v>
      </c>
    </row>
    <row r="32" spans="1:10" ht="12" customHeight="1" x14ac:dyDescent="0.2">
      <c r="A32" s="24"/>
      <c r="B32" s="22"/>
      <c r="C32" s="22"/>
      <c r="D32" s="10" t="str">
        <f>'Page 6.3.4 - 6.3.6'!B73</f>
        <v>108370</v>
      </c>
      <c r="E32" s="15" t="s">
        <v>196</v>
      </c>
      <c r="F32" s="11">
        <f>'Page 6.3.4 - 6.3.6'!F73</f>
        <v>-266060.33875000011</v>
      </c>
      <c r="G32" s="11" t="str">
        <f>'Page 6.3.4 - 6.3.6'!C73</f>
        <v>WA</v>
      </c>
      <c r="H32" s="21" t="s">
        <v>157</v>
      </c>
      <c r="I32" s="20">
        <f t="shared" si="0"/>
        <v>-266060.33875000011</v>
      </c>
      <c r="J32" s="19" t="str">
        <f t="shared" si="2"/>
        <v>6.3.5</v>
      </c>
    </row>
    <row r="33" spans="1:10" ht="12" customHeight="1" x14ac:dyDescent="0.2">
      <c r="A33" s="24"/>
      <c r="B33" s="22"/>
      <c r="C33" s="22"/>
      <c r="D33" s="10" t="str">
        <f>'Page 6.3.4 - 6.3.6'!B74</f>
        <v>108370</v>
      </c>
      <c r="E33" s="15" t="s">
        <v>196</v>
      </c>
      <c r="F33" s="11">
        <f>'Page 6.3.4 - 6.3.6'!F74</f>
        <v>-268243.36083333008</v>
      </c>
      <c r="G33" s="11" t="str">
        <f>'Page 6.3.4 - 6.3.6'!C74</f>
        <v>WY-ALL</v>
      </c>
      <c r="H33" s="21" t="s">
        <v>157</v>
      </c>
      <c r="I33" s="20">
        <f t="shared" si="0"/>
        <v>0</v>
      </c>
      <c r="J33" s="19" t="str">
        <f t="shared" si="2"/>
        <v>6.3.5</v>
      </c>
    </row>
    <row r="34" spans="1:10" ht="12" customHeight="1" x14ac:dyDescent="0.2">
      <c r="A34" s="24"/>
      <c r="B34" s="22"/>
      <c r="C34" s="22"/>
      <c r="D34" s="10" t="str">
        <f>'Page 6.3.4 - 6.3.6'!B75</f>
        <v>108370</v>
      </c>
      <c r="E34" s="15" t="s">
        <v>196</v>
      </c>
      <c r="F34" s="11">
        <f>'Page 6.3.4 - 6.3.6'!F75</f>
        <v>-27130.120416670106</v>
      </c>
      <c r="G34" s="11" t="str">
        <f>'Page 6.3.4 - 6.3.6'!C75</f>
        <v>WY-ALL</v>
      </c>
      <c r="H34" s="21" t="s">
        <v>157</v>
      </c>
      <c r="I34" s="20">
        <f t="shared" si="0"/>
        <v>0</v>
      </c>
      <c r="J34" s="19" t="str">
        <f t="shared" si="2"/>
        <v>6.3.5</v>
      </c>
    </row>
    <row r="35" spans="1:10" ht="12" customHeight="1" x14ac:dyDescent="0.2">
      <c r="A35" s="24"/>
      <c r="B35" s="22"/>
      <c r="C35" s="22"/>
      <c r="D35" s="10" t="str">
        <f>'Page 6.3.4 - 6.3.6'!B76</f>
        <v>108371</v>
      </c>
      <c r="E35" s="15" t="s">
        <v>196</v>
      </c>
      <c r="F35" s="11">
        <f>'Page 6.3.4 - 6.3.6'!F76</f>
        <v>817.83833333299845</v>
      </c>
      <c r="G35" s="11" t="str">
        <f>'Page 6.3.4 - 6.3.6'!C76</f>
        <v>CA</v>
      </c>
      <c r="H35" s="21" t="s">
        <v>157</v>
      </c>
      <c r="I35" s="20">
        <f t="shared" si="0"/>
        <v>0</v>
      </c>
      <c r="J35" s="19" t="str">
        <f t="shared" si="2"/>
        <v>6.3.5</v>
      </c>
    </row>
    <row r="36" spans="1:10" ht="12" customHeight="1" x14ac:dyDescent="0.2">
      <c r="A36" s="24"/>
      <c r="B36" s="22"/>
      <c r="C36" s="22"/>
      <c r="D36" s="10" t="str">
        <f>'Page 6.3.4 - 6.3.6'!B77</f>
        <v>108371</v>
      </c>
      <c r="E36" s="15" t="s">
        <v>196</v>
      </c>
      <c r="F36" s="11">
        <f>'Page 6.3.4 - 6.3.6'!F77</f>
        <v>1354.1445833329926</v>
      </c>
      <c r="G36" s="11" t="str">
        <f>'Page 6.3.4 - 6.3.6'!C77</f>
        <v>ID</v>
      </c>
      <c r="H36" s="21" t="s">
        <v>157</v>
      </c>
      <c r="I36" s="20">
        <f t="shared" si="0"/>
        <v>0</v>
      </c>
      <c r="J36" s="19" t="str">
        <f t="shared" si="2"/>
        <v>6.3.5</v>
      </c>
    </row>
    <row r="37" spans="1:10" ht="12" customHeight="1" x14ac:dyDescent="0.2">
      <c r="A37" s="24"/>
      <c r="B37" s="22"/>
      <c r="C37" s="22"/>
      <c r="D37" s="10" t="str">
        <f>'Page 6.3.4 - 6.3.6'!B78</f>
        <v>108371</v>
      </c>
      <c r="E37" s="15" t="s">
        <v>196</v>
      </c>
      <c r="F37" s="11">
        <f>'Page 6.3.4 - 6.3.6'!F78</f>
        <v>21851.907916670199</v>
      </c>
      <c r="G37" s="11" t="str">
        <f>'Page 6.3.4 - 6.3.6'!C78</f>
        <v>OR</v>
      </c>
      <c r="H37" s="21" t="s">
        <v>157</v>
      </c>
      <c r="I37" s="20">
        <f t="shared" si="0"/>
        <v>0</v>
      </c>
      <c r="J37" s="19" t="str">
        <f t="shared" si="2"/>
        <v>6.3.5</v>
      </c>
    </row>
    <row r="38" spans="1:10" ht="12" customHeight="1" x14ac:dyDescent="0.2">
      <c r="A38" s="24"/>
      <c r="B38" s="22"/>
      <c r="C38" s="22"/>
      <c r="D38" s="10" t="str">
        <f>'Page 6.3.4 - 6.3.6'!B79</f>
        <v>108371</v>
      </c>
      <c r="E38" s="15" t="s">
        <v>196</v>
      </c>
      <c r="F38" s="11">
        <f>'Page 6.3.4 - 6.3.6'!F79</f>
        <v>45293.061666670255</v>
      </c>
      <c r="G38" s="11" t="str">
        <f>'Page 6.3.4 - 6.3.6'!C79</f>
        <v>UT</v>
      </c>
      <c r="H38" s="21" t="s">
        <v>157</v>
      </c>
      <c r="I38" s="20">
        <f t="shared" si="0"/>
        <v>0</v>
      </c>
      <c r="J38" s="19" t="str">
        <f t="shared" si="2"/>
        <v>6.3.5</v>
      </c>
    </row>
    <row r="39" spans="1:10" ht="12" customHeight="1" x14ac:dyDescent="0.2">
      <c r="A39" s="24"/>
      <c r="B39" s="22"/>
      <c r="C39" s="22"/>
      <c r="D39" s="10" t="str">
        <f>'Page 6.3.4 - 6.3.6'!B80</f>
        <v>108371</v>
      </c>
      <c r="E39" s="15" t="s">
        <v>196</v>
      </c>
      <c r="F39" s="11">
        <f>'Page 6.3.4 - 6.3.6'!F80</f>
        <v>2722.915416667005</v>
      </c>
      <c r="G39" s="11" t="str">
        <f>'Page 6.3.4 - 6.3.6'!C80</f>
        <v>WA</v>
      </c>
      <c r="H39" s="21" t="s">
        <v>157</v>
      </c>
      <c r="I39" s="20">
        <f t="shared" si="0"/>
        <v>2722.915416667005</v>
      </c>
      <c r="J39" s="19" t="str">
        <f t="shared" si="2"/>
        <v>6.3.5</v>
      </c>
    </row>
    <row r="40" spans="1:10" ht="12" customHeight="1" x14ac:dyDescent="0.2">
      <c r="A40" s="24"/>
      <c r="B40" s="22"/>
      <c r="C40" s="22"/>
      <c r="D40" s="10" t="str">
        <f>'Page 6.3.4 - 6.3.6'!B81</f>
        <v>108371</v>
      </c>
      <c r="E40" s="15" t="s">
        <v>196</v>
      </c>
      <c r="F40" s="11">
        <f>'Page 6.3.4 - 6.3.6'!F81</f>
        <v>-1.4995833330322057</v>
      </c>
      <c r="G40" s="11" t="str">
        <f>'Page 6.3.4 - 6.3.6'!C81</f>
        <v>WY-ALL</v>
      </c>
      <c r="H40" s="21" t="s">
        <v>157</v>
      </c>
      <c r="I40" s="20">
        <f t="shared" si="0"/>
        <v>0</v>
      </c>
      <c r="J40" s="19" t="str">
        <f t="shared" si="2"/>
        <v>6.3.5</v>
      </c>
    </row>
    <row r="41" spans="1:10" ht="12" customHeight="1" x14ac:dyDescent="0.2">
      <c r="A41" s="24"/>
      <c r="B41" s="22"/>
      <c r="C41" s="22"/>
      <c r="D41" s="10" t="str">
        <f>'Page 6.3.4 - 6.3.6'!B82</f>
        <v>108371</v>
      </c>
      <c r="E41" s="15" t="s">
        <v>196</v>
      </c>
      <c r="F41" s="11">
        <f>'Page 6.3.4 - 6.3.6'!F82</f>
        <v>-782.43666666699573</v>
      </c>
      <c r="G41" s="11" t="str">
        <f>'Page 6.3.4 - 6.3.6'!C82</f>
        <v>WY-ALL</v>
      </c>
      <c r="H41" s="21" t="s">
        <v>157</v>
      </c>
      <c r="I41" s="20">
        <f t="shared" si="0"/>
        <v>0</v>
      </c>
      <c r="J41" s="19" t="str">
        <f t="shared" si="2"/>
        <v>6.3.5</v>
      </c>
    </row>
    <row r="42" spans="1:10" ht="12" customHeight="1" x14ac:dyDescent="0.2">
      <c r="A42" s="24"/>
      <c r="B42" s="22"/>
      <c r="C42" s="22"/>
      <c r="D42" s="10" t="str">
        <f>'Page 6.3.4 - 6.3.6'!B83</f>
        <v>108373</v>
      </c>
      <c r="E42" s="15" t="s">
        <v>196</v>
      </c>
      <c r="F42" s="11">
        <f>'Page 6.3.4 - 6.3.6'!F83</f>
        <v>-2440.2145833329996</v>
      </c>
      <c r="G42" s="11" t="str">
        <f>'Page 6.3.4 - 6.3.6'!C83</f>
        <v>CA</v>
      </c>
      <c r="H42" s="21" t="s">
        <v>157</v>
      </c>
      <c r="I42" s="20">
        <f t="shared" si="0"/>
        <v>0</v>
      </c>
      <c r="J42" s="19" t="str">
        <f t="shared" si="2"/>
        <v>6.3.5</v>
      </c>
    </row>
    <row r="43" spans="1:10" ht="12" customHeight="1" x14ac:dyDescent="0.2">
      <c r="A43" s="24"/>
      <c r="B43" s="22"/>
      <c r="C43" s="22"/>
      <c r="D43" s="10" t="str">
        <f>'Page 6.3.4 - 6.3.6'!B84</f>
        <v>108373</v>
      </c>
      <c r="E43" s="15" t="s">
        <v>196</v>
      </c>
      <c r="F43" s="11">
        <f>'Page 6.3.4 - 6.3.6'!F84</f>
        <v>-2969.2870833329507</v>
      </c>
      <c r="G43" s="11" t="str">
        <f>'Page 6.3.4 - 6.3.6'!C84</f>
        <v>ID</v>
      </c>
      <c r="H43" s="21" t="s">
        <v>157</v>
      </c>
      <c r="I43" s="20">
        <f t="shared" si="0"/>
        <v>0</v>
      </c>
      <c r="J43" s="19" t="str">
        <f t="shared" si="2"/>
        <v>6.3.5</v>
      </c>
    </row>
    <row r="44" spans="1:10" ht="12" customHeight="1" x14ac:dyDescent="0.2">
      <c r="A44" s="24"/>
      <c r="B44" s="22"/>
      <c r="C44" s="22"/>
      <c r="D44" s="10" t="str">
        <f>'Page 6.3.4 - 6.3.6'!B85</f>
        <v>108373</v>
      </c>
      <c r="E44" s="15" t="s">
        <v>196</v>
      </c>
      <c r="F44" s="11">
        <f>'Page 6.3.4 - 6.3.6'!F85</f>
        <v>-29988.15124999918</v>
      </c>
      <c r="G44" s="11" t="str">
        <f>'Page 6.3.4 - 6.3.6'!C85</f>
        <v>OR</v>
      </c>
      <c r="H44" s="21" t="s">
        <v>157</v>
      </c>
      <c r="I44" s="20">
        <f t="shared" si="0"/>
        <v>0</v>
      </c>
      <c r="J44" s="19" t="str">
        <f t="shared" si="2"/>
        <v>6.3.5</v>
      </c>
    </row>
    <row r="45" spans="1:10" ht="12" customHeight="1" x14ac:dyDescent="0.2">
      <c r="A45" s="24"/>
      <c r="B45" s="22"/>
      <c r="C45" s="22"/>
      <c r="D45" s="10" t="str">
        <f>'Page 6.3.4 - 6.3.6'!B86</f>
        <v>108373</v>
      </c>
      <c r="E45" s="15" t="s">
        <v>196</v>
      </c>
      <c r="F45" s="11">
        <f>'Page 6.3.4 - 6.3.6'!F86</f>
        <v>218247.24708329886</v>
      </c>
      <c r="G45" s="11" t="str">
        <f>'Page 6.3.4 - 6.3.6'!C86</f>
        <v>UT</v>
      </c>
      <c r="H45" s="21" t="s">
        <v>157</v>
      </c>
      <c r="I45" s="20">
        <f t="shared" si="0"/>
        <v>0</v>
      </c>
      <c r="J45" s="19" t="str">
        <f t="shared" si="2"/>
        <v>6.3.5</v>
      </c>
    </row>
    <row r="46" spans="1:10" ht="12" customHeight="1" x14ac:dyDescent="0.2">
      <c r="A46" s="24"/>
      <c r="B46" s="22"/>
      <c r="C46" s="22"/>
      <c r="D46" s="10" t="str">
        <f>'Page 6.3.4 - 6.3.6'!B87</f>
        <v>108373</v>
      </c>
      <c r="E46" s="15" t="s">
        <v>196</v>
      </c>
      <c r="F46" s="11">
        <f>'Page 6.3.4 - 6.3.6'!F87</f>
        <v>-34016.808333329856</v>
      </c>
      <c r="G46" s="11" t="str">
        <f>'Page 6.3.4 - 6.3.6'!C87</f>
        <v>WA</v>
      </c>
      <c r="H46" s="21" t="s">
        <v>157</v>
      </c>
      <c r="I46" s="20">
        <f t="shared" si="0"/>
        <v>-34016.808333329856</v>
      </c>
      <c r="J46" s="19" t="str">
        <f t="shared" si="2"/>
        <v>6.3.5</v>
      </c>
    </row>
    <row r="47" spans="1:10" ht="12" customHeight="1" x14ac:dyDescent="0.2">
      <c r="A47" s="24"/>
      <c r="B47" s="22"/>
      <c r="C47" s="22"/>
      <c r="D47" s="10" t="str">
        <f>'Page 6.3.4 - 6.3.6'!B88</f>
        <v>108373</v>
      </c>
      <c r="E47" s="15" t="s">
        <v>196</v>
      </c>
      <c r="F47" s="11">
        <f>'Page 6.3.4 - 6.3.6'!F88</f>
        <v>-28392.108333330136</v>
      </c>
      <c r="G47" s="11" t="str">
        <f>'Page 6.3.4 - 6.3.6'!C88</f>
        <v>WY-ALL</v>
      </c>
      <c r="H47" s="21" t="s">
        <v>157</v>
      </c>
      <c r="I47" s="20">
        <f t="shared" si="0"/>
        <v>0</v>
      </c>
      <c r="J47" s="19" t="str">
        <f t="shared" si="2"/>
        <v>6.3.5</v>
      </c>
    </row>
    <row r="48" spans="1:10" ht="12" customHeight="1" x14ac:dyDescent="0.2">
      <c r="A48" s="24"/>
      <c r="B48" s="22"/>
      <c r="C48" s="22"/>
      <c r="D48" s="10" t="str">
        <f>'Page 6.3.4 - 6.3.6'!B89</f>
        <v>108373</v>
      </c>
      <c r="E48" s="15" t="s">
        <v>196</v>
      </c>
      <c r="F48" s="11">
        <f>'Page 6.3.4 - 6.3.6'!F89</f>
        <v>-5703.7008333299309</v>
      </c>
      <c r="G48" s="11" t="str">
        <f>'Page 6.3.4 - 6.3.6'!C89</f>
        <v>WY-ALL</v>
      </c>
      <c r="H48" s="21" t="s">
        <v>157</v>
      </c>
      <c r="I48" s="20">
        <f t="shared" si="0"/>
        <v>0</v>
      </c>
      <c r="J48" s="19" t="str">
        <f t="shared" si="2"/>
        <v>6.3.5</v>
      </c>
    </row>
    <row r="49" spans="1:10" ht="12" customHeight="1" x14ac:dyDescent="0.2">
      <c r="A49" s="24"/>
      <c r="B49" s="22"/>
      <c r="C49" s="22"/>
      <c r="D49" s="10" t="str">
        <f>'Page 6.3.4 - 6.3.6'!B90</f>
        <v>108DP</v>
      </c>
      <c r="E49" s="15" t="s">
        <v>196</v>
      </c>
      <c r="F49" s="11">
        <f>'Page 6.3.4 - 6.3.6'!F90</f>
        <v>-208129.01250000001</v>
      </c>
      <c r="G49" s="11" t="str">
        <f>'Page 6.3.4 - 6.3.6'!C90</f>
        <v>CA</v>
      </c>
      <c r="H49" s="21" t="s">
        <v>157</v>
      </c>
      <c r="I49" s="20">
        <f t="shared" si="0"/>
        <v>0</v>
      </c>
      <c r="J49" s="19" t="str">
        <f t="shared" si="2"/>
        <v>6.3.5</v>
      </c>
    </row>
    <row r="50" spans="1:10" ht="12" customHeight="1" x14ac:dyDescent="0.2">
      <c r="A50" s="24"/>
      <c r="B50" s="22"/>
      <c r="C50" s="22"/>
      <c r="D50" s="10" t="str">
        <f>'Page 6.3.4 - 6.3.6'!B91</f>
        <v>108DP</v>
      </c>
      <c r="E50" s="15" t="s">
        <v>196</v>
      </c>
      <c r="F50" s="11">
        <f>'Page 6.3.4 - 6.3.6'!F91</f>
        <v>-180087.72583333298</v>
      </c>
      <c r="G50" s="11" t="str">
        <f>'Page 6.3.4 - 6.3.6'!C91</f>
        <v>ID</v>
      </c>
      <c r="H50" s="21" t="s">
        <v>157</v>
      </c>
      <c r="I50" s="20">
        <f t="shared" si="0"/>
        <v>0</v>
      </c>
      <c r="J50" s="19" t="str">
        <f t="shared" si="2"/>
        <v>6.3.5</v>
      </c>
    </row>
    <row r="51" spans="1:10" ht="12" customHeight="1" x14ac:dyDescent="0.2">
      <c r="A51" s="24"/>
      <c r="B51" s="22"/>
      <c r="C51" s="22"/>
      <c r="D51" s="10" t="str">
        <f>'Page 6.3.4 - 6.3.6'!B92</f>
        <v>108DP</v>
      </c>
      <c r="E51" s="15" t="s">
        <v>196</v>
      </c>
      <c r="F51" s="11">
        <f>'Page 6.3.4 - 6.3.6'!F92</f>
        <v>-11762.09583332995</v>
      </c>
      <c r="G51" s="11" t="str">
        <f>'Page 6.3.4 - 6.3.6'!C92</f>
        <v>OR</v>
      </c>
      <c r="H51" s="21" t="s">
        <v>157</v>
      </c>
      <c r="I51" s="20">
        <f t="shared" si="0"/>
        <v>0</v>
      </c>
      <c r="J51" s="19" t="str">
        <f t="shared" si="2"/>
        <v>6.3.5</v>
      </c>
    </row>
    <row r="52" spans="1:10" ht="12" customHeight="1" x14ac:dyDescent="0.2">
      <c r="A52" s="24"/>
      <c r="B52" s="22"/>
      <c r="C52" s="22"/>
      <c r="D52" s="10" t="str">
        <f>'Page 6.3.4 - 6.3.6'!B93</f>
        <v>108DP</v>
      </c>
      <c r="E52" s="15" t="s">
        <v>196</v>
      </c>
      <c r="F52" s="11">
        <f>'Page 6.3.4 - 6.3.6'!F93</f>
        <v>-1748183.4558333298</v>
      </c>
      <c r="G52" s="11" t="str">
        <f>'Page 6.3.4 - 6.3.6'!C93</f>
        <v>UT</v>
      </c>
      <c r="H52" s="21" t="s">
        <v>157</v>
      </c>
      <c r="I52" s="20">
        <f t="shared" si="0"/>
        <v>0</v>
      </c>
      <c r="J52" s="19" t="str">
        <f t="shared" si="2"/>
        <v>6.3.5</v>
      </c>
    </row>
    <row r="53" spans="1:10" ht="12" customHeight="1" x14ac:dyDescent="0.2">
      <c r="A53" s="24"/>
      <c r="B53" s="22"/>
      <c r="C53" s="22"/>
      <c r="D53" s="10" t="str">
        <f>'Page 6.3.4 - 6.3.6'!B94</f>
        <v>108DP</v>
      </c>
      <c r="E53" s="15" t="s">
        <v>196</v>
      </c>
      <c r="F53" s="11">
        <f>'Page 6.3.4 - 6.3.6'!F94</f>
        <v>-46375.746666666993</v>
      </c>
      <c r="G53" s="11" t="str">
        <f>'Page 6.3.4 - 6.3.6'!C94</f>
        <v>WA</v>
      </c>
      <c r="H53" s="21" t="s">
        <v>157</v>
      </c>
      <c r="I53" s="20">
        <f t="shared" si="0"/>
        <v>-46375.746666666993</v>
      </c>
      <c r="J53" s="19" t="str">
        <f t="shared" si="2"/>
        <v>6.3.5</v>
      </c>
    </row>
    <row r="54" spans="1:10" ht="12" customHeight="1" x14ac:dyDescent="0.2">
      <c r="A54" s="24"/>
      <c r="B54" s="22"/>
      <c r="C54" s="22"/>
      <c r="D54" s="10" t="str">
        <f>'Page 6.3.4 - 6.3.6'!B95</f>
        <v>108DP</v>
      </c>
      <c r="E54" s="15" t="s">
        <v>196</v>
      </c>
      <c r="F54" s="11">
        <f>'Page 6.3.4 - 6.3.6'!F95</f>
        <v>-158169.95666666701</v>
      </c>
      <c r="G54" s="11" t="str">
        <f>'Page 6.3.4 - 6.3.6'!C95</f>
        <v>WY-ALL</v>
      </c>
      <c r="H54" s="21" t="s">
        <v>157</v>
      </c>
      <c r="I54" s="20">
        <f t="shared" si="0"/>
        <v>0</v>
      </c>
      <c r="J54" s="19" t="str">
        <f t="shared" si="2"/>
        <v>6.3.5</v>
      </c>
    </row>
    <row r="55" spans="1:10" ht="12" customHeight="1" x14ac:dyDescent="0.2">
      <c r="A55" s="24"/>
      <c r="B55" s="22"/>
      <c r="C55" s="22"/>
      <c r="D55" s="10" t="str">
        <f>'Page 6.3.4 - 6.3.6'!B96</f>
        <v>108DP</v>
      </c>
      <c r="E55" s="15" t="s">
        <v>196</v>
      </c>
      <c r="F55" s="11">
        <f>'Page 6.3.4 - 6.3.6'!F96</f>
        <v>-43867.625</v>
      </c>
      <c r="G55" s="11" t="str">
        <f>'Page 6.3.4 - 6.3.6'!C96</f>
        <v>WY-ALL</v>
      </c>
      <c r="H55" s="21" t="s">
        <v>157</v>
      </c>
      <c r="I55" s="20">
        <f t="shared" si="0"/>
        <v>0</v>
      </c>
      <c r="J55" s="19" t="str">
        <f t="shared" si="2"/>
        <v>6.3.5</v>
      </c>
    </row>
    <row r="56" spans="1:10" ht="12" customHeight="1" x14ac:dyDescent="0.2">
      <c r="A56" s="24"/>
      <c r="B56" s="22"/>
      <c r="C56" s="22"/>
      <c r="D56" s="15"/>
      <c r="E56" s="15"/>
      <c r="F56" s="25">
        <f>SUBTOTAL(9,F10:F55)</f>
        <v>-10635461.546250679</v>
      </c>
      <c r="G56" s="11"/>
      <c r="H56" s="21"/>
      <c r="I56" s="41">
        <f>SUM(I10:I55)</f>
        <v>-2500111.5445833355</v>
      </c>
      <c r="J56" s="19"/>
    </row>
    <row r="57" spans="1:10" ht="12" customHeight="1" thickBot="1" x14ac:dyDescent="0.25">
      <c r="A57" s="24"/>
      <c r="B57" s="23" t="s">
        <v>1</v>
      </c>
      <c r="C57" s="22"/>
      <c r="D57" s="15"/>
      <c r="E57" s="15"/>
      <c r="F57" s="11"/>
      <c r="G57" s="11"/>
      <c r="H57" s="21"/>
      <c r="I57" s="20"/>
      <c r="J57" s="19"/>
    </row>
    <row r="58" spans="1:10" ht="12" customHeight="1" x14ac:dyDescent="0.2">
      <c r="A58" s="18"/>
      <c r="B58" s="70" t="str">
        <f>'Page 6.3'!B57</f>
        <v xml:space="preserve">This adjustment walks forward Average-of-Monthly-Average depreciation and amortization reserve balances for the twelve-month period ended June 30, 2019 to End-of-Period balances as of June 30, 2019.
</v>
      </c>
      <c r="C58" s="70"/>
      <c r="D58" s="70"/>
      <c r="E58" s="70"/>
      <c r="F58" s="70"/>
      <c r="G58" s="70"/>
      <c r="H58" s="70"/>
      <c r="I58" s="70"/>
      <c r="J58" s="77"/>
    </row>
    <row r="59" spans="1:10" ht="12" customHeight="1" x14ac:dyDescent="0.2">
      <c r="A59" s="17"/>
      <c r="B59" s="78"/>
      <c r="C59" s="78"/>
      <c r="D59" s="78"/>
      <c r="E59" s="78"/>
      <c r="F59" s="78"/>
      <c r="G59" s="78"/>
      <c r="H59" s="78"/>
      <c r="I59" s="78"/>
      <c r="J59" s="79"/>
    </row>
    <row r="60" spans="1:10" ht="12" customHeight="1" x14ac:dyDescent="0.2">
      <c r="A60" s="17"/>
      <c r="B60" s="78"/>
      <c r="C60" s="78"/>
      <c r="D60" s="78"/>
      <c r="E60" s="78"/>
      <c r="F60" s="78"/>
      <c r="G60" s="78"/>
      <c r="H60" s="78"/>
      <c r="I60" s="78"/>
      <c r="J60" s="79"/>
    </row>
    <row r="61" spans="1:10" ht="12" customHeight="1" thickBot="1" x14ac:dyDescent="0.25">
      <c r="A61" s="16"/>
      <c r="B61" s="80"/>
      <c r="C61" s="80"/>
      <c r="D61" s="80"/>
      <c r="E61" s="80"/>
      <c r="F61" s="80"/>
      <c r="G61" s="80"/>
      <c r="H61" s="80"/>
      <c r="I61" s="80"/>
      <c r="J61" s="81"/>
    </row>
    <row r="62" spans="1:10" ht="12" customHeight="1" x14ac:dyDescent="0.2">
      <c r="D62" s="15"/>
      <c r="E62" s="14" t="s">
        <v>0</v>
      </c>
      <c r="G62" s="4"/>
    </row>
    <row r="63" spans="1:10" x14ac:dyDescent="0.2">
      <c r="D63" s="13"/>
      <c r="E63" s="8"/>
      <c r="F63" s="5"/>
      <c r="G63" s="4"/>
    </row>
    <row r="64" spans="1:10" x14ac:dyDescent="0.2">
      <c r="D64" s="11"/>
      <c r="E64" s="8"/>
      <c r="F64" s="7"/>
      <c r="G64" s="12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0"/>
      <c r="E68" s="8"/>
      <c r="F68" s="7"/>
      <c r="G68" s="4"/>
    </row>
    <row r="69" spans="4:7" x14ac:dyDescent="0.2">
      <c r="D69" s="11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9"/>
      <c r="E71" s="8"/>
      <c r="F71" s="7"/>
      <c r="G71" s="4"/>
    </row>
    <row r="72" spans="4:7" x14ac:dyDescent="0.2">
      <c r="D72" s="6"/>
      <c r="E72" s="5"/>
      <c r="F72" s="5"/>
      <c r="G72" s="4"/>
    </row>
    <row r="73" spans="4:7" x14ac:dyDescent="0.2">
      <c r="D73" s="6"/>
      <c r="E73" s="5"/>
      <c r="F73" s="5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</sheetData>
  <mergeCells count="1">
    <mergeCell ref="B58:J61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4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7.4257812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9.140625" style="2" customWidth="1"/>
    <col min="11" max="22" width="9.140625" style="2"/>
    <col min="23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155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199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33"/>
      <c r="C10" s="30"/>
      <c r="D10" s="10" t="str">
        <f>'Page 6.3.4 - 6.3.6'!B97</f>
        <v>108GP</v>
      </c>
      <c r="E10" s="8" t="s">
        <v>196</v>
      </c>
      <c r="F10" s="11">
        <f>'Page 6.3.4 - 6.3.6'!F97</f>
        <v>94092.26208332926</v>
      </c>
      <c r="G10" s="11" t="str">
        <f>'Page 6.3.4 - 6.3.6'!C97</f>
        <v>CA</v>
      </c>
      <c r="H10" s="21" t="s">
        <v>157</v>
      </c>
      <c r="I10" s="20">
        <f t="shared" ref="I10:I50" si="0">IF(H10="Situs",IF(G10="WA",F10,0),H10*F10)</f>
        <v>0</v>
      </c>
      <c r="J10" s="19" t="str">
        <f t="shared" ref="J10:J37" si="1">CONCATENATE(LEFT($J$1,3),".5")</f>
        <v>6.3.5</v>
      </c>
      <c r="K10" s="45"/>
      <c r="L10" s="44"/>
    </row>
    <row r="11" spans="1:12" ht="12" customHeight="1" x14ac:dyDescent="0.2">
      <c r="A11" s="24"/>
      <c r="B11" s="33"/>
      <c r="C11" s="30"/>
      <c r="D11" s="10" t="str">
        <f>'Page 6.3.4 - 6.3.6'!B98</f>
        <v>108GP</v>
      </c>
      <c r="E11" s="8" t="s">
        <v>196</v>
      </c>
      <c r="F11" s="11">
        <f>'Page 6.3.4 - 6.3.6'!F98</f>
        <v>27520.454166670097</v>
      </c>
      <c r="G11" s="11" t="str">
        <f>'Page 6.3.4 - 6.3.6'!C98</f>
        <v>CAEE</v>
      </c>
      <c r="H11" s="69">
        <v>0</v>
      </c>
      <c r="I11" s="20">
        <f t="shared" si="0"/>
        <v>0</v>
      </c>
      <c r="J11" s="19" t="str">
        <f t="shared" si="1"/>
        <v>6.3.5</v>
      </c>
      <c r="K11" s="45"/>
      <c r="L11" s="44"/>
    </row>
    <row r="12" spans="1:12" ht="12" customHeight="1" x14ac:dyDescent="0.2">
      <c r="A12" s="24"/>
      <c r="B12" s="33"/>
      <c r="C12" s="30"/>
      <c r="D12" s="10" t="str">
        <f>'Page 6.3.4 - 6.3.6'!B99</f>
        <v>108GP</v>
      </c>
      <c r="E12" s="8" t="s">
        <v>196</v>
      </c>
      <c r="F12" s="11">
        <f>'Page 6.3.4 - 6.3.6'!F99</f>
        <v>-3082866.2583333105</v>
      </c>
      <c r="G12" s="11" t="str">
        <f>'Page 6.3.4 - 6.3.6'!C99</f>
        <v>CAGE</v>
      </c>
      <c r="H12" s="69">
        <v>0</v>
      </c>
      <c r="I12" s="20">
        <f t="shared" si="0"/>
        <v>0</v>
      </c>
      <c r="J12" s="19" t="str">
        <f t="shared" si="1"/>
        <v>6.3.5</v>
      </c>
      <c r="K12" s="45"/>
      <c r="L12" s="44"/>
    </row>
    <row r="13" spans="1:12" ht="12" customHeight="1" x14ac:dyDescent="0.2">
      <c r="A13" s="24"/>
      <c r="B13" s="33"/>
      <c r="C13" s="30"/>
      <c r="D13" s="10" t="str">
        <f>'Page 6.3.4 - 6.3.6'!B100</f>
        <v>108GP</v>
      </c>
      <c r="E13" s="8" t="s">
        <v>196</v>
      </c>
      <c r="F13" s="11">
        <f>'Page 6.3.4 - 6.3.6'!F100</f>
        <v>-1002088.5266667008</v>
      </c>
      <c r="G13" s="11" t="str">
        <f>'Page 6.3.4 - 6.3.6'!C100</f>
        <v>CAGW</v>
      </c>
      <c r="H13" s="69">
        <v>0.21577192756641544</v>
      </c>
      <c r="I13" s="20">
        <f t="shared" si="0"/>
        <v>-216222.57299106335</v>
      </c>
      <c r="J13" s="19" t="str">
        <f t="shared" si="1"/>
        <v>6.3.5</v>
      </c>
      <c r="K13" s="45"/>
      <c r="L13" s="44"/>
    </row>
    <row r="14" spans="1:12" ht="12" customHeight="1" x14ac:dyDescent="0.2">
      <c r="A14" s="24"/>
      <c r="B14" s="33"/>
      <c r="C14" s="30"/>
      <c r="D14" s="10" t="str">
        <f>'Page 6.3.4 - 6.3.6'!B101</f>
        <v>108GP</v>
      </c>
      <c r="E14" s="8" t="s">
        <v>196</v>
      </c>
      <c r="F14" s="11">
        <f>'Page 6.3.4 - 6.3.6'!F101</f>
        <v>150768.49374999944</v>
      </c>
      <c r="G14" s="11" t="str">
        <f>'Page 6.3.4 - 6.3.6'!C101</f>
        <v>CN</v>
      </c>
      <c r="H14" s="69">
        <v>6.9360885492844845E-2</v>
      </c>
      <c r="I14" s="20">
        <f t="shared" si="0"/>
        <v>10457.436230922405</v>
      </c>
      <c r="J14" s="19" t="str">
        <f t="shared" si="1"/>
        <v>6.3.5</v>
      </c>
      <c r="K14" s="45"/>
      <c r="L14" s="44"/>
    </row>
    <row r="15" spans="1:12" ht="12" customHeight="1" x14ac:dyDescent="0.2">
      <c r="A15" s="24"/>
      <c r="B15" s="30"/>
      <c r="C15" s="30"/>
      <c r="D15" s="10" t="str">
        <f>'Page 6.3.4 - 6.3.6'!B102</f>
        <v>108GP</v>
      </c>
      <c r="E15" s="10" t="s">
        <v>196</v>
      </c>
      <c r="F15" s="11">
        <f>'Page 6.3.4 - 6.3.6'!F102</f>
        <v>-198738.3054166995</v>
      </c>
      <c r="G15" s="11" t="str">
        <f>'Page 6.3.4 - 6.3.6'!C102</f>
        <v>ID</v>
      </c>
      <c r="H15" s="69" t="s">
        <v>157</v>
      </c>
      <c r="I15" s="20">
        <f t="shared" si="0"/>
        <v>0</v>
      </c>
      <c r="J15" s="19" t="str">
        <f t="shared" si="1"/>
        <v>6.3.5</v>
      </c>
      <c r="K15" s="45"/>
      <c r="L15" s="44"/>
    </row>
    <row r="16" spans="1:12" ht="12" customHeight="1" x14ac:dyDescent="0.2">
      <c r="A16" s="24"/>
      <c r="B16" s="30"/>
      <c r="C16" s="30"/>
      <c r="D16" s="10" t="str">
        <f>'Page 6.3.4 - 6.3.6'!B103</f>
        <v>108GP</v>
      </c>
      <c r="E16" s="10" t="s">
        <v>196</v>
      </c>
      <c r="F16" s="11">
        <f>'Page 6.3.4 - 6.3.6'!F103</f>
        <v>-238374.34250000026</v>
      </c>
      <c r="G16" s="11" t="str">
        <f>'Page 6.3.4 - 6.3.6'!C103</f>
        <v>JBG</v>
      </c>
      <c r="H16" s="69">
        <v>0.21577192756641544</v>
      </c>
      <c r="I16" s="20">
        <f t="shared" si="0"/>
        <v>-51434.491363601963</v>
      </c>
      <c r="J16" s="19" t="str">
        <f t="shared" si="1"/>
        <v>6.3.5</v>
      </c>
      <c r="K16" s="45"/>
      <c r="L16" s="44"/>
    </row>
    <row r="17" spans="1:12" ht="12" customHeight="1" x14ac:dyDescent="0.2">
      <c r="A17" s="24"/>
      <c r="B17" s="33"/>
      <c r="C17" s="30"/>
      <c r="D17" s="10" t="str">
        <f>'Page 6.3.4 - 6.3.6'!B104</f>
        <v>108GP</v>
      </c>
      <c r="E17" s="8" t="s">
        <v>196</v>
      </c>
      <c r="F17" s="11">
        <f>'Page 6.3.4 - 6.3.6'!F104</f>
        <v>-2416670.1708332896</v>
      </c>
      <c r="G17" s="11" t="str">
        <f>'Page 6.3.4 - 6.3.6'!C104</f>
        <v>OR</v>
      </c>
      <c r="H17" s="69" t="s">
        <v>157</v>
      </c>
      <c r="I17" s="20">
        <f t="shared" si="0"/>
        <v>0</v>
      </c>
      <c r="J17" s="19" t="str">
        <f t="shared" si="1"/>
        <v>6.3.5</v>
      </c>
      <c r="K17" s="45"/>
      <c r="L17" s="44"/>
    </row>
    <row r="18" spans="1:12" ht="12" customHeight="1" x14ac:dyDescent="0.2">
      <c r="A18" s="24"/>
      <c r="B18" s="33"/>
      <c r="C18" s="30"/>
      <c r="D18" s="10" t="str">
        <f>'Page 6.3.4 - 6.3.6'!B105</f>
        <v>108GP</v>
      </c>
      <c r="E18" s="8" t="s">
        <v>196</v>
      </c>
      <c r="F18" s="11">
        <f>'Page 6.3.4 - 6.3.6'!F105</f>
        <v>0</v>
      </c>
      <c r="G18" s="11" t="str">
        <f>'Page 6.3.4 - 6.3.6'!C105</f>
        <v>SG</v>
      </c>
      <c r="H18" s="69">
        <v>7.8111041399714837E-2</v>
      </c>
      <c r="I18" s="20">
        <f t="shared" si="0"/>
        <v>0</v>
      </c>
      <c r="J18" s="19" t="str">
        <f t="shared" si="1"/>
        <v>6.3.5</v>
      </c>
      <c r="K18" s="45"/>
      <c r="L18" s="44"/>
    </row>
    <row r="19" spans="1:12" ht="12" customHeight="1" x14ac:dyDescent="0.2">
      <c r="A19" s="24"/>
      <c r="B19" s="33"/>
      <c r="C19" s="30"/>
      <c r="D19" s="10" t="str">
        <f>'Page 6.3.4 - 6.3.6'!B106</f>
        <v>108GP</v>
      </c>
      <c r="E19" s="8" t="s">
        <v>196</v>
      </c>
      <c r="F19" s="11">
        <f>'Page 6.3.4 - 6.3.6'!F106</f>
        <v>7906543.4979170114</v>
      </c>
      <c r="G19" s="11" t="str">
        <f>'Page 6.3.4 - 6.3.6'!C106</f>
        <v>SO</v>
      </c>
      <c r="H19" s="69">
        <v>6.7017620954721469E-2</v>
      </c>
      <c r="I19" s="20">
        <f t="shared" si="0"/>
        <v>529877.73520541983</v>
      </c>
      <c r="J19" s="19" t="str">
        <f t="shared" si="1"/>
        <v>6.3.5</v>
      </c>
      <c r="K19" s="45"/>
      <c r="L19" s="44"/>
    </row>
    <row r="20" spans="1:12" ht="12" customHeight="1" x14ac:dyDescent="0.2">
      <c r="A20" s="24"/>
      <c r="B20" s="33"/>
      <c r="C20" s="30"/>
      <c r="D20" s="10" t="str">
        <f>'Page 6.3.4 - 6.3.6'!B107</f>
        <v>108GP</v>
      </c>
      <c r="E20" s="8" t="s">
        <v>196</v>
      </c>
      <c r="F20" s="11">
        <f>'Page 6.3.4 - 6.3.6'!F107</f>
        <v>-1557028.7508333027</v>
      </c>
      <c r="G20" s="11" t="str">
        <f>'Page 6.3.4 - 6.3.6'!C107</f>
        <v>UT</v>
      </c>
      <c r="H20" s="69" t="s">
        <v>157</v>
      </c>
      <c r="I20" s="20">
        <f t="shared" si="0"/>
        <v>0</v>
      </c>
      <c r="J20" s="19" t="str">
        <f t="shared" si="1"/>
        <v>6.3.5</v>
      </c>
      <c r="K20" s="45"/>
      <c r="L20" s="44"/>
    </row>
    <row r="21" spans="1:12" ht="12" customHeight="1" x14ac:dyDescent="0.2">
      <c r="A21" s="24"/>
      <c r="B21" s="33"/>
      <c r="C21" s="30"/>
      <c r="D21" s="10" t="str">
        <f>'Page 6.3.4 - 6.3.6'!B108</f>
        <v>108GP</v>
      </c>
      <c r="E21" s="8" t="s">
        <v>196</v>
      </c>
      <c r="F21" s="11">
        <f>'Page 6.3.4 - 6.3.6'!F108</f>
        <v>-267508.10500000045</v>
      </c>
      <c r="G21" s="11" t="str">
        <f>'Page 6.3.4 - 6.3.6'!C108</f>
        <v>WA</v>
      </c>
      <c r="H21" s="69" t="s">
        <v>157</v>
      </c>
      <c r="I21" s="20">
        <f t="shared" si="0"/>
        <v>-267508.10500000045</v>
      </c>
      <c r="J21" s="19" t="str">
        <f t="shared" si="1"/>
        <v>6.3.5</v>
      </c>
      <c r="K21" s="45"/>
      <c r="L21" s="44"/>
    </row>
    <row r="22" spans="1:12" ht="12" customHeight="1" x14ac:dyDescent="0.2">
      <c r="A22" s="24"/>
      <c r="B22" s="30"/>
      <c r="C22" s="30"/>
      <c r="D22" s="10" t="str">
        <f>'Page 6.3.4 - 6.3.6'!B109</f>
        <v>108GP</v>
      </c>
      <c r="E22" s="10" t="s">
        <v>196</v>
      </c>
      <c r="F22" s="11">
        <f>'Page 6.3.4 - 6.3.6'!F109</f>
        <v>-660919.14999999851</v>
      </c>
      <c r="G22" s="11" t="str">
        <f>'Page 6.3.4 - 6.3.6'!C109</f>
        <v>WY-ALL</v>
      </c>
      <c r="H22" s="69" t="s">
        <v>157</v>
      </c>
      <c r="I22" s="20">
        <f t="shared" si="0"/>
        <v>0</v>
      </c>
      <c r="J22" s="19" t="str">
        <f t="shared" si="1"/>
        <v>6.3.5</v>
      </c>
    </row>
    <row r="23" spans="1:12" ht="12" customHeight="1" x14ac:dyDescent="0.2">
      <c r="A23" s="24"/>
      <c r="B23" s="30"/>
      <c r="C23" s="30"/>
      <c r="D23" s="10" t="str">
        <f>'Page 6.3.4 - 6.3.6'!B110</f>
        <v>108GP</v>
      </c>
      <c r="E23" s="10" t="s">
        <v>196</v>
      </c>
      <c r="F23" s="11">
        <f>'Page 6.3.4 - 6.3.6'!F110</f>
        <v>-104570.50916667003</v>
      </c>
      <c r="G23" s="11" t="str">
        <f>'Page 6.3.4 - 6.3.6'!C110</f>
        <v>WY-ALL</v>
      </c>
      <c r="H23" s="69" t="s">
        <v>157</v>
      </c>
      <c r="I23" s="20">
        <f t="shared" si="0"/>
        <v>0</v>
      </c>
      <c r="J23" s="19" t="str">
        <f t="shared" si="1"/>
        <v>6.3.5</v>
      </c>
    </row>
    <row r="24" spans="1:12" ht="12" customHeight="1" x14ac:dyDescent="0.2">
      <c r="A24" s="24"/>
      <c r="B24" s="29"/>
      <c r="C24" s="5"/>
      <c r="D24" s="10" t="str">
        <f>'Page 6.3.4 - 6.3.6'!B111</f>
        <v>108HP</v>
      </c>
      <c r="E24" s="10" t="s">
        <v>196</v>
      </c>
      <c r="F24" s="11">
        <f>'Page 6.3.4 - 6.3.6'!F111</f>
        <v>-2095843.0491667092</v>
      </c>
      <c r="G24" s="11" t="str">
        <f>'Page 6.3.4 - 6.3.6'!C111</f>
        <v>CAGE</v>
      </c>
      <c r="H24" s="69">
        <v>0</v>
      </c>
      <c r="I24" s="20">
        <f t="shared" si="0"/>
        <v>0</v>
      </c>
      <c r="J24" s="19" t="str">
        <f t="shared" si="1"/>
        <v>6.3.5</v>
      </c>
    </row>
    <row r="25" spans="1:12" ht="12" customHeight="1" x14ac:dyDescent="0.2">
      <c r="A25" s="24"/>
      <c r="B25" s="5"/>
      <c r="C25" s="5"/>
      <c r="D25" s="10" t="str">
        <f>'Page 6.3.4 - 6.3.6'!B112</f>
        <v>108HP</v>
      </c>
      <c r="E25" s="10" t="s">
        <v>196</v>
      </c>
      <c r="F25" s="11">
        <f>'Page 6.3.4 - 6.3.6'!F112</f>
        <v>-14430388.263333023</v>
      </c>
      <c r="G25" s="11" t="str">
        <f>'Page 6.3.4 - 6.3.6'!C112</f>
        <v>CAGW</v>
      </c>
      <c r="H25" s="69">
        <v>0.21577192756641544</v>
      </c>
      <c r="I25" s="20">
        <f t="shared" si="0"/>
        <v>-3113672.6911111446</v>
      </c>
      <c r="J25" s="19" t="str">
        <f t="shared" si="1"/>
        <v>6.3.5</v>
      </c>
    </row>
    <row r="26" spans="1:12" ht="12" customHeight="1" x14ac:dyDescent="0.2">
      <c r="A26" s="24"/>
      <c r="B26" s="22"/>
      <c r="C26" s="22"/>
      <c r="D26" s="10" t="str">
        <f>'Page 6.3.4 - 6.3.6'!B113</f>
        <v>108HP</v>
      </c>
      <c r="E26" s="15" t="s">
        <v>196</v>
      </c>
      <c r="F26" s="11">
        <f>'Page 6.3.4 - 6.3.6'!F113</f>
        <v>502294.17375000007</v>
      </c>
      <c r="G26" s="11" t="str">
        <f>'Page 6.3.4 - 6.3.6'!C113</f>
        <v>OTHER</v>
      </c>
      <c r="H26" s="69">
        <v>0</v>
      </c>
      <c r="I26" s="20">
        <f t="shared" si="0"/>
        <v>0</v>
      </c>
      <c r="J26" s="19" t="str">
        <f t="shared" si="1"/>
        <v>6.3.5</v>
      </c>
    </row>
    <row r="27" spans="1:12" ht="12" customHeight="1" x14ac:dyDescent="0.2">
      <c r="A27" s="24"/>
      <c r="B27" s="22"/>
      <c r="C27" s="22"/>
      <c r="D27" s="10" t="str">
        <f>'Page 6.3.4 - 6.3.6'!B114</f>
        <v>108OP</v>
      </c>
      <c r="E27" s="15" t="s">
        <v>196</v>
      </c>
      <c r="F27" s="11">
        <f>'Page 6.3.4 - 6.3.6'!F114</f>
        <v>-41801094.125833035</v>
      </c>
      <c r="G27" s="11" t="str">
        <f>'Page 6.3.4 - 6.3.6'!C114</f>
        <v>CAGE</v>
      </c>
      <c r="H27" s="69">
        <v>0</v>
      </c>
      <c r="I27" s="20">
        <f t="shared" si="0"/>
        <v>0</v>
      </c>
      <c r="J27" s="19" t="str">
        <f t="shared" si="1"/>
        <v>6.3.5</v>
      </c>
    </row>
    <row r="28" spans="1:12" ht="12" customHeight="1" x14ac:dyDescent="0.2">
      <c r="A28" s="24"/>
      <c r="B28" s="22"/>
      <c r="C28" s="22"/>
      <c r="D28" s="10" t="str">
        <f>'Page 6.3.4 - 6.3.6'!B115</f>
        <v>108OP</v>
      </c>
      <c r="E28" s="15" t="s">
        <v>196</v>
      </c>
      <c r="F28" s="11">
        <f>'Page 6.3.4 - 6.3.6'!F115</f>
        <v>-20007670.768750012</v>
      </c>
      <c r="G28" s="11" t="str">
        <f>'Page 6.3.4 - 6.3.6'!C115</f>
        <v>CAGW</v>
      </c>
      <c r="H28" s="69">
        <v>0.21577192756641544</v>
      </c>
      <c r="I28" s="20">
        <f t="shared" si="0"/>
        <v>-4317093.6878874153</v>
      </c>
      <c r="J28" s="19" t="str">
        <f t="shared" si="1"/>
        <v>6.3.5</v>
      </c>
    </row>
    <row r="29" spans="1:12" ht="12" customHeight="1" x14ac:dyDescent="0.2">
      <c r="A29" s="24"/>
      <c r="B29" s="22"/>
      <c r="C29" s="22"/>
      <c r="D29" s="10" t="str">
        <f>'Page 6.3.4 - 6.3.6'!B116</f>
        <v>108SP</v>
      </c>
      <c r="E29" s="15" t="s">
        <v>196</v>
      </c>
      <c r="F29" s="11">
        <f>'Page 6.3.4 - 6.3.6'!F116</f>
        <v>-26340802.508329868</v>
      </c>
      <c r="G29" s="11" t="str">
        <f>'Page 6.3.4 - 6.3.6'!C116</f>
        <v>CAGE</v>
      </c>
      <c r="H29" s="69">
        <v>0</v>
      </c>
      <c r="I29" s="20">
        <f t="shared" si="0"/>
        <v>0</v>
      </c>
      <c r="J29" s="19" t="str">
        <f t="shared" si="1"/>
        <v>6.3.5</v>
      </c>
    </row>
    <row r="30" spans="1:12" ht="12" customHeight="1" x14ac:dyDescent="0.2">
      <c r="A30" s="24"/>
      <c r="B30" s="22"/>
      <c r="C30" s="22"/>
      <c r="D30" s="10" t="str">
        <f>'Page 6.3.4 - 6.3.6'!B117</f>
        <v>108SP</v>
      </c>
      <c r="E30" s="15" t="s">
        <v>196</v>
      </c>
      <c r="F30" s="11">
        <f>'Page 6.3.4 - 6.3.6'!F117</f>
        <v>-1071165.062917009</v>
      </c>
      <c r="G30" s="11" t="str">
        <f>'Page 6.3.4 - 6.3.6'!C117</f>
        <v>CAGW</v>
      </c>
      <c r="H30" s="69">
        <v>0.21577192756641544</v>
      </c>
      <c r="I30" s="20">
        <f t="shared" si="0"/>
        <v>-231127.35036740371</v>
      </c>
      <c r="J30" s="19" t="str">
        <f t="shared" si="1"/>
        <v>6.3.5</v>
      </c>
    </row>
    <row r="31" spans="1:12" ht="12" customHeight="1" x14ac:dyDescent="0.2">
      <c r="A31" s="24"/>
      <c r="B31" s="22"/>
      <c r="C31" s="22"/>
      <c r="D31" s="10" t="str">
        <f>'Page 6.3.4 - 6.3.6'!B118</f>
        <v>108SP</v>
      </c>
      <c r="E31" s="15" t="s">
        <v>196</v>
      </c>
      <c r="F31" s="11">
        <f>'Page 6.3.4 - 6.3.6'!F118</f>
        <v>-30293.619999999879</v>
      </c>
      <c r="G31" s="11" t="str">
        <f>'Page 6.3.4 - 6.3.6'!C118</f>
        <v>ID</v>
      </c>
      <c r="H31" s="69" t="s">
        <v>157</v>
      </c>
      <c r="I31" s="20">
        <f t="shared" si="0"/>
        <v>0</v>
      </c>
      <c r="J31" s="19" t="str">
        <f t="shared" si="1"/>
        <v>6.3.5</v>
      </c>
    </row>
    <row r="32" spans="1:12" ht="12" customHeight="1" x14ac:dyDescent="0.2">
      <c r="A32" s="24"/>
      <c r="B32" s="22"/>
      <c r="C32" s="22"/>
      <c r="D32" s="10" t="str">
        <f>'Page 6.3.4 - 6.3.6'!B119</f>
        <v>108SP</v>
      </c>
      <c r="E32" s="15" t="s">
        <v>196</v>
      </c>
      <c r="F32" s="11">
        <f>'Page 6.3.4 - 6.3.6'!F119</f>
        <v>-8568204.2245830297</v>
      </c>
      <c r="G32" s="11" t="str">
        <f>'Page 6.3.4 - 6.3.6'!C119</f>
        <v>JBG</v>
      </c>
      <c r="H32" s="69">
        <v>0.21577192756641544</v>
      </c>
      <c r="I32" s="20">
        <f t="shared" si="0"/>
        <v>-1848777.9413209844</v>
      </c>
      <c r="J32" s="19" t="str">
        <f t="shared" si="1"/>
        <v>6.3.5</v>
      </c>
    </row>
    <row r="33" spans="1:10" ht="12" customHeight="1" x14ac:dyDescent="0.2">
      <c r="A33" s="24"/>
      <c r="B33" s="22"/>
      <c r="C33" s="22"/>
      <c r="D33" s="10" t="str">
        <f>'Page 6.3.4 - 6.3.6'!B120</f>
        <v>108SP</v>
      </c>
      <c r="E33" s="15" t="s">
        <v>196</v>
      </c>
      <c r="F33" s="11">
        <f>'Page 6.3.4 - 6.3.6'!F120</f>
        <v>-219136.08499999903</v>
      </c>
      <c r="G33" s="11" t="str">
        <f>'Page 6.3.4 - 6.3.6'!C120</f>
        <v>UT</v>
      </c>
      <c r="H33" s="69" t="s">
        <v>157</v>
      </c>
      <c r="I33" s="20">
        <f t="shared" si="0"/>
        <v>0</v>
      </c>
      <c r="J33" s="19" t="str">
        <f t="shared" si="1"/>
        <v>6.3.5</v>
      </c>
    </row>
    <row r="34" spans="1:10" ht="12" customHeight="1" x14ac:dyDescent="0.2">
      <c r="A34" s="24"/>
      <c r="B34" s="27"/>
      <c r="C34" s="27"/>
      <c r="D34" s="10" t="str">
        <f>'Page 6.3.4 - 6.3.6'!B121</f>
        <v>108SP</v>
      </c>
      <c r="E34" s="26" t="s">
        <v>196</v>
      </c>
      <c r="F34" s="11">
        <f>'Page 6.3.4 - 6.3.6'!F121</f>
        <v>-345242.38249999995</v>
      </c>
      <c r="G34" s="11" t="str">
        <f>'Page 6.3.4 - 6.3.6'!C121</f>
        <v>WY-ALL</v>
      </c>
      <c r="H34" s="69" t="s">
        <v>157</v>
      </c>
      <c r="I34" s="20">
        <f t="shared" si="0"/>
        <v>0</v>
      </c>
      <c r="J34" s="19" t="str">
        <f t="shared" si="1"/>
        <v>6.3.5</v>
      </c>
    </row>
    <row r="35" spans="1:10" ht="12" customHeight="1" x14ac:dyDescent="0.2">
      <c r="A35" s="24"/>
      <c r="B35" s="22"/>
      <c r="C35" s="22"/>
      <c r="D35" s="10" t="str">
        <f>'Page 6.3.4 - 6.3.6'!B122</f>
        <v>108TP</v>
      </c>
      <c r="E35" s="15" t="s">
        <v>196</v>
      </c>
      <c r="F35" s="11">
        <f>'Page 6.3.4 - 6.3.6'!F122</f>
        <v>-34960213.070830107</v>
      </c>
      <c r="G35" s="11" t="str">
        <f>'Page 6.3.4 - 6.3.6'!C122</f>
        <v>CAGE</v>
      </c>
      <c r="H35" s="69">
        <v>0</v>
      </c>
      <c r="I35" s="20">
        <f t="shared" si="0"/>
        <v>0</v>
      </c>
      <c r="J35" s="19" t="str">
        <f t="shared" si="1"/>
        <v>6.3.5</v>
      </c>
    </row>
    <row r="36" spans="1:10" ht="12" customHeight="1" x14ac:dyDescent="0.2">
      <c r="A36" s="24"/>
      <c r="B36" s="22"/>
      <c r="C36" s="22"/>
      <c r="D36" s="10" t="str">
        <f>'Page 6.3.4 - 6.3.6'!B123</f>
        <v>108TP</v>
      </c>
      <c r="E36" s="15" t="s">
        <v>196</v>
      </c>
      <c r="F36" s="11">
        <f>'Page 6.3.4 - 6.3.6'!F123</f>
        <v>-8474703.4170829654</v>
      </c>
      <c r="G36" s="11" t="str">
        <f>'Page 6.3.4 - 6.3.6'!C123</f>
        <v>CAGW</v>
      </c>
      <c r="H36" s="69">
        <v>0.21577192756641544</v>
      </c>
      <c r="I36" s="20">
        <f t="shared" si="0"/>
        <v>-1828603.091857679</v>
      </c>
      <c r="J36" s="19" t="str">
        <f t="shared" si="1"/>
        <v>6.3.5</v>
      </c>
    </row>
    <row r="37" spans="1:10" ht="12" customHeight="1" x14ac:dyDescent="0.2">
      <c r="A37" s="24"/>
      <c r="B37" s="22"/>
      <c r="C37" s="22"/>
      <c r="D37" s="10" t="str">
        <f>'Page 6.3.4 - 6.3.6'!B124</f>
        <v>108TP</v>
      </c>
      <c r="E37" s="15" t="s">
        <v>196</v>
      </c>
      <c r="F37" s="11">
        <f>'Page 6.3.4 - 6.3.6'!F124</f>
        <v>-366557.8987499997</v>
      </c>
      <c r="G37" s="11" t="str">
        <f>'Page 6.3.4 - 6.3.6'!C124</f>
        <v>JBG</v>
      </c>
      <c r="H37" s="69">
        <v>0.21577192756641544</v>
      </c>
      <c r="I37" s="20">
        <f t="shared" si="0"/>
        <v>-79092.904377982384</v>
      </c>
      <c r="J37" s="19" t="str">
        <f t="shared" si="1"/>
        <v>6.3.5</v>
      </c>
    </row>
    <row r="38" spans="1:10" ht="12" customHeight="1" x14ac:dyDescent="0.2">
      <c r="A38" s="24"/>
      <c r="B38" s="22"/>
      <c r="C38" s="22"/>
      <c r="D38" s="10" t="str">
        <f>'Page 6.3.4 - 6.3.6'!B125</f>
        <v>108TP</v>
      </c>
      <c r="E38" s="15" t="s">
        <v>196</v>
      </c>
      <c r="F38" s="11">
        <f>'Page 6.3.4 - 6.3.6'!F125</f>
        <v>-1046.8241666704416</v>
      </c>
      <c r="G38" s="11" t="str">
        <f>'Page 6.3.4 - 6.3.6'!C125</f>
        <v>SG</v>
      </c>
      <c r="H38" s="69">
        <v>7.8111041399714837E-2</v>
      </c>
      <c r="I38" s="20">
        <f t="shared" si="0"/>
        <v>-81.768525821016851</v>
      </c>
      <c r="J38" s="19" t="str">
        <f>CONCATENATE(LEFT($J$1,3),".5")</f>
        <v>6.3.5</v>
      </c>
    </row>
    <row r="39" spans="1:10" ht="12" customHeight="1" x14ac:dyDescent="0.2">
      <c r="A39" s="24"/>
      <c r="B39" s="22"/>
      <c r="C39" s="22"/>
      <c r="D39" s="10" t="str">
        <f>'Page 6.3.4 - 6.3.6'!B126</f>
        <v>111GP</v>
      </c>
      <c r="E39" s="15" t="s">
        <v>196</v>
      </c>
      <c r="F39" s="11">
        <f>'Page 6.3.4 - 6.3.6'!F126</f>
        <v>123654.88458333293</v>
      </c>
      <c r="G39" s="11" t="str">
        <f>'Page 6.3.4 - 6.3.6'!C126</f>
        <v>CA</v>
      </c>
      <c r="H39" s="69" t="s">
        <v>157</v>
      </c>
      <c r="I39" s="20">
        <f t="shared" si="0"/>
        <v>0</v>
      </c>
      <c r="J39" s="19" t="str">
        <f t="shared" ref="J39:J50" si="2">CONCATENATE(LEFT($J$1,3),".6")</f>
        <v>6.3.6</v>
      </c>
    </row>
    <row r="40" spans="1:10" ht="12" customHeight="1" x14ac:dyDescent="0.2">
      <c r="A40" s="24"/>
      <c r="B40" s="22"/>
      <c r="C40" s="22"/>
      <c r="D40" s="10" t="str">
        <f>'Page 6.3.4 - 6.3.6'!B127</f>
        <v>111GP</v>
      </c>
      <c r="E40" s="15" t="s">
        <v>196</v>
      </c>
      <c r="F40" s="11">
        <f>'Page 6.3.4 - 6.3.6'!F127</f>
        <v>0</v>
      </c>
      <c r="G40" s="11" t="str">
        <f>'Page 6.3.4 - 6.3.6'!C127</f>
        <v>ID</v>
      </c>
      <c r="H40" s="69" t="s">
        <v>157</v>
      </c>
      <c r="I40" s="20">
        <f t="shared" si="0"/>
        <v>0</v>
      </c>
      <c r="J40" s="19" t="str">
        <f t="shared" si="2"/>
        <v>6.3.6</v>
      </c>
    </row>
    <row r="41" spans="1:10" ht="12" customHeight="1" x14ac:dyDescent="0.2">
      <c r="A41" s="24"/>
      <c r="B41" s="22"/>
      <c r="C41" s="22"/>
      <c r="D41" s="10" t="str">
        <f>'Page 6.3.4 - 6.3.6'!B128</f>
        <v>111GP</v>
      </c>
      <c r="E41" s="15" t="s">
        <v>196</v>
      </c>
      <c r="F41" s="11">
        <f>'Page 6.3.4 - 6.3.6'!F128</f>
        <v>566601.40791666973</v>
      </c>
      <c r="G41" s="11" t="str">
        <f>'Page 6.3.4 - 6.3.6'!C128</f>
        <v>OR</v>
      </c>
      <c r="H41" s="69" t="s">
        <v>157</v>
      </c>
      <c r="I41" s="20">
        <f t="shared" si="0"/>
        <v>0</v>
      </c>
      <c r="J41" s="19" t="str">
        <f t="shared" si="2"/>
        <v>6.3.6</v>
      </c>
    </row>
    <row r="42" spans="1:10" ht="12" customHeight="1" x14ac:dyDescent="0.2">
      <c r="A42" s="24"/>
      <c r="B42" s="22"/>
      <c r="C42" s="22"/>
      <c r="D42" s="10" t="str">
        <f>'Page 6.3.4 - 6.3.6'!B129</f>
        <v>111GP</v>
      </c>
      <c r="E42" s="15" t="s">
        <v>196</v>
      </c>
      <c r="F42" s="11">
        <f>'Page 6.3.4 - 6.3.6'!F129</f>
        <v>-114200.65291666985</v>
      </c>
      <c r="G42" s="11" t="str">
        <f>'Page 6.3.4 - 6.3.6'!C129</f>
        <v>SO</v>
      </c>
      <c r="H42" s="69">
        <v>6.7017620954721469E-2</v>
      </c>
      <c r="I42" s="20">
        <f t="shared" si="0"/>
        <v>-7653.4560699510866</v>
      </c>
      <c r="J42" s="19" t="str">
        <f t="shared" si="2"/>
        <v>6.3.6</v>
      </c>
    </row>
    <row r="43" spans="1:10" ht="12" customHeight="1" x14ac:dyDescent="0.2">
      <c r="A43" s="24"/>
      <c r="B43" s="22"/>
      <c r="C43" s="22"/>
      <c r="D43" s="10" t="str">
        <f>'Page 6.3.4 - 6.3.6'!B130</f>
        <v>111GP</v>
      </c>
      <c r="E43" s="15" t="s">
        <v>196</v>
      </c>
      <c r="F43" s="11">
        <f>'Page 6.3.4 - 6.3.6'!F130</f>
        <v>-363.95666666670149</v>
      </c>
      <c r="G43" s="11" t="str">
        <f>'Page 6.3.4 - 6.3.6'!C130</f>
        <v>UT</v>
      </c>
      <c r="H43" s="69" t="s">
        <v>157</v>
      </c>
      <c r="I43" s="20">
        <f t="shared" si="0"/>
        <v>0</v>
      </c>
      <c r="J43" s="19" t="str">
        <f t="shared" si="2"/>
        <v>6.3.6</v>
      </c>
    </row>
    <row r="44" spans="1:10" ht="12" customHeight="1" x14ac:dyDescent="0.2">
      <c r="A44" s="24"/>
      <c r="B44" s="28"/>
      <c r="C44" s="27"/>
      <c r="D44" s="10" t="str">
        <f>'Page 6.3.4 - 6.3.6'!B131</f>
        <v>111GP</v>
      </c>
      <c r="E44" s="26" t="s">
        <v>196</v>
      </c>
      <c r="F44" s="11">
        <f>'Page 6.3.4 - 6.3.6'!F131</f>
        <v>-40900.163750000065</v>
      </c>
      <c r="G44" s="11" t="str">
        <f>'Page 6.3.4 - 6.3.6'!C131</f>
        <v>WA</v>
      </c>
      <c r="H44" s="69" t="s">
        <v>157</v>
      </c>
      <c r="I44" s="20">
        <f t="shared" si="0"/>
        <v>-40900.163750000065</v>
      </c>
      <c r="J44" s="19" t="str">
        <f t="shared" si="2"/>
        <v>6.3.6</v>
      </c>
    </row>
    <row r="45" spans="1:10" ht="12" customHeight="1" x14ac:dyDescent="0.2">
      <c r="A45" s="24"/>
      <c r="B45" s="22"/>
      <c r="C45" s="22"/>
      <c r="D45" s="10" t="str">
        <f>'Page 6.3.4 - 6.3.6'!B132</f>
        <v>111GP</v>
      </c>
      <c r="E45" s="15" t="s">
        <v>196</v>
      </c>
      <c r="F45" s="11">
        <f>'Page 6.3.4 - 6.3.6'!F132</f>
        <v>204779.42458332982</v>
      </c>
      <c r="G45" s="11" t="str">
        <f>'Page 6.3.4 - 6.3.6'!C132</f>
        <v>WY-ALL</v>
      </c>
      <c r="H45" s="69" t="s">
        <v>157</v>
      </c>
      <c r="I45" s="20">
        <f t="shared" si="0"/>
        <v>0</v>
      </c>
      <c r="J45" s="19" t="str">
        <f t="shared" si="2"/>
        <v>6.3.6</v>
      </c>
    </row>
    <row r="46" spans="1:10" ht="12" customHeight="1" x14ac:dyDescent="0.2">
      <c r="A46" s="24"/>
      <c r="B46" s="22"/>
      <c r="C46" s="22"/>
      <c r="D46" s="10" t="str">
        <f>'Page 6.3.4 - 6.3.6'!B133</f>
        <v>111HP</v>
      </c>
      <c r="E46" s="15" t="s">
        <v>196</v>
      </c>
      <c r="F46" s="11">
        <f>'Page 6.3.4 - 6.3.6'!F133</f>
        <v>-155406.31208333001</v>
      </c>
      <c r="G46" s="11" t="str">
        <f>'Page 6.3.4 - 6.3.6'!C133</f>
        <v>CAGW</v>
      </c>
      <c r="H46" s="69">
        <v>0.21577192756641544</v>
      </c>
      <c r="I46" s="20">
        <f t="shared" si="0"/>
        <v>-33532.319514208037</v>
      </c>
      <c r="J46" s="19" t="str">
        <f t="shared" si="2"/>
        <v>6.3.6</v>
      </c>
    </row>
    <row r="47" spans="1:10" ht="12" customHeight="1" x14ac:dyDescent="0.2">
      <c r="A47" s="24"/>
      <c r="B47" s="22"/>
      <c r="C47" s="22"/>
      <c r="D47" s="10" t="str">
        <f>'Page 6.3.4 - 6.3.6'!B134</f>
        <v>111IP</v>
      </c>
      <c r="E47" s="15" t="s">
        <v>196</v>
      </c>
      <c r="F47" s="11">
        <f>'Page 6.3.4 - 6.3.6'!F134</f>
        <v>-882.60541666666995</v>
      </c>
      <c r="G47" s="11" t="s">
        <v>13</v>
      </c>
      <c r="H47" s="69" t="s">
        <v>157</v>
      </c>
      <c r="I47" s="20">
        <f t="shared" si="0"/>
        <v>0</v>
      </c>
      <c r="J47" s="19" t="str">
        <f t="shared" si="2"/>
        <v>6.3.6</v>
      </c>
    </row>
    <row r="48" spans="1:10" ht="12" customHeight="1" x14ac:dyDescent="0.2">
      <c r="A48" s="24"/>
      <c r="B48" s="22"/>
      <c r="C48" s="22"/>
      <c r="D48" s="10" t="str">
        <f>'Page 6.3.4 - 6.3.6'!B135</f>
        <v>111IP</v>
      </c>
      <c r="E48" s="15" t="s">
        <v>196</v>
      </c>
      <c r="F48" s="11">
        <f>'Page 6.3.4 - 6.3.6'!F135</f>
        <v>6449.0616666666701</v>
      </c>
      <c r="G48" s="11" t="str">
        <f>'Page 6.3.4 - 6.3.6'!C135</f>
        <v>CAEE</v>
      </c>
      <c r="H48" s="69">
        <v>0</v>
      </c>
      <c r="I48" s="20">
        <f t="shared" si="0"/>
        <v>0</v>
      </c>
      <c r="J48" s="19" t="str">
        <f t="shared" si="2"/>
        <v>6.3.6</v>
      </c>
    </row>
    <row r="49" spans="1:10" ht="12" customHeight="1" x14ac:dyDescent="0.2">
      <c r="A49" s="24"/>
      <c r="B49" s="22"/>
      <c r="C49" s="22"/>
      <c r="D49" s="10" t="str">
        <f>'Page 6.3.4 - 6.3.6'!B136</f>
        <v>111IP</v>
      </c>
      <c r="E49" s="15" t="s">
        <v>196</v>
      </c>
      <c r="F49" s="11">
        <f>'Page 6.3.4 - 6.3.6'!F136</f>
        <v>-2351122.4654166996</v>
      </c>
      <c r="G49" s="11" t="str">
        <f>'Page 6.3.4 - 6.3.6'!C136</f>
        <v>CAGE</v>
      </c>
      <c r="H49" s="69">
        <v>0</v>
      </c>
      <c r="I49" s="20">
        <f t="shared" si="0"/>
        <v>0</v>
      </c>
      <c r="J49" s="19" t="str">
        <f t="shared" si="2"/>
        <v>6.3.6</v>
      </c>
    </row>
    <row r="50" spans="1:10" ht="12" customHeight="1" x14ac:dyDescent="0.2">
      <c r="A50" s="24"/>
      <c r="B50" s="22"/>
      <c r="C50" s="22"/>
      <c r="D50" s="10" t="str">
        <f>'Page 6.3.4 - 6.3.6'!B137</f>
        <v>111IP</v>
      </c>
      <c r="E50" s="15" t="s">
        <v>196</v>
      </c>
      <c r="F50" s="11">
        <f>'Page 6.3.4 - 6.3.6'!F137</f>
        <v>-7116320.693749994</v>
      </c>
      <c r="G50" s="11" t="str">
        <f>'Page 6.3.4 - 6.3.6'!C137</f>
        <v>CAGW</v>
      </c>
      <c r="H50" s="69">
        <v>0.21577192756641544</v>
      </c>
      <c r="I50" s="20">
        <f t="shared" si="0"/>
        <v>-1535502.233271207</v>
      </c>
      <c r="J50" s="19" t="str">
        <f t="shared" si="2"/>
        <v>6.3.6</v>
      </c>
    </row>
    <row r="51" spans="1:10" ht="12" customHeight="1" x14ac:dyDescent="0.2">
      <c r="A51" s="24"/>
      <c r="B51" s="22"/>
      <c r="C51" s="22"/>
      <c r="D51" s="15"/>
      <c r="E51" s="15"/>
      <c r="F51" s="25">
        <f>SUBTOTAL(9,F10:F50)</f>
        <v>-168437618.60957542</v>
      </c>
      <c r="G51" s="11"/>
      <c r="H51" s="43"/>
      <c r="I51" s="25">
        <f>SUM(I10:I50)</f>
        <v>-13030867.605972121</v>
      </c>
      <c r="J51" s="19"/>
    </row>
    <row r="52" spans="1:10" ht="12" customHeight="1" thickBot="1" x14ac:dyDescent="0.25">
      <c r="A52" s="24"/>
      <c r="B52" s="22"/>
      <c r="C52" s="22"/>
      <c r="D52" s="15"/>
      <c r="E52" s="15"/>
      <c r="F52" s="11"/>
      <c r="G52" s="11"/>
      <c r="H52" s="43"/>
      <c r="I52" s="42"/>
      <c r="J52" s="19"/>
    </row>
    <row r="53" spans="1:10" ht="12" customHeight="1" x14ac:dyDescent="0.2">
      <c r="A53" s="18"/>
      <c r="B53" s="70" t="str">
        <f>'Page 6.3.1'!B58</f>
        <v xml:space="preserve">This adjustment walks forward Average-of-Monthly-Average depreciation and amortization reserve balances for the twelve-month period ended June 30, 2019 to End-of-Period balances as of June 30, 2019.
</v>
      </c>
      <c r="C53" s="70"/>
      <c r="D53" s="70"/>
      <c r="E53" s="70"/>
      <c r="F53" s="70"/>
      <c r="G53" s="70"/>
      <c r="H53" s="70"/>
      <c r="I53" s="70"/>
      <c r="J53" s="77"/>
    </row>
    <row r="54" spans="1:10" ht="12" customHeight="1" x14ac:dyDescent="0.2">
      <c r="A54" s="17"/>
      <c r="B54" s="78"/>
      <c r="C54" s="78"/>
      <c r="D54" s="78"/>
      <c r="E54" s="78"/>
      <c r="F54" s="78"/>
      <c r="G54" s="78"/>
      <c r="H54" s="78"/>
      <c r="I54" s="78"/>
      <c r="J54" s="79"/>
    </row>
    <row r="55" spans="1:10" ht="12" customHeight="1" x14ac:dyDescent="0.2">
      <c r="A55" s="17"/>
      <c r="B55" s="78"/>
      <c r="C55" s="78"/>
      <c r="D55" s="78"/>
      <c r="E55" s="78"/>
      <c r="F55" s="78"/>
      <c r="G55" s="78"/>
      <c r="H55" s="78"/>
      <c r="I55" s="78"/>
      <c r="J55" s="79"/>
    </row>
    <row r="56" spans="1:10" ht="12" customHeight="1" thickBot="1" x14ac:dyDescent="0.25">
      <c r="A56" s="16"/>
      <c r="B56" s="80"/>
      <c r="C56" s="80"/>
      <c r="D56" s="80"/>
      <c r="E56" s="80"/>
      <c r="F56" s="80"/>
      <c r="G56" s="80"/>
      <c r="H56" s="80"/>
      <c r="I56" s="80"/>
      <c r="J56" s="81"/>
    </row>
    <row r="57" spans="1:10" ht="12" customHeight="1" x14ac:dyDescent="0.2">
      <c r="D57" s="15"/>
      <c r="E57" s="14" t="s">
        <v>0</v>
      </c>
      <c r="G57" s="4"/>
    </row>
    <row r="58" spans="1:10" x14ac:dyDescent="0.2">
      <c r="D58" s="13"/>
      <c r="E58" s="8"/>
      <c r="F58" s="5"/>
      <c r="G58" s="4"/>
    </row>
    <row r="59" spans="1:10" x14ac:dyDescent="0.2">
      <c r="D59" s="11"/>
      <c r="E59" s="8"/>
      <c r="F59" s="7"/>
      <c r="G59" s="12"/>
    </row>
    <row r="60" spans="1:10" x14ac:dyDescent="0.2">
      <c r="D60" s="10"/>
      <c r="E60" s="8"/>
      <c r="F60" s="7"/>
      <c r="G60" s="4"/>
    </row>
    <row r="61" spans="1:10" x14ac:dyDescent="0.2">
      <c r="D61" s="9"/>
      <c r="E61" s="8"/>
      <c r="F61" s="7"/>
      <c r="G61" s="4"/>
    </row>
    <row r="62" spans="1:10" x14ac:dyDescent="0.2">
      <c r="D62" s="10"/>
      <c r="E62" s="8"/>
      <c r="F62" s="7"/>
      <c r="G62" s="4"/>
    </row>
    <row r="63" spans="1:10" x14ac:dyDescent="0.2">
      <c r="D63" s="10"/>
      <c r="E63" s="8"/>
      <c r="F63" s="7"/>
      <c r="G63" s="4"/>
    </row>
    <row r="64" spans="1:10" x14ac:dyDescent="0.2">
      <c r="D64" s="11"/>
      <c r="E64" s="8"/>
      <c r="F64" s="7"/>
      <c r="G64" s="4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6"/>
      <c r="E67" s="5"/>
      <c r="F67" s="5"/>
      <c r="G67" s="4"/>
    </row>
    <row r="68" spans="4:7" x14ac:dyDescent="0.2">
      <c r="D68" s="6"/>
      <c r="E68" s="5"/>
      <c r="F68" s="5"/>
      <c r="G68" s="4"/>
    </row>
    <row r="69" spans="4:7" x14ac:dyDescent="0.2">
      <c r="D69" s="3"/>
      <c r="G69" s="4"/>
    </row>
    <row r="70" spans="4:7" x14ac:dyDescent="0.2">
      <c r="D70" s="3"/>
      <c r="G70" s="4"/>
    </row>
    <row r="71" spans="4:7" x14ac:dyDescent="0.2">
      <c r="D71" s="3"/>
      <c r="G71" s="4"/>
    </row>
    <row r="72" spans="4:7" x14ac:dyDescent="0.2">
      <c r="D72" s="3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</row>
    <row r="269" spans="4:7" x14ac:dyDescent="0.2">
      <c r="D269" s="3"/>
    </row>
    <row r="270" spans="4:7" x14ac:dyDescent="0.2">
      <c r="D270" s="3"/>
    </row>
    <row r="271" spans="4:7" x14ac:dyDescent="0.2">
      <c r="D271" s="3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</sheetData>
  <mergeCells count="1">
    <mergeCell ref="B53:J56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0">
      <formula1>"1, 2, 3"</formula1>
    </dataValidation>
  </dataValidations>
  <printOptions horizontalCentered="1"/>
  <pageMargins left="0.7" right="0.7" top="0.75" bottom="0.75" header="0.3" footer="0.3"/>
  <pageSetup scale="91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8.140625" style="2" customWidth="1"/>
    <col min="11" max="15" width="9.140625" style="2"/>
    <col min="16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156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201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22"/>
      <c r="C10" s="22"/>
      <c r="D10" s="10" t="str">
        <f>'Page 6.3.4 - 6.3.6'!B138</f>
        <v>111IP</v>
      </c>
      <c r="E10" s="15" t="s">
        <v>196</v>
      </c>
      <c r="F10" s="11">
        <f>'Page 6.3.4 - 6.3.6'!F138</f>
        <v>-5157327.3633330166</v>
      </c>
      <c r="G10" s="11" t="str">
        <f>'Page 6.3.4 - 6.3.6'!C138</f>
        <v>CN</v>
      </c>
      <c r="H10" s="69">
        <v>6.9360885492844845E-2</v>
      </c>
      <c r="I10" s="20">
        <f t="shared" ref="I10:I18" si="0">IF(H10="Situs",IF(G10="WA",F10,0),H10*F10)</f>
        <v>-357716.79269725678</v>
      </c>
      <c r="J10" s="19" t="str">
        <f t="shared" ref="J10:J18" si="1">CONCATENATE(LEFT($J$1,3),".6")</f>
        <v>6.3.6</v>
      </c>
    </row>
    <row r="11" spans="1:12" ht="12" customHeight="1" x14ac:dyDescent="0.2">
      <c r="A11" s="24"/>
      <c r="B11" s="22"/>
      <c r="C11" s="22"/>
      <c r="D11" s="10" t="str">
        <f>'Page 6.3.4 - 6.3.6'!B139</f>
        <v>111IP</v>
      </c>
      <c r="E11" s="15" t="s">
        <v>196</v>
      </c>
      <c r="F11" s="11">
        <f>'Page 6.3.4 - 6.3.6'!F139</f>
        <v>-11520.76708333299</v>
      </c>
      <c r="G11" s="11" t="str">
        <f>'Page 6.3.4 - 6.3.6'!C139</f>
        <v>ID</v>
      </c>
      <c r="H11" s="69" t="s">
        <v>157</v>
      </c>
      <c r="I11" s="20">
        <f t="shared" si="0"/>
        <v>0</v>
      </c>
      <c r="J11" s="19" t="str">
        <f t="shared" si="1"/>
        <v>6.3.6</v>
      </c>
    </row>
    <row r="12" spans="1:12" ht="12" customHeight="1" x14ac:dyDescent="0.2">
      <c r="A12" s="24"/>
      <c r="B12" s="22"/>
      <c r="C12" s="22"/>
      <c r="D12" s="10" t="str">
        <f>'Page 6.3.4 - 6.3.6'!B140</f>
        <v>111IP</v>
      </c>
      <c r="E12" s="15" t="s">
        <v>196</v>
      </c>
      <c r="F12" s="11">
        <f>'Page 6.3.4 - 6.3.6'!F140</f>
        <v>-112173.82874999987</v>
      </c>
      <c r="G12" s="11" t="str">
        <f>'Page 6.3.4 - 6.3.6'!C140</f>
        <v>JBG</v>
      </c>
      <c r="H12" s="69">
        <v>0.21577192756641544</v>
      </c>
      <c r="I12" s="20">
        <f t="shared" si="0"/>
        <v>-24203.963251892463</v>
      </c>
      <c r="J12" s="19" t="str">
        <f t="shared" si="1"/>
        <v>6.3.6</v>
      </c>
    </row>
    <row r="13" spans="1:12" ht="12" customHeight="1" x14ac:dyDescent="0.2">
      <c r="A13" s="24"/>
      <c r="B13" s="22"/>
      <c r="C13" s="22"/>
      <c r="D13" s="10" t="str">
        <f>'Page 6.3.4 - 6.3.6'!B141</f>
        <v>111IP</v>
      </c>
      <c r="E13" s="15" t="s">
        <v>196</v>
      </c>
      <c r="F13" s="11">
        <f>'Page 6.3.4 - 6.3.6'!F141</f>
        <v>-5445.9587500000052</v>
      </c>
      <c r="G13" s="11" t="str">
        <f>'Page 6.3.4 - 6.3.6'!C141</f>
        <v>OR</v>
      </c>
      <c r="H13" s="69" t="s">
        <v>157</v>
      </c>
      <c r="I13" s="20">
        <f t="shared" si="0"/>
        <v>0</v>
      </c>
      <c r="J13" s="19" t="str">
        <f t="shared" si="1"/>
        <v>6.3.6</v>
      </c>
    </row>
    <row r="14" spans="1:12" ht="12" customHeight="1" x14ac:dyDescent="0.2">
      <c r="A14" s="24"/>
      <c r="B14" s="5"/>
      <c r="C14" s="5"/>
      <c r="D14" s="10" t="str">
        <f>'Page 6.3.4 - 6.3.6'!B142</f>
        <v>111IP</v>
      </c>
      <c r="E14" s="10" t="s">
        <v>196</v>
      </c>
      <c r="F14" s="11">
        <f>'Page 6.3.4 - 6.3.6'!F142</f>
        <v>-2545064.775416702</v>
      </c>
      <c r="G14" s="11" t="str">
        <f>'Page 6.3.4 - 6.3.6'!C142</f>
        <v>SG</v>
      </c>
      <c r="H14" s="69">
        <v>7.8111041399714837E-2</v>
      </c>
      <c r="I14" s="20">
        <f t="shared" si="0"/>
        <v>-198797.66003752995</v>
      </c>
      <c r="J14" s="19" t="str">
        <f t="shared" si="1"/>
        <v>6.3.6</v>
      </c>
    </row>
    <row r="15" spans="1:12" ht="12" customHeight="1" x14ac:dyDescent="0.2">
      <c r="A15" s="24"/>
      <c r="B15" s="22"/>
      <c r="C15" s="22"/>
      <c r="D15" s="10" t="str">
        <f>'Page 6.3.4 - 6.3.6'!B143</f>
        <v>111IP</v>
      </c>
      <c r="E15" s="15" t="s">
        <v>196</v>
      </c>
      <c r="F15" s="11">
        <f>'Page 6.3.4 - 6.3.6'!F143</f>
        <v>-3339417.5837500095</v>
      </c>
      <c r="G15" s="11" t="str">
        <f>'Page 6.3.4 - 6.3.6'!C143</f>
        <v>SO</v>
      </c>
      <c r="H15" s="69">
        <v>6.7017620954721469E-2</v>
      </c>
      <c r="I15" s="20">
        <f t="shared" si="0"/>
        <v>-223799.82183728999</v>
      </c>
      <c r="J15" s="19" t="str">
        <f t="shared" si="1"/>
        <v>6.3.6</v>
      </c>
    </row>
    <row r="16" spans="1:12" ht="12" customHeight="1" x14ac:dyDescent="0.2">
      <c r="A16" s="24"/>
      <c r="B16" s="22"/>
      <c r="C16" s="22"/>
      <c r="D16" s="10" t="str">
        <f>'Page 6.3.4 - 6.3.6'!B144</f>
        <v>111IP</v>
      </c>
      <c r="E16" s="15" t="s">
        <v>196</v>
      </c>
      <c r="F16" s="11">
        <f>'Page 6.3.4 - 6.3.6'!F144</f>
        <v>1784143.5479166992</v>
      </c>
      <c r="G16" s="11" t="str">
        <f>'Page 6.3.4 - 6.3.6'!C144</f>
        <v>UT</v>
      </c>
      <c r="H16" s="69" t="s">
        <v>157</v>
      </c>
      <c r="I16" s="20">
        <f t="shared" si="0"/>
        <v>0</v>
      </c>
      <c r="J16" s="19" t="str">
        <f t="shared" si="1"/>
        <v>6.3.6</v>
      </c>
    </row>
    <row r="17" spans="1:11" ht="12" customHeight="1" x14ac:dyDescent="0.2">
      <c r="A17" s="24"/>
      <c r="B17" s="22"/>
      <c r="C17" s="22"/>
      <c r="D17" s="10" t="str">
        <f>'Page 6.3.4 - 6.3.6'!B145</f>
        <v>111IP</v>
      </c>
      <c r="E17" s="15" t="s">
        <v>196</v>
      </c>
      <c r="F17" s="11">
        <f>'Page 6.3.4 - 6.3.6'!F145</f>
        <v>-1511.7999999999997</v>
      </c>
      <c r="G17" s="11" t="str">
        <f>'Page 6.3.4 - 6.3.6'!C145</f>
        <v>WA</v>
      </c>
      <c r="H17" s="69" t="s">
        <v>157</v>
      </c>
      <c r="I17" s="20">
        <f t="shared" si="0"/>
        <v>-1511.7999999999997</v>
      </c>
      <c r="J17" s="19" t="str">
        <f t="shared" si="1"/>
        <v>6.3.6</v>
      </c>
    </row>
    <row r="18" spans="1:11" ht="12" customHeight="1" x14ac:dyDescent="0.2">
      <c r="A18" s="24"/>
      <c r="B18" s="22"/>
      <c r="C18" s="22"/>
      <c r="D18" s="10" t="str">
        <f>'Page 6.3.4 - 6.3.6'!B146</f>
        <v>111IP</v>
      </c>
      <c r="E18" s="15" t="s">
        <v>196</v>
      </c>
      <c r="F18" s="11">
        <f>'Page 6.3.4 - 6.3.6'!F146</f>
        <v>-54299.502916666694</v>
      </c>
      <c r="G18" s="11" t="str">
        <f>'Page 6.3.4 - 6.3.6'!C146</f>
        <v>WY-ALL</v>
      </c>
      <c r="H18" s="69" t="s">
        <v>157</v>
      </c>
      <c r="I18" s="20">
        <f t="shared" si="0"/>
        <v>0</v>
      </c>
      <c r="J18" s="19" t="str">
        <f t="shared" si="1"/>
        <v>6.3.6</v>
      </c>
    </row>
    <row r="19" spans="1:11" ht="12" customHeight="1" x14ac:dyDescent="0.2">
      <c r="A19" s="24"/>
      <c r="B19" s="22"/>
      <c r="C19" s="22"/>
      <c r="D19" s="15"/>
      <c r="E19" s="15"/>
      <c r="F19" s="25">
        <f>SUBTOTAL(9,F10:F18)</f>
        <v>-9442618.0320830308</v>
      </c>
      <c r="G19" s="11"/>
      <c r="H19" s="43"/>
      <c r="I19" s="25">
        <f>SUBTOTAL(9,I10:I18)</f>
        <v>-806030.03782396927</v>
      </c>
      <c r="J19" s="19"/>
    </row>
    <row r="20" spans="1:11" ht="12" customHeight="1" x14ac:dyDescent="0.2">
      <c r="A20" s="24"/>
      <c r="B20" s="22"/>
      <c r="C20" s="22"/>
      <c r="D20" s="15"/>
      <c r="E20" s="15"/>
      <c r="F20" s="11"/>
      <c r="G20" s="11"/>
      <c r="H20" s="43"/>
      <c r="I20" s="42"/>
      <c r="J20" s="19"/>
    </row>
    <row r="21" spans="1:11" ht="12" customHeight="1" x14ac:dyDescent="0.2">
      <c r="A21" s="24"/>
      <c r="B21" s="23" t="s">
        <v>16</v>
      </c>
      <c r="C21" s="22"/>
      <c r="D21" s="15"/>
      <c r="E21" s="15"/>
      <c r="F21" s="11"/>
      <c r="G21" s="11"/>
      <c r="H21" s="43"/>
      <c r="I21" s="42"/>
      <c r="J21" s="19"/>
    </row>
    <row r="22" spans="1:11" ht="12" customHeight="1" x14ac:dyDescent="0.2">
      <c r="A22" s="24"/>
      <c r="B22" s="22"/>
      <c r="C22" s="22"/>
      <c r="D22" s="15"/>
      <c r="E22" s="15"/>
      <c r="F22" s="11">
        <f>'Page 6.3'!F55</f>
        <v>-17332374.527500391</v>
      </c>
      <c r="G22" s="11" t="s">
        <v>15</v>
      </c>
      <c r="H22" s="43"/>
      <c r="I22" s="11">
        <f>'Page 6.3'!I55</f>
        <v>-2786210.5308332914</v>
      </c>
      <c r="J22" s="19">
        <f>'Page 6.3'!J1</f>
        <v>6.3</v>
      </c>
    </row>
    <row r="23" spans="1:11" ht="12" customHeight="1" x14ac:dyDescent="0.2">
      <c r="A23" s="24"/>
      <c r="B23" s="22"/>
      <c r="C23" s="22"/>
      <c r="D23" s="15"/>
      <c r="E23" s="15"/>
      <c r="F23" s="11">
        <f>'Page 6.3.1'!F56</f>
        <v>-10635461.546250679</v>
      </c>
      <c r="G23" s="11" t="s">
        <v>15</v>
      </c>
      <c r="H23" s="43"/>
      <c r="I23" s="11">
        <f>'Page 6.3.1'!I56</f>
        <v>-2500111.5445833355</v>
      </c>
      <c r="J23" s="19" t="str">
        <f>'Page 6.3.1'!J1</f>
        <v>6.3.1</v>
      </c>
    </row>
    <row r="24" spans="1:11" ht="12" customHeight="1" x14ac:dyDescent="0.2">
      <c r="A24" s="24"/>
      <c r="B24" s="22"/>
      <c r="C24" s="22"/>
      <c r="D24" s="15"/>
      <c r="E24" s="15"/>
      <c r="F24" s="11">
        <f>'Page 6.3.2'!F51</f>
        <v>-168437618.60957542</v>
      </c>
      <c r="G24" s="11" t="s">
        <v>15</v>
      </c>
      <c r="H24" s="43"/>
      <c r="I24" s="11">
        <f>'Page 6.3.2'!I51</f>
        <v>-13030867.605972121</v>
      </c>
      <c r="J24" s="19" t="str">
        <f>'Page 6.3.2'!J1</f>
        <v>6.3.2</v>
      </c>
    </row>
    <row r="25" spans="1:11" ht="12" customHeight="1" x14ac:dyDescent="0.2">
      <c r="A25" s="24"/>
      <c r="B25" s="22"/>
      <c r="C25" s="22"/>
      <c r="D25" s="15"/>
      <c r="E25" s="15"/>
      <c r="F25" s="49">
        <f>F19</f>
        <v>-9442618.0320830308</v>
      </c>
      <c r="G25" s="11" t="s">
        <v>15</v>
      </c>
      <c r="H25" s="43"/>
      <c r="I25" s="49">
        <f>I19</f>
        <v>-806030.03782396927</v>
      </c>
      <c r="J25" s="19" t="str">
        <f>J1</f>
        <v>6.3.3</v>
      </c>
    </row>
    <row r="26" spans="1:11" ht="12" customHeight="1" thickBot="1" x14ac:dyDescent="0.25">
      <c r="A26" s="24"/>
      <c r="B26" s="22"/>
      <c r="C26" s="22"/>
      <c r="D26" s="48" t="s">
        <v>14</v>
      </c>
      <c r="E26" s="15"/>
      <c r="F26" s="47">
        <f>SUM(F22:F25)</f>
        <v>-205848072.71540952</v>
      </c>
      <c r="G26" s="11"/>
      <c r="H26" s="43"/>
      <c r="I26" s="47">
        <f>SUM(I22:I25)</f>
        <v>-19123219.719212715</v>
      </c>
      <c r="J26" s="19"/>
      <c r="K26" s="46">
        <f>F26-'Page 6.3.4 - 6.3.6'!F147</f>
        <v>0</v>
      </c>
    </row>
    <row r="27" spans="1:11" ht="12" customHeight="1" thickTop="1" x14ac:dyDescent="0.2">
      <c r="A27" s="24"/>
      <c r="B27" s="22"/>
      <c r="C27" s="22"/>
      <c r="D27" s="48"/>
      <c r="E27" s="15"/>
      <c r="F27" s="11"/>
      <c r="G27" s="11"/>
      <c r="H27" s="43"/>
      <c r="I27" s="11"/>
      <c r="J27" s="19"/>
      <c r="K27" s="46"/>
    </row>
    <row r="28" spans="1:11" ht="12" customHeight="1" x14ac:dyDescent="0.2">
      <c r="A28" s="24"/>
      <c r="B28" s="22"/>
      <c r="C28" s="22"/>
      <c r="D28" s="48"/>
      <c r="E28" s="15"/>
      <c r="F28" s="11"/>
      <c r="G28" s="11"/>
      <c r="H28" s="43"/>
      <c r="I28" s="11"/>
      <c r="J28" s="19"/>
      <c r="K28" s="46"/>
    </row>
    <row r="29" spans="1:11" ht="12" customHeight="1" x14ac:dyDescent="0.2">
      <c r="A29" s="24"/>
      <c r="B29" s="22"/>
      <c r="C29" s="22"/>
      <c r="D29" s="48"/>
      <c r="E29" s="15"/>
      <c r="F29" s="11"/>
      <c r="G29" s="11"/>
      <c r="H29" s="43"/>
      <c r="I29" s="11"/>
      <c r="J29" s="19"/>
      <c r="K29" s="46"/>
    </row>
    <row r="30" spans="1:11" ht="12" customHeight="1" x14ac:dyDescent="0.2">
      <c r="A30" s="24"/>
      <c r="B30" s="22"/>
      <c r="C30" s="22"/>
      <c r="D30" s="48"/>
      <c r="E30" s="15"/>
      <c r="F30" s="11"/>
      <c r="G30" s="11"/>
      <c r="H30" s="43"/>
      <c r="I30" s="11"/>
      <c r="J30" s="19"/>
      <c r="K30" s="46"/>
    </row>
    <row r="31" spans="1:11" ht="12" customHeight="1" x14ac:dyDescent="0.2">
      <c r="A31" s="24"/>
      <c r="B31" s="22"/>
      <c r="C31" s="22"/>
      <c r="D31" s="48"/>
      <c r="E31" s="15"/>
      <c r="F31" s="11"/>
      <c r="G31" s="11"/>
      <c r="H31" s="43"/>
      <c r="I31" s="11"/>
      <c r="J31" s="19"/>
      <c r="K31" s="46"/>
    </row>
    <row r="32" spans="1:11" ht="12" customHeight="1" x14ac:dyDescent="0.2">
      <c r="A32" s="24"/>
      <c r="B32" s="22"/>
      <c r="C32" s="22"/>
      <c r="D32" s="48"/>
      <c r="E32" s="15"/>
      <c r="F32" s="11"/>
      <c r="G32" s="11"/>
      <c r="H32" s="43"/>
      <c r="I32" s="11"/>
      <c r="J32" s="19"/>
      <c r="K32" s="46"/>
    </row>
    <row r="33" spans="1:11" ht="12" customHeight="1" x14ac:dyDescent="0.2">
      <c r="A33" s="24"/>
      <c r="B33" s="22"/>
      <c r="C33" s="22"/>
      <c r="D33" s="48"/>
      <c r="E33" s="15"/>
      <c r="F33" s="11"/>
      <c r="G33" s="11"/>
      <c r="H33" s="43"/>
      <c r="I33" s="11"/>
      <c r="J33" s="19"/>
      <c r="K33" s="46"/>
    </row>
    <row r="34" spans="1:11" ht="12" customHeight="1" x14ac:dyDescent="0.2">
      <c r="A34" s="24"/>
      <c r="B34" s="22"/>
      <c r="C34" s="22"/>
      <c r="D34" s="48"/>
      <c r="E34" s="15"/>
      <c r="F34" s="11"/>
      <c r="G34" s="11"/>
      <c r="H34" s="43"/>
      <c r="I34" s="11"/>
      <c r="J34" s="19"/>
      <c r="K34" s="46"/>
    </row>
    <row r="35" spans="1:11" ht="12" customHeight="1" x14ac:dyDescent="0.2">
      <c r="A35" s="24"/>
      <c r="B35" s="22"/>
      <c r="C35" s="22"/>
      <c r="D35" s="48"/>
      <c r="E35" s="15"/>
      <c r="F35" s="11"/>
      <c r="G35" s="11"/>
      <c r="H35" s="43"/>
      <c r="I35" s="11"/>
      <c r="J35" s="19"/>
      <c r="K35" s="46"/>
    </row>
    <row r="36" spans="1:11" ht="12" customHeight="1" x14ac:dyDescent="0.2">
      <c r="A36" s="24"/>
      <c r="B36" s="22"/>
      <c r="C36" s="22"/>
      <c r="D36" s="48"/>
      <c r="E36" s="15"/>
      <c r="F36" s="11"/>
      <c r="G36" s="11"/>
      <c r="H36" s="43"/>
      <c r="I36" s="11"/>
      <c r="J36" s="19"/>
      <c r="K36" s="46"/>
    </row>
    <row r="37" spans="1:11" ht="12" customHeight="1" x14ac:dyDescent="0.2">
      <c r="A37" s="24"/>
      <c r="B37" s="22"/>
      <c r="C37" s="22"/>
      <c r="D37" s="48"/>
      <c r="E37" s="15"/>
      <c r="F37" s="11"/>
      <c r="G37" s="11"/>
      <c r="H37" s="43"/>
      <c r="I37" s="11"/>
      <c r="J37" s="19"/>
      <c r="K37" s="46"/>
    </row>
    <row r="38" spans="1:11" ht="12" customHeight="1" x14ac:dyDescent="0.2">
      <c r="A38" s="24"/>
      <c r="B38" s="22"/>
      <c r="C38" s="22"/>
      <c r="D38" s="48"/>
      <c r="E38" s="15"/>
      <c r="F38" s="11"/>
      <c r="G38" s="11"/>
      <c r="H38" s="43"/>
      <c r="I38" s="11"/>
      <c r="J38" s="19"/>
      <c r="K38" s="46"/>
    </row>
    <row r="39" spans="1:11" ht="12" customHeight="1" x14ac:dyDescent="0.2">
      <c r="A39" s="24"/>
      <c r="B39" s="22"/>
      <c r="C39" s="22"/>
      <c r="D39" s="48"/>
      <c r="E39" s="15"/>
      <c r="F39" s="11"/>
      <c r="G39" s="11"/>
      <c r="H39" s="43"/>
      <c r="I39" s="11"/>
      <c r="J39" s="19"/>
      <c r="K39" s="46"/>
    </row>
    <row r="40" spans="1:11" ht="12" customHeight="1" x14ac:dyDescent="0.2">
      <c r="A40" s="24"/>
      <c r="B40" s="22"/>
      <c r="C40" s="22"/>
      <c r="D40" s="48"/>
      <c r="E40" s="15"/>
      <c r="F40" s="11"/>
      <c r="G40" s="11"/>
      <c r="H40" s="43"/>
      <c r="I40" s="11"/>
      <c r="J40" s="19"/>
      <c r="K40" s="46"/>
    </row>
    <row r="41" spans="1:11" ht="12" customHeight="1" x14ac:dyDescent="0.2">
      <c r="A41" s="24"/>
      <c r="B41" s="22"/>
      <c r="C41" s="22"/>
      <c r="D41" s="48"/>
      <c r="E41" s="15"/>
      <c r="F41" s="11"/>
      <c r="G41" s="11"/>
      <c r="H41" s="43"/>
      <c r="I41" s="11"/>
      <c r="J41" s="19"/>
      <c r="K41" s="46"/>
    </row>
    <row r="42" spans="1:11" ht="12" customHeight="1" x14ac:dyDescent="0.2">
      <c r="A42" s="24"/>
      <c r="B42" s="22"/>
      <c r="C42" s="22"/>
      <c r="D42" s="48"/>
      <c r="E42" s="15"/>
      <c r="F42" s="11"/>
      <c r="G42" s="11"/>
      <c r="H42" s="43"/>
      <c r="I42" s="11"/>
      <c r="J42" s="19"/>
      <c r="K42" s="46"/>
    </row>
    <row r="43" spans="1:11" ht="12" customHeight="1" x14ac:dyDescent="0.2">
      <c r="A43" s="24"/>
      <c r="B43" s="22"/>
      <c r="C43" s="22"/>
      <c r="D43" s="48"/>
      <c r="E43" s="15"/>
      <c r="F43" s="11"/>
      <c r="G43" s="11"/>
      <c r="H43" s="43"/>
      <c r="I43" s="11"/>
      <c r="J43" s="19"/>
      <c r="K43" s="46"/>
    </row>
    <row r="44" spans="1:11" ht="12" customHeight="1" x14ac:dyDescent="0.2">
      <c r="A44" s="24"/>
      <c r="B44" s="22"/>
      <c r="C44" s="22"/>
      <c r="D44" s="48"/>
      <c r="E44" s="15"/>
      <c r="F44" s="11"/>
      <c r="G44" s="11"/>
      <c r="H44" s="43"/>
      <c r="I44" s="11"/>
      <c r="J44" s="19"/>
      <c r="K44" s="46"/>
    </row>
    <row r="45" spans="1:11" ht="12" customHeight="1" x14ac:dyDescent="0.2">
      <c r="A45" s="24"/>
      <c r="B45" s="22"/>
      <c r="C45" s="22"/>
      <c r="D45" s="48"/>
      <c r="E45" s="15"/>
      <c r="F45" s="11"/>
      <c r="G45" s="11"/>
      <c r="H45" s="43"/>
      <c r="I45" s="11"/>
      <c r="J45" s="19"/>
      <c r="K45" s="46"/>
    </row>
    <row r="46" spans="1:11" ht="12" customHeight="1" x14ac:dyDescent="0.2">
      <c r="A46" s="24"/>
      <c r="B46" s="22"/>
      <c r="C46" s="22"/>
      <c r="D46" s="48"/>
      <c r="E46" s="15"/>
      <c r="F46" s="11"/>
      <c r="G46" s="11"/>
      <c r="H46" s="43"/>
      <c r="I46" s="11"/>
      <c r="J46" s="19"/>
      <c r="K46" s="46"/>
    </row>
    <row r="47" spans="1:11" ht="12" customHeight="1" x14ac:dyDescent="0.2">
      <c r="A47" s="24"/>
      <c r="B47" s="22"/>
      <c r="C47" s="22"/>
      <c r="D47" s="48"/>
      <c r="E47" s="15"/>
      <c r="F47" s="11"/>
      <c r="G47" s="11"/>
      <c r="H47" s="43"/>
      <c r="I47" s="11"/>
      <c r="J47" s="19"/>
      <c r="K47" s="46"/>
    </row>
    <row r="48" spans="1:11" ht="12" customHeight="1" x14ac:dyDescent="0.2">
      <c r="A48" s="24"/>
      <c r="B48" s="22"/>
      <c r="C48" s="22"/>
      <c r="D48" s="48"/>
      <c r="E48" s="15"/>
      <c r="F48" s="11"/>
      <c r="G48" s="11"/>
      <c r="H48" s="43"/>
      <c r="I48" s="11"/>
      <c r="J48" s="19"/>
      <c r="K48" s="46"/>
    </row>
    <row r="49" spans="1:11" ht="12" customHeight="1" x14ac:dyDescent="0.2">
      <c r="A49" s="24"/>
      <c r="B49" s="22"/>
      <c r="C49" s="22"/>
      <c r="D49" s="48"/>
      <c r="E49" s="15"/>
      <c r="F49" s="11"/>
      <c r="G49" s="11"/>
      <c r="H49" s="43"/>
      <c r="I49" s="11"/>
      <c r="J49" s="19"/>
      <c r="K49" s="46"/>
    </row>
    <row r="50" spans="1:11" ht="12" customHeight="1" x14ac:dyDescent="0.2">
      <c r="A50" s="24"/>
      <c r="B50" s="22"/>
      <c r="C50" s="22"/>
      <c r="D50" s="48"/>
      <c r="E50" s="15"/>
      <c r="F50" s="11"/>
      <c r="G50" s="11"/>
      <c r="H50" s="43"/>
      <c r="I50" s="11"/>
      <c r="J50" s="19"/>
      <c r="K50" s="46"/>
    </row>
    <row r="51" spans="1:11" ht="12" customHeight="1" x14ac:dyDescent="0.2">
      <c r="A51" s="24"/>
      <c r="B51" s="22"/>
      <c r="C51" s="22"/>
      <c r="D51" s="48"/>
      <c r="E51" s="15"/>
      <c r="F51" s="11"/>
      <c r="G51" s="11"/>
      <c r="H51" s="43"/>
      <c r="I51" s="11"/>
      <c r="J51" s="19"/>
      <c r="K51" s="46"/>
    </row>
    <row r="52" spans="1:11" ht="12" customHeight="1" x14ac:dyDescent="0.2">
      <c r="A52" s="24"/>
      <c r="B52" s="22"/>
      <c r="C52" s="22"/>
      <c r="D52" s="48"/>
      <c r="E52" s="15"/>
      <c r="F52" s="11"/>
      <c r="G52" s="11"/>
      <c r="H52" s="43"/>
      <c r="I52" s="11"/>
      <c r="J52" s="19"/>
      <c r="K52" s="46"/>
    </row>
    <row r="53" spans="1:11" ht="12" customHeight="1" x14ac:dyDescent="0.2">
      <c r="A53" s="24"/>
      <c r="B53" s="22"/>
      <c r="C53" s="22"/>
      <c r="D53" s="48"/>
      <c r="E53" s="15"/>
      <c r="F53" s="11"/>
      <c r="G53" s="11"/>
      <c r="H53" s="43"/>
      <c r="I53" s="11"/>
      <c r="J53" s="19"/>
      <c r="K53" s="46"/>
    </row>
    <row r="54" spans="1:11" ht="12" customHeight="1" x14ac:dyDescent="0.2">
      <c r="A54" s="24"/>
      <c r="B54" s="22"/>
      <c r="C54" s="22"/>
      <c r="D54" s="48"/>
      <c r="E54" s="15"/>
      <c r="F54" s="11"/>
      <c r="G54" s="11"/>
      <c r="H54" s="43"/>
      <c r="I54" s="11"/>
      <c r="J54" s="19"/>
      <c r="K54" s="46"/>
    </row>
    <row r="55" spans="1:11" ht="12" customHeight="1" x14ac:dyDescent="0.2">
      <c r="A55" s="24"/>
      <c r="B55" s="22"/>
      <c r="C55" s="22"/>
      <c r="D55" s="48"/>
      <c r="E55" s="15"/>
      <c r="F55" s="11"/>
      <c r="G55" s="11"/>
      <c r="H55" s="43"/>
      <c r="I55" s="11"/>
      <c r="J55" s="19"/>
      <c r="K55" s="46"/>
    </row>
    <row r="56" spans="1:11" ht="12" customHeight="1" x14ac:dyDescent="0.2">
      <c r="A56" s="24"/>
      <c r="B56" s="22"/>
      <c r="C56" s="22"/>
      <c r="D56" s="48"/>
      <c r="E56" s="15"/>
      <c r="F56" s="11"/>
      <c r="G56" s="11"/>
      <c r="H56" s="43"/>
      <c r="I56" s="11"/>
      <c r="J56" s="19"/>
      <c r="K56" s="46"/>
    </row>
    <row r="57" spans="1:11" ht="12" customHeight="1" x14ac:dyDescent="0.2">
      <c r="A57" s="24"/>
      <c r="B57" s="22"/>
      <c r="C57" s="22"/>
      <c r="D57" s="15"/>
      <c r="E57" s="15"/>
      <c r="F57" s="11"/>
      <c r="G57" s="11"/>
      <c r="H57" s="43"/>
      <c r="I57" s="42"/>
      <c r="J57" s="19"/>
    </row>
    <row r="58" spans="1:11" ht="12" customHeight="1" x14ac:dyDescent="0.2">
      <c r="A58" s="24"/>
      <c r="B58" s="5"/>
      <c r="C58" s="5"/>
      <c r="D58" s="10"/>
      <c r="E58" s="10"/>
      <c r="F58" s="11"/>
      <c r="G58" s="11"/>
      <c r="H58" s="43"/>
      <c r="I58" s="42"/>
      <c r="J58" s="19"/>
    </row>
    <row r="59" spans="1:11" ht="12" customHeight="1" x14ac:dyDescent="0.2">
      <c r="A59" s="24"/>
      <c r="B59" s="22"/>
      <c r="C59" s="22"/>
      <c r="D59" s="15"/>
      <c r="E59" s="15"/>
      <c r="F59" s="11"/>
      <c r="G59" s="11"/>
      <c r="H59" s="43"/>
      <c r="I59" s="42"/>
      <c r="J59" s="19"/>
    </row>
    <row r="60" spans="1:11" ht="12" customHeight="1" thickBot="1" x14ac:dyDescent="0.25">
      <c r="A60" s="24"/>
      <c r="B60" s="22"/>
      <c r="C60" s="22"/>
      <c r="D60" s="15"/>
      <c r="E60" s="15"/>
      <c r="F60" s="11"/>
      <c r="G60" s="11"/>
      <c r="H60" s="43"/>
      <c r="I60" s="42"/>
      <c r="J60" s="19"/>
    </row>
    <row r="61" spans="1:11" ht="12" customHeight="1" x14ac:dyDescent="0.2">
      <c r="A61" s="18"/>
      <c r="B61" s="70" t="str">
        <f>'Page 6.3.2'!B53</f>
        <v xml:space="preserve">This adjustment walks forward Average-of-Monthly-Average depreciation and amortization reserve balances for the twelve-month period ended June 30, 2019 to End-of-Period balances as of June 30, 2019.
</v>
      </c>
      <c r="C61" s="70"/>
      <c r="D61" s="70"/>
      <c r="E61" s="70"/>
      <c r="F61" s="70"/>
      <c r="G61" s="70"/>
      <c r="H61" s="70"/>
      <c r="I61" s="70"/>
      <c r="J61" s="77"/>
    </row>
    <row r="62" spans="1:11" ht="12" customHeight="1" x14ac:dyDescent="0.2">
      <c r="A62" s="17"/>
      <c r="B62" s="78"/>
      <c r="C62" s="78"/>
      <c r="D62" s="78"/>
      <c r="E62" s="78"/>
      <c r="F62" s="78"/>
      <c r="G62" s="78"/>
      <c r="H62" s="78"/>
      <c r="I62" s="78"/>
      <c r="J62" s="79"/>
    </row>
    <row r="63" spans="1:11" ht="12" customHeight="1" thickBot="1" x14ac:dyDescent="0.25">
      <c r="A63" s="16"/>
      <c r="B63" s="80"/>
      <c r="C63" s="80"/>
      <c r="D63" s="80"/>
      <c r="E63" s="80"/>
      <c r="F63" s="80"/>
      <c r="G63" s="80"/>
      <c r="H63" s="80"/>
      <c r="I63" s="80"/>
      <c r="J63" s="81"/>
    </row>
    <row r="64" spans="1:11" ht="12" customHeight="1" x14ac:dyDescent="0.2">
      <c r="D64" s="15"/>
      <c r="E64" s="14" t="s">
        <v>0</v>
      </c>
      <c r="G64" s="4"/>
    </row>
    <row r="65" spans="4:7" x14ac:dyDescent="0.2">
      <c r="D65" s="13"/>
      <c r="E65" s="8"/>
      <c r="F65" s="5"/>
      <c r="G65" s="4"/>
    </row>
    <row r="66" spans="4:7" x14ac:dyDescent="0.2">
      <c r="D66" s="11"/>
      <c r="E66" s="8"/>
      <c r="F66" s="7"/>
      <c r="G66" s="12"/>
    </row>
    <row r="67" spans="4:7" x14ac:dyDescent="0.2">
      <c r="D67" s="10"/>
      <c r="E67" s="8"/>
      <c r="F67" s="7"/>
      <c r="G67" s="4"/>
    </row>
    <row r="68" spans="4:7" x14ac:dyDescent="0.2">
      <c r="D68" s="9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11"/>
      <c r="E71" s="8"/>
      <c r="F71" s="7"/>
      <c r="G71" s="4"/>
    </row>
    <row r="72" spans="4:7" x14ac:dyDescent="0.2">
      <c r="D72" s="10"/>
      <c r="E72" s="8"/>
      <c r="F72" s="7"/>
      <c r="G72" s="4"/>
    </row>
    <row r="73" spans="4:7" x14ac:dyDescent="0.2">
      <c r="D73" s="9"/>
      <c r="E73" s="8"/>
      <c r="F73" s="7"/>
      <c r="G73" s="4"/>
    </row>
    <row r="74" spans="4:7" x14ac:dyDescent="0.2">
      <c r="D74" s="6"/>
      <c r="E74" s="5"/>
      <c r="F74" s="5"/>
      <c r="G74" s="4"/>
    </row>
    <row r="75" spans="4:7" x14ac:dyDescent="0.2">
      <c r="D75" s="6"/>
      <c r="E75" s="5"/>
      <c r="F75" s="5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7" x14ac:dyDescent="0.2">
      <c r="D273" s="3"/>
      <c r="G273" s="4"/>
    </row>
    <row r="274" spans="4:7" x14ac:dyDescent="0.2">
      <c r="D274" s="3"/>
      <c r="G274" s="4"/>
    </row>
    <row r="275" spans="4:7" x14ac:dyDescent="0.2">
      <c r="D275" s="3"/>
    </row>
    <row r="276" spans="4:7" x14ac:dyDescent="0.2">
      <c r="D276" s="3"/>
    </row>
    <row r="277" spans="4:7" x14ac:dyDescent="0.2">
      <c r="D277" s="3"/>
    </row>
    <row r="278" spans="4:7" x14ac:dyDescent="0.2">
      <c r="D278" s="3"/>
    </row>
    <row r="279" spans="4:7" x14ac:dyDescent="0.2">
      <c r="D279" s="3"/>
    </row>
    <row r="280" spans="4:7" x14ac:dyDescent="0.2">
      <c r="D280" s="3"/>
    </row>
    <row r="281" spans="4:7" x14ac:dyDescent="0.2">
      <c r="D281" s="3"/>
    </row>
    <row r="282" spans="4:7" x14ac:dyDescent="0.2">
      <c r="D282" s="3"/>
    </row>
    <row r="283" spans="4:7" x14ac:dyDescent="0.2">
      <c r="D283" s="3"/>
    </row>
    <row r="284" spans="4:7" x14ac:dyDescent="0.2">
      <c r="D284" s="3"/>
    </row>
    <row r="285" spans="4:7" x14ac:dyDescent="0.2">
      <c r="D285" s="3"/>
    </row>
    <row r="286" spans="4:7" x14ac:dyDescent="0.2">
      <c r="D286" s="3"/>
    </row>
    <row r="287" spans="4:7" x14ac:dyDescent="0.2">
      <c r="D287" s="3"/>
    </row>
    <row r="288" spans="4:7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  <row r="400" spans="4:4" x14ac:dyDescent="0.2">
      <c r="D400" s="3"/>
    </row>
    <row r="401" spans="4:4" x14ac:dyDescent="0.2">
      <c r="D401" s="3"/>
    </row>
  </sheetData>
  <mergeCells count="1">
    <mergeCell ref="B61:J63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view="pageBreakPreview" zoomScale="80" zoomScaleNormal="90" zoomScaleSheetLayoutView="80" workbookViewId="0">
      <selection activeCell="A4" sqref="A4"/>
    </sheetView>
  </sheetViews>
  <sheetFormatPr defaultRowHeight="12.75" x14ac:dyDescent="0.2"/>
  <cols>
    <col min="1" max="1" width="15.7109375" style="50" customWidth="1"/>
    <col min="2" max="2" width="13.28515625" style="53" customWidth="1"/>
    <col min="3" max="3" width="13.28515625" style="50" customWidth="1"/>
    <col min="4" max="4" width="18.7109375" style="50" customWidth="1"/>
    <col min="5" max="5" width="19.5703125" style="50" bestFit="1" customWidth="1"/>
    <col min="6" max="6" width="13.85546875" style="50" customWidth="1"/>
    <col min="7" max="7" width="10.28515625" style="52" bestFit="1" customWidth="1"/>
    <col min="8" max="8" width="15.42578125" style="50" customWidth="1"/>
    <col min="9" max="9" width="14.5703125" style="50" bestFit="1" customWidth="1"/>
    <col min="10" max="10" width="12.5703125" style="50" bestFit="1" customWidth="1"/>
    <col min="11" max="11" width="9.140625" style="50"/>
    <col min="12" max="12" width="16" style="51" bestFit="1" customWidth="1"/>
    <col min="13" max="13" width="13.42578125" style="50" bestFit="1" customWidth="1"/>
    <col min="14" max="14" width="9.140625" style="50"/>
    <col min="15" max="15" width="5.42578125" style="50" customWidth="1"/>
    <col min="16" max="16384" width="9.140625" style="50"/>
  </cols>
  <sheetData>
    <row r="1" spans="1:10" x14ac:dyDescent="0.2">
      <c r="A1" s="65" t="str">
        <f>'Page 6.3'!B1</f>
        <v>PacifiCorp</v>
      </c>
    </row>
    <row r="2" spans="1:10" x14ac:dyDescent="0.2">
      <c r="A2" s="65" t="str">
        <f>'Page 6.3'!B2</f>
        <v>Washington General Rate Case - 2021</v>
      </c>
    </row>
    <row r="3" spans="1:10" x14ac:dyDescent="0.2">
      <c r="A3" s="65" t="str">
        <f>'Page 6.3.1'!B3</f>
        <v>(cont.) End-of-Period Plant Reserves</v>
      </c>
    </row>
    <row r="5" spans="1:10" x14ac:dyDescent="0.2">
      <c r="A5" s="64" t="s">
        <v>152</v>
      </c>
      <c r="B5" s="64" t="s">
        <v>151</v>
      </c>
      <c r="C5" s="64" t="s">
        <v>150</v>
      </c>
      <c r="D5" s="64" t="s">
        <v>149</v>
      </c>
      <c r="E5" s="64" t="s">
        <v>148</v>
      </c>
      <c r="F5" s="64" t="s">
        <v>147</v>
      </c>
      <c r="G5" s="63" t="s">
        <v>146</v>
      </c>
      <c r="H5" s="62"/>
      <c r="I5" s="62"/>
      <c r="J5" s="62"/>
    </row>
    <row r="6" spans="1:10" x14ac:dyDescent="0.2">
      <c r="A6" s="50" t="s">
        <v>145</v>
      </c>
      <c r="B6" s="61" t="s">
        <v>141</v>
      </c>
      <c r="C6" s="53" t="s">
        <v>13</v>
      </c>
      <c r="D6" s="51">
        <v>-739269.43125000002</v>
      </c>
      <c r="E6" s="51">
        <v>-737165.46</v>
      </c>
      <c r="F6" s="51">
        <f t="shared" ref="F6:F37" si="0">E6+-D6</f>
        <v>2103.9712500000605</v>
      </c>
      <c r="G6" s="57" t="s">
        <v>113</v>
      </c>
      <c r="H6" s="55"/>
      <c r="I6" s="55"/>
      <c r="J6" s="55"/>
    </row>
    <row r="7" spans="1:10" x14ac:dyDescent="0.2">
      <c r="A7" s="50" t="s">
        <v>179</v>
      </c>
      <c r="B7" s="61" t="s">
        <v>141</v>
      </c>
      <c r="C7" s="53" t="s">
        <v>158</v>
      </c>
      <c r="D7" s="51">
        <v>-620200.16458333295</v>
      </c>
      <c r="E7" s="51">
        <v>-629384.68999999994</v>
      </c>
      <c r="F7" s="51">
        <f t="shared" si="0"/>
        <v>-9184.5254166669911</v>
      </c>
      <c r="G7" s="57" t="s">
        <v>113</v>
      </c>
      <c r="H7" s="55"/>
      <c r="I7" s="55"/>
      <c r="J7" s="55"/>
    </row>
    <row r="8" spans="1:10" x14ac:dyDescent="0.2">
      <c r="A8" s="50" t="s">
        <v>144</v>
      </c>
      <c r="B8" s="61" t="s">
        <v>141</v>
      </c>
      <c r="C8" s="53" t="s">
        <v>27</v>
      </c>
      <c r="D8" s="51">
        <v>-2969533.1391666699</v>
      </c>
      <c r="E8" s="51">
        <v>-2963364.65</v>
      </c>
      <c r="F8" s="51">
        <f t="shared" si="0"/>
        <v>6168.4891666700132</v>
      </c>
      <c r="G8" s="57" t="s">
        <v>113</v>
      </c>
      <c r="H8" s="55"/>
      <c r="I8" s="55"/>
      <c r="J8" s="55"/>
    </row>
    <row r="9" spans="1:10" x14ac:dyDescent="0.2">
      <c r="A9" s="50" t="s">
        <v>143</v>
      </c>
      <c r="B9" s="61" t="s">
        <v>141</v>
      </c>
      <c r="C9" s="53" t="s">
        <v>21</v>
      </c>
      <c r="D9" s="51">
        <v>-3196778.3429166698</v>
      </c>
      <c r="E9" s="51">
        <v>-3260013.92</v>
      </c>
      <c r="F9" s="51">
        <f t="shared" si="0"/>
        <v>-63235.577083330136</v>
      </c>
      <c r="G9" s="57" t="s">
        <v>113</v>
      </c>
      <c r="H9" s="55"/>
      <c r="I9" s="55"/>
      <c r="J9" s="55"/>
    </row>
    <row r="10" spans="1:10" x14ac:dyDescent="0.2">
      <c r="A10" s="50" t="s">
        <v>142</v>
      </c>
      <c r="B10" s="61" t="s">
        <v>141</v>
      </c>
      <c r="C10" s="53" t="s">
        <v>19</v>
      </c>
      <c r="D10" s="51">
        <v>-188825.33041666701</v>
      </c>
      <c r="E10" s="51">
        <v>-192971.75</v>
      </c>
      <c r="F10" s="51">
        <f t="shared" si="0"/>
        <v>-4146.4195833329868</v>
      </c>
      <c r="G10" s="57" t="s">
        <v>113</v>
      </c>
      <c r="H10" s="55"/>
      <c r="I10" s="55"/>
      <c r="J10" s="55"/>
    </row>
    <row r="11" spans="1:10" x14ac:dyDescent="0.2">
      <c r="A11" s="50" t="s">
        <v>162</v>
      </c>
      <c r="B11" s="61" t="s">
        <v>141</v>
      </c>
      <c r="C11" s="53" t="s">
        <v>159</v>
      </c>
      <c r="D11" s="51">
        <v>-1329762.2666666701</v>
      </c>
      <c r="E11" s="51">
        <v>-1338698.45</v>
      </c>
      <c r="F11" s="51">
        <f t="shared" si="0"/>
        <v>-8936.1833333298564</v>
      </c>
      <c r="G11" s="57" t="s">
        <v>113</v>
      </c>
      <c r="H11" s="55"/>
      <c r="I11" s="55"/>
      <c r="J11" s="55"/>
    </row>
    <row r="12" spans="1:10" x14ac:dyDescent="0.2">
      <c r="A12" s="50" t="s">
        <v>162</v>
      </c>
      <c r="B12" s="61" t="s">
        <v>141</v>
      </c>
      <c r="C12" s="53" t="s">
        <v>159</v>
      </c>
      <c r="D12" s="51">
        <v>-1070731.75833333</v>
      </c>
      <c r="E12" s="51">
        <v>-1111910.1299999999</v>
      </c>
      <c r="F12" s="51">
        <f t="shared" si="0"/>
        <v>-41178.371666669846</v>
      </c>
      <c r="G12" s="57" t="s">
        <v>113</v>
      </c>
      <c r="H12" s="55"/>
      <c r="I12" s="55"/>
      <c r="J12" s="55"/>
    </row>
    <row r="13" spans="1:10" x14ac:dyDescent="0.2">
      <c r="A13" s="50" t="s">
        <v>140</v>
      </c>
      <c r="B13" s="61" t="s">
        <v>136</v>
      </c>
      <c r="C13" s="53" t="s">
        <v>13</v>
      </c>
      <c r="D13" s="51">
        <v>-1400095.2666666701</v>
      </c>
      <c r="E13" s="51">
        <v>-1440549.87</v>
      </c>
      <c r="F13" s="51">
        <f t="shared" si="0"/>
        <v>-40454.603333330015</v>
      </c>
      <c r="G13" s="57" t="s">
        <v>113</v>
      </c>
      <c r="H13" s="55"/>
      <c r="I13" s="55"/>
      <c r="J13" s="55"/>
    </row>
    <row r="14" spans="1:10" x14ac:dyDescent="0.2">
      <c r="A14" s="50" t="s">
        <v>180</v>
      </c>
      <c r="B14" s="61" t="s">
        <v>136</v>
      </c>
      <c r="C14" s="53" t="s">
        <v>158</v>
      </c>
      <c r="D14" s="51">
        <v>-718173.21</v>
      </c>
      <c r="E14" s="51">
        <v>-746322.87</v>
      </c>
      <c r="F14" s="51">
        <f t="shared" si="0"/>
        <v>-28149.660000000033</v>
      </c>
      <c r="G14" s="57" t="s">
        <v>113</v>
      </c>
      <c r="H14" s="55"/>
      <c r="I14" s="55"/>
      <c r="J14" s="55"/>
    </row>
    <row r="15" spans="1:10" x14ac:dyDescent="0.2">
      <c r="A15" s="50" t="s">
        <v>139</v>
      </c>
      <c r="B15" s="61" t="s">
        <v>136</v>
      </c>
      <c r="C15" s="53" t="s">
        <v>27</v>
      </c>
      <c r="D15" s="51">
        <v>-7717860.3795833299</v>
      </c>
      <c r="E15" s="51">
        <v>-7888962.2000000002</v>
      </c>
      <c r="F15" s="51">
        <f t="shared" si="0"/>
        <v>-171101.82041667029</v>
      </c>
      <c r="G15" s="57" t="s">
        <v>113</v>
      </c>
      <c r="H15" s="55"/>
      <c r="I15" s="55"/>
      <c r="J15" s="55"/>
    </row>
    <row r="16" spans="1:10" x14ac:dyDescent="0.2">
      <c r="A16" s="50" t="s">
        <v>138</v>
      </c>
      <c r="B16" s="61" t="s">
        <v>136</v>
      </c>
      <c r="C16" s="53" t="s">
        <v>21</v>
      </c>
      <c r="D16" s="51">
        <v>-12060828.8654167</v>
      </c>
      <c r="E16" s="51">
        <v>-12356006.720000001</v>
      </c>
      <c r="F16" s="51">
        <f t="shared" si="0"/>
        <v>-295177.85458330065</v>
      </c>
      <c r="G16" s="57" t="s">
        <v>113</v>
      </c>
      <c r="H16" s="55"/>
      <c r="I16" s="55"/>
      <c r="J16" s="55"/>
    </row>
    <row r="17" spans="1:10" x14ac:dyDescent="0.2">
      <c r="A17" s="50" t="s">
        <v>137</v>
      </c>
      <c r="B17" s="61" t="s">
        <v>136</v>
      </c>
      <c r="C17" s="53" t="s">
        <v>19</v>
      </c>
      <c r="D17" s="51">
        <v>-1171041.39458333</v>
      </c>
      <c r="E17" s="51">
        <v>-1217342.32</v>
      </c>
      <c r="F17" s="51">
        <f t="shared" si="0"/>
        <v>-46300.925416670041</v>
      </c>
      <c r="G17" s="57" t="s">
        <v>113</v>
      </c>
      <c r="H17" s="55"/>
      <c r="I17" s="55"/>
      <c r="J17" s="55"/>
    </row>
    <row r="18" spans="1:10" x14ac:dyDescent="0.2">
      <c r="A18" s="50" t="s">
        <v>163</v>
      </c>
      <c r="B18" s="61" t="s">
        <v>136</v>
      </c>
      <c r="C18" s="53" t="s">
        <v>159</v>
      </c>
      <c r="D18" s="51">
        <v>-3737838.5391666698</v>
      </c>
      <c r="E18" s="51">
        <v>-3819186.9</v>
      </c>
      <c r="F18" s="51">
        <f t="shared" si="0"/>
        <v>-81348.36083333008</v>
      </c>
      <c r="G18" s="57" t="s">
        <v>113</v>
      </c>
      <c r="H18" s="55"/>
      <c r="I18" s="55"/>
      <c r="J18" s="55"/>
    </row>
    <row r="19" spans="1:10" x14ac:dyDescent="0.2">
      <c r="A19" s="50" t="s">
        <v>163</v>
      </c>
      <c r="B19" s="61" t="s">
        <v>136</v>
      </c>
      <c r="C19" s="53" t="s">
        <v>159</v>
      </c>
      <c r="D19" s="51">
        <v>-632043.06874999998</v>
      </c>
      <c r="E19" s="51">
        <v>-679404.71</v>
      </c>
      <c r="F19" s="51">
        <f t="shared" si="0"/>
        <v>-47361.641249999986</v>
      </c>
      <c r="G19" s="57" t="s">
        <v>113</v>
      </c>
      <c r="H19" s="55"/>
      <c r="I19" s="55"/>
      <c r="J19" s="55"/>
    </row>
    <row r="20" spans="1:10" x14ac:dyDescent="0.2">
      <c r="A20" s="50" t="s">
        <v>135</v>
      </c>
      <c r="B20" s="61" t="s">
        <v>131</v>
      </c>
      <c r="C20" s="53" t="s">
        <v>13</v>
      </c>
      <c r="D20" s="51">
        <v>-8082577.6741666701</v>
      </c>
      <c r="E20" s="51">
        <v>-8265678.8899999997</v>
      </c>
      <c r="F20" s="51">
        <f t="shared" si="0"/>
        <v>-183101.2158333296</v>
      </c>
      <c r="G20" s="57" t="s">
        <v>113</v>
      </c>
      <c r="H20" s="55"/>
      <c r="I20" s="55"/>
      <c r="J20" s="55"/>
    </row>
    <row r="21" spans="1:10" x14ac:dyDescent="0.2">
      <c r="A21" s="50" t="s">
        <v>181</v>
      </c>
      <c r="B21" s="61" t="s">
        <v>131</v>
      </c>
      <c r="C21" s="53" t="s">
        <v>158</v>
      </c>
      <c r="D21" s="51">
        <v>-12469624.675000001</v>
      </c>
      <c r="E21" s="51">
        <v>-12691653.83</v>
      </c>
      <c r="F21" s="51">
        <f t="shared" si="0"/>
        <v>-222029.15499999933</v>
      </c>
      <c r="G21" s="57" t="s">
        <v>113</v>
      </c>
      <c r="H21" s="55"/>
      <c r="I21" s="55"/>
      <c r="J21" s="55"/>
    </row>
    <row r="22" spans="1:10" x14ac:dyDescent="0.2">
      <c r="A22" s="50" t="s">
        <v>134</v>
      </c>
      <c r="B22" s="61" t="s">
        <v>131</v>
      </c>
      <c r="C22" s="53" t="s">
        <v>27</v>
      </c>
      <c r="D22" s="51">
        <v>-83180991.265416697</v>
      </c>
      <c r="E22" s="51">
        <v>-83881741.620000005</v>
      </c>
      <c r="F22" s="51">
        <f t="shared" si="0"/>
        <v>-700750.3545833081</v>
      </c>
      <c r="G22" s="57" t="s">
        <v>113</v>
      </c>
      <c r="H22" s="55"/>
      <c r="I22" s="55"/>
      <c r="J22" s="55"/>
    </row>
    <row r="23" spans="1:10" x14ac:dyDescent="0.2">
      <c r="A23" s="50" t="s">
        <v>133</v>
      </c>
      <c r="B23" s="61" t="s">
        <v>131</v>
      </c>
      <c r="C23" s="53" t="s">
        <v>21</v>
      </c>
      <c r="D23" s="51">
        <v>-117692023.90458301</v>
      </c>
      <c r="E23" s="51">
        <v>-119462716</v>
      </c>
      <c r="F23" s="51">
        <f t="shared" si="0"/>
        <v>-1770692.0954169929</v>
      </c>
      <c r="G23" s="57" t="s">
        <v>113</v>
      </c>
      <c r="H23" s="55"/>
      <c r="I23" s="55"/>
      <c r="J23" s="55"/>
    </row>
    <row r="24" spans="1:10" x14ac:dyDescent="0.2">
      <c r="A24" s="50" t="s">
        <v>132</v>
      </c>
      <c r="B24" s="61" t="s">
        <v>131</v>
      </c>
      <c r="C24" s="53" t="s">
        <v>19</v>
      </c>
      <c r="D24" s="51">
        <v>-22604181.36375</v>
      </c>
      <c r="E24" s="51">
        <v>-23144144.59</v>
      </c>
      <c r="F24" s="51">
        <f t="shared" si="0"/>
        <v>-539963.2262500003</v>
      </c>
      <c r="G24" s="57" t="s">
        <v>113</v>
      </c>
      <c r="H24" s="55"/>
      <c r="I24" s="55"/>
      <c r="J24" s="55"/>
    </row>
    <row r="25" spans="1:10" x14ac:dyDescent="0.2">
      <c r="A25" s="50" t="s">
        <v>164</v>
      </c>
      <c r="B25" s="61" t="s">
        <v>131</v>
      </c>
      <c r="C25" s="53" t="s">
        <v>159</v>
      </c>
      <c r="D25" s="51">
        <v>-40369514.2616667</v>
      </c>
      <c r="E25" s="51">
        <v>-40790998.799999997</v>
      </c>
      <c r="F25" s="51">
        <f t="shared" si="0"/>
        <v>-421484.53833329678</v>
      </c>
      <c r="G25" s="57" t="s">
        <v>113</v>
      </c>
      <c r="H25" s="55"/>
      <c r="I25" s="55"/>
      <c r="J25" s="55"/>
    </row>
    <row r="26" spans="1:10" x14ac:dyDescent="0.2">
      <c r="A26" s="50" t="s">
        <v>164</v>
      </c>
      <c r="B26" s="61" t="s">
        <v>131</v>
      </c>
      <c r="C26" s="53" t="s">
        <v>159</v>
      </c>
      <c r="D26" s="51">
        <v>-3418260.77041667</v>
      </c>
      <c r="E26" s="51">
        <v>-3540935.61</v>
      </c>
      <c r="F26" s="51">
        <f t="shared" si="0"/>
        <v>-122674.83958332986</v>
      </c>
      <c r="G26" s="57" t="s">
        <v>113</v>
      </c>
      <c r="H26" s="55"/>
      <c r="I26" s="55"/>
      <c r="J26" s="55"/>
    </row>
    <row r="27" spans="1:10" x14ac:dyDescent="0.2">
      <c r="A27" s="50" t="s">
        <v>130</v>
      </c>
      <c r="B27" s="61" t="s">
        <v>126</v>
      </c>
      <c r="C27" s="53" t="s">
        <v>13</v>
      </c>
      <c r="D27" s="51">
        <v>-39394376.732916698</v>
      </c>
      <c r="E27" s="51">
        <v>-40087771.390000001</v>
      </c>
      <c r="F27" s="51">
        <f t="shared" si="0"/>
        <v>-693394.65708330274</v>
      </c>
      <c r="G27" s="57" t="s">
        <v>113</v>
      </c>
      <c r="H27" s="55"/>
      <c r="I27" s="55"/>
      <c r="J27" s="55"/>
    </row>
    <row r="28" spans="1:10" x14ac:dyDescent="0.2">
      <c r="A28" s="50" t="s">
        <v>182</v>
      </c>
      <c r="B28" s="61" t="s">
        <v>126</v>
      </c>
      <c r="C28" s="53" t="s">
        <v>158</v>
      </c>
      <c r="D28" s="51">
        <v>-40137522.157916702</v>
      </c>
      <c r="E28" s="51">
        <v>-40707606</v>
      </c>
      <c r="F28" s="51">
        <f t="shared" si="0"/>
        <v>-570083.84208329767</v>
      </c>
      <c r="G28" s="57" t="s">
        <v>113</v>
      </c>
      <c r="H28" s="55"/>
      <c r="I28" s="55"/>
      <c r="J28" s="55"/>
    </row>
    <row r="29" spans="1:10" x14ac:dyDescent="0.2">
      <c r="A29" s="50" t="s">
        <v>129</v>
      </c>
      <c r="B29" s="61" t="s">
        <v>126</v>
      </c>
      <c r="C29" s="53" t="s">
        <v>27</v>
      </c>
      <c r="D29" s="51">
        <v>-262885750.23750001</v>
      </c>
      <c r="E29" s="51">
        <v>-264470556.62</v>
      </c>
      <c r="F29" s="51">
        <f t="shared" si="0"/>
        <v>-1584806.3824999928</v>
      </c>
      <c r="G29" s="57" t="s">
        <v>113</v>
      </c>
      <c r="H29" s="55"/>
      <c r="I29" s="55"/>
      <c r="J29" s="55"/>
    </row>
    <row r="30" spans="1:10" x14ac:dyDescent="0.2">
      <c r="A30" s="50" t="s">
        <v>128</v>
      </c>
      <c r="B30" s="61" t="s">
        <v>126</v>
      </c>
      <c r="C30" s="53" t="s">
        <v>21</v>
      </c>
      <c r="D30" s="51">
        <v>-156142515.15333301</v>
      </c>
      <c r="E30" s="51">
        <v>-157437139.44999999</v>
      </c>
      <c r="F30" s="51">
        <f t="shared" si="0"/>
        <v>-1294624.2966669798</v>
      </c>
      <c r="G30" s="57" t="s">
        <v>113</v>
      </c>
      <c r="H30" s="55"/>
      <c r="I30" s="55"/>
      <c r="J30" s="55"/>
    </row>
    <row r="31" spans="1:10" x14ac:dyDescent="0.2">
      <c r="A31" s="50" t="s">
        <v>127</v>
      </c>
      <c r="B31" s="61" t="s">
        <v>126</v>
      </c>
      <c r="C31" s="53" t="s">
        <v>19</v>
      </c>
      <c r="D31" s="51">
        <v>-70090349.525000006</v>
      </c>
      <c r="E31" s="51">
        <v>-71493599.879999995</v>
      </c>
      <c r="F31" s="51">
        <f t="shared" si="0"/>
        <v>-1403250.3549999893</v>
      </c>
      <c r="G31" s="57" t="s">
        <v>113</v>
      </c>
      <c r="H31" s="55"/>
      <c r="I31" s="55"/>
      <c r="J31" s="55"/>
    </row>
    <row r="32" spans="1:10" x14ac:dyDescent="0.2">
      <c r="A32" s="50" t="s">
        <v>165</v>
      </c>
      <c r="B32" s="61" t="s">
        <v>126</v>
      </c>
      <c r="C32" s="53" t="s">
        <v>159</v>
      </c>
      <c r="D32" s="51">
        <v>-68594578.427499995</v>
      </c>
      <c r="E32" s="51">
        <v>-69908766.989999995</v>
      </c>
      <c r="F32" s="51">
        <f t="shared" si="0"/>
        <v>-1314188.5625</v>
      </c>
      <c r="G32" s="57" t="s">
        <v>113</v>
      </c>
      <c r="H32" s="55"/>
      <c r="I32" s="55"/>
      <c r="J32" s="55"/>
    </row>
    <row r="33" spans="1:10" x14ac:dyDescent="0.2">
      <c r="A33" s="50" t="s">
        <v>165</v>
      </c>
      <c r="B33" s="61" t="s">
        <v>126</v>
      </c>
      <c r="C33" s="53" t="s">
        <v>159</v>
      </c>
      <c r="D33" s="51">
        <v>-15390553.643750001</v>
      </c>
      <c r="E33" s="51">
        <v>-15666966.16</v>
      </c>
      <c r="F33" s="51">
        <f t="shared" si="0"/>
        <v>-276412.5162499994</v>
      </c>
      <c r="G33" s="57" t="s">
        <v>113</v>
      </c>
      <c r="H33" s="55"/>
      <c r="I33" s="55"/>
      <c r="J33" s="55"/>
    </row>
    <row r="34" spans="1:10" x14ac:dyDescent="0.2">
      <c r="A34" s="50" t="s">
        <v>125</v>
      </c>
      <c r="B34" s="61" t="s">
        <v>121</v>
      </c>
      <c r="C34" s="53" t="s">
        <v>13</v>
      </c>
      <c r="D34" s="51">
        <v>-19368148.289999999</v>
      </c>
      <c r="E34" s="51">
        <v>-19446213.129999999</v>
      </c>
      <c r="F34" s="51">
        <f t="shared" si="0"/>
        <v>-78064.839999999851</v>
      </c>
      <c r="G34" s="57" t="s">
        <v>113</v>
      </c>
      <c r="H34" s="55"/>
      <c r="I34" s="55"/>
      <c r="J34" s="55"/>
    </row>
    <row r="35" spans="1:10" x14ac:dyDescent="0.2">
      <c r="A35" s="50" t="s">
        <v>183</v>
      </c>
      <c r="B35" s="61" t="s">
        <v>121</v>
      </c>
      <c r="C35" s="53" t="s">
        <v>158</v>
      </c>
      <c r="D35" s="51">
        <v>-17272294.864999998</v>
      </c>
      <c r="E35" s="51">
        <v>-17346543.969999999</v>
      </c>
      <c r="F35" s="51">
        <f t="shared" si="0"/>
        <v>-74249.105000000447</v>
      </c>
      <c r="G35" s="57" t="s">
        <v>113</v>
      </c>
      <c r="H35" s="55"/>
      <c r="I35" s="55"/>
      <c r="J35" s="55"/>
    </row>
    <row r="36" spans="1:10" x14ac:dyDescent="0.2">
      <c r="A36" s="50" t="s">
        <v>124</v>
      </c>
      <c r="B36" s="61" t="s">
        <v>121</v>
      </c>
      <c r="C36" s="53" t="s">
        <v>27</v>
      </c>
      <c r="D36" s="51">
        <v>-133274792.86875001</v>
      </c>
      <c r="E36" s="51">
        <v>-133533467.13</v>
      </c>
      <c r="F36" s="51">
        <f t="shared" si="0"/>
        <v>-258674.26124998927</v>
      </c>
      <c r="G36" s="57" t="s">
        <v>113</v>
      </c>
      <c r="H36" s="55"/>
      <c r="I36" s="55"/>
      <c r="J36" s="55"/>
    </row>
    <row r="37" spans="1:10" x14ac:dyDescent="0.2">
      <c r="A37" s="50" t="s">
        <v>123</v>
      </c>
      <c r="B37" s="61" t="s">
        <v>121</v>
      </c>
      <c r="C37" s="53" t="s">
        <v>21</v>
      </c>
      <c r="D37" s="51">
        <v>-86131035.682500005</v>
      </c>
      <c r="E37" s="51">
        <v>-86653440.269999996</v>
      </c>
      <c r="F37" s="51">
        <f t="shared" si="0"/>
        <v>-522404.58749999106</v>
      </c>
      <c r="G37" s="57" t="s">
        <v>113</v>
      </c>
      <c r="H37" s="55"/>
      <c r="I37" s="55"/>
      <c r="J37" s="55"/>
    </row>
    <row r="38" spans="1:10" x14ac:dyDescent="0.2">
      <c r="A38" s="50" t="s">
        <v>122</v>
      </c>
      <c r="B38" s="61" t="s">
        <v>121</v>
      </c>
      <c r="C38" s="53" t="s">
        <v>19</v>
      </c>
      <c r="D38" s="51">
        <v>-33979292.852916703</v>
      </c>
      <c r="E38" s="51">
        <v>-34521769.100000001</v>
      </c>
      <c r="F38" s="51">
        <f t="shared" ref="F38:F69" si="1">E38+-D38</f>
        <v>-542476.24708329886</v>
      </c>
      <c r="G38" s="57" t="s">
        <v>113</v>
      </c>
      <c r="H38" s="55"/>
      <c r="I38" s="55"/>
      <c r="J38" s="55"/>
    </row>
    <row r="39" spans="1:10" x14ac:dyDescent="0.2">
      <c r="A39" s="50" t="s">
        <v>166</v>
      </c>
      <c r="B39" s="61" t="s">
        <v>121</v>
      </c>
      <c r="C39" s="53" t="s">
        <v>159</v>
      </c>
      <c r="D39" s="51">
        <v>-37443045.28125</v>
      </c>
      <c r="E39" s="51">
        <v>-37816958.789999999</v>
      </c>
      <c r="F39" s="51">
        <f t="shared" si="1"/>
        <v>-373913.50874999911</v>
      </c>
      <c r="G39" s="57" t="s">
        <v>113</v>
      </c>
      <c r="H39" s="55"/>
      <c r="I39" s="55"/>
      <c r="J39" s="55"/>
    </row>
    <row r="40" spans="1:10" x14ac:dyDescent="0.2">
      <c r="A40" s="50" t="s">
        <v>166</v>
      </c>
      <c r="B40" s="61" t="s">
        <v>121</v>
      </c>
      <c r="C40" s="53" t="s">
        <v>159</v>
      </c>
      <c r="D40" s="51">
        <v>-5065209.0362499999</v>
      </c>
      <c r="E40" s="51">
        <v>-5115305.95</v>
      </c>
      <c r="F40" s="51">
        <f t="shared" si="1"/>
        <v>-50096.913750000298</v>
      </c>
      <c r="G40" s="57" t="s">
        <v>113</v>
      </c>
      <c r="H40" s="55"/>
      <c r="I40" s="55"/>
      <c r="J40" s="55"/>
    </row>
    <row r="41" spans="1:10" x14ac:dyDescent="0.2">
      <c r="A41" s="50" t="s">
        <v>120</v>
      </c>
      <c r="B41" s="61" t="s">
        <v>116</v>
      </c>
      <c r="C41" s="53" t="s">
        <v>13</v>
      </c>
      <c r="D41" s="51">
        <v>-12160555.805416699</v>
      </c>
      <c r="E41" s="51">
        <v>-12336316.26</v>
      </c>
      <c r="F41" s="51">
        <f t="shared" si="1"/>
        <v>-175760.45458330028</v>
      </c>
      <c r="G41" s="57" t="s">
        <v>113</v>
      </c>
      <c r="H41" s="55"/>
      <c r="I41" s="55"/>
      <c r="J41" s="55"/>
    </row>
    <row r="42" spans="1:10" x14ac:dyDescent="0.2">
      <c r="A42" s="50" t="s">
        <v>184</v>
      </c>
      <c r="B42" s="61" t="s">
        <v>116</v>
      </c>
      <c r="C42" s="53" t="s">
        <v>158</v>
      </c>
      <c r="D42" s="51">
        <v>-4436443.6104166703</v>
      </c>
      <c r="E42" s="51">
        <v>-4507156.5999999996</v>
      </c>
      <c r="F42" s="51">
        <f t="shared" si="1"/>
        <v>-70712.989583329298</v>
      </c>
      <c r="G42" s="57" t="s">
        <v>113</v>
      </c>
      <c r="H42" s="55"/>
      <c r="I42" s="55"/>
      <c r="J42" s="55"/>
    </row>
    <row r="43" spans="1:10" x14ac:dyDescent="0.2">
      <c r="A43" s="50" t="s">
        <v>119</v>
      </c>
      <c r="B43" s="61" t="s">
        <v>116</v>
      </c>
      <c r="C43" s="53" t="s">
        <v>27</v>
      </c>
      <c r="D43" s="51">
        <v>-45604244.6208333</v>
      </c>
      <c r="E43" s="51">
        <v>-45983562.359999999</v>
      </c>
      <c r="F43" s="51">
        <f t="shared" si="1"/>
        <v>-379317.73916669935</v>
      </c>
      <c r="G43" s="57" t="s">
        <v>113</v>
      </c>
      <c r="H43" s="55"/>
      <c r="I43" s="55"/>
      <c r="J43" s="55"/>
    </row>
    <row r="44" spans="1:10" x14ac:dyDescent="0.2">
      <c r="A44" s="50" t="s">
        <v>118</v>
      </c>
      <c r="B44" s="61" t="s">
        <v>116</v>
      </c>
      <c r="C44" s="53" t="s">
        <v>21</v>
      </c>
      <c r="D44" s="51">
        <v>-81964584.458749995</v>
      </c>
      <c r="E44" s="51">
        <v>-82954234.189999998</v>
      </c>
      <c r="F44" s="51">
        <f t="shared" si="1"/>
        <v>-989649.73125000298</v>
      </c>
      <c r="G44" s="57" t="s">
        <v>113</v>
      </c>
      <c r="H44" s="55"/>
      <c r="I44" s="55"/>
      <c r="J44" s="55"/>
    </row>
    <row r="45" spans="1:10" x14ac:dyDescent="0.2">
      <c r="A45" s="50" t="s">
        <v>117</v>
      </c>
      <c r="B45" s="61" t="s">
        <v>116</v>
      </c>
      <c r="C45" s="53" t="s">
        <v>19</v>
      </c>
      <c r="D45" s="51">
        <v>-11102967.192500001</v>
      </c>
      <c r="E45" s="51">
        <v>-11353040.550000001</v>
      </c>
      <c r="F45" s="51">
        <f t="shared" si="1"/>
        <v>-250073.35749999993</v>
      </c>
      <c r="G45" s="57" t="s">
        <v>113</v>
      </c>
      <c r="H45" s="55"/>
      <c r="I45" s="55"/>
      <c r="J45" s="55"/>
    </row>
    <row r="46" spans="1:10" x14ac:dyDescent="0.2">
      <c r="A46" s="50" t="s">
        <v>167</v>
      </c>
      <c r="B46" s="61" t="s">
        <v>116</v>
      </c>
      <c r="C46" s="53" t="s">
        <v>159</v>
      </c>
      <c r="D46" s="51">
        <v>-10393997.6108333</v>
      </c>
      <c r="E46" s="51">
        <v>-10738633.060000001</v>
      </c>
      <c r="F46" s="51">
        <f t="shared" si="1"/>
        <v>-344635.44916670024</v>
      </c>
      <c r="G46" s="57" t="s">
        <v>113</v>
      </c>
      <c r="H46" s="55"/>
      <c r="I46" s="55"/>
      <c r="J46" s="55"/>
    </row>
    <row r="47" spans="1:10" x14ac:dyDescent="0.2">
      <c r="A47" s="50" t="s">
        <v>167</v>
      </c>
      <c r="B47" s="61" t="s">
        <v>116</v>
      </c>
      <c r="C47" s="53" t="s">
        <v>159</v>
      </c>
      <c r="D47" s="51">
        <v>-3067268.4337499999</v>
      </c>
      <c r="E47" s="51">
        <v>-3116400.41</v>
      </c>
      <c r="F47" s="51">
        <f t="shared" si="1"/>
        <v>-49131.976250000298</v>
      </c>
      <c r="G47" s="57" t="s">
        <v>113</v>
      </c>
      <c r="H47" s="55"/>
      <c r="I47" s="55"/>
      <c r="J47" s="55"/>
    </row>
    <row r="48" spans="1:10" x14ac:dyDescent="0.2">
      <c r="A48" s="50" t="s">
        <v>115</v>
      </c>
      <c r="B48" s="61" t="s">
        <v>110</v>
      </c>
      <c r="C48" s="53" t="s">
        <v>13</v>
      </c>
      <c r="D48" s="51">
        <v>-14169664.815416699</v>
      </c>
      <c r="E48" s="51">
        <v>-14394082.5</v>
      </c>
      <c r="F48" s="51">
        <f t="shared" si="1"/>
        <v>-224417.68458330072</v>
      </c>
      <c r="G48" s="57" t="s">
        <v>113</v>
      </c>
      <c r="H48" s="55"/>
      <c r="I48" s="55"/>
      <c r="J48" s="55"/>
    </row>
    <row r="49" spans="1:10" x14ac:dyDescent="0.2">
      <c r="A49" s="50" t="s">
        <v>185</v>
      </c>
      <c r="B49" s="61" t="s">
        <v>110</v>
      </c>
      <c r="C49" s="53" t="s">
        <v>158</v>
      </c>
      <c r="D49" s="51">
        <v>-13978114.7891667</v>
      </c>
      <c r="E49" s="51">
        <v>-14114970.939999999</v>
      </c>
      <c r="F49" s="51">
        <f t="shared" si="1"/>
        <v>-136856.15083329938</v>
      </c>
      <c r="G49" s="57" t="s">
        <v>113</v>
      </c>
      <c r="H49" s="55"/>
      <c r="I49" s="55"/>
      <c r="J49" s="55"/>
    </row>
    <row r="50" spans="1:10" x14ac:dyDescent="0.2">
      <c r="A50" s="50" t="s">
        <v>114</v>
      </c>
      <c r="B50" s="61" t="s">
        <v>110</v>
      </c>
      <c r="C50" s="53" t="s">
        <v>27</v>
      </c>
      <c r="D50" s="51">
        <v>-87523291.618333295</v>
      </c>
      <c r="E50" s="51">
        <v>-88409471.629999995</v>
      </c>
      <c r="F50" s="51">
        <f t="shared" si="1"/>
        <v>-886180.01166670024</v>
      </c>
      <c r="G50" s="57" t="s">
        <v>113</v>
      </c>
      <c r="H50" s="55"/>
      <c r="I50" s="55"/>
      <c r="J50" s="55"/>
    </row>
    <row r="51" spans="1:10" x14ac:dyDescent="0.2">
      <c r="A51" s="50" t="s">
        <v>112</v>
      </c>
      <c r="B51" s="61" t="s">
        <v>110</v>
      </c>
      <c r="C51" s="53" t="s">
        <v>21</v>
      </c>
      <c r="D51" s="51">
        <v>-228669678.719583</v>
      </c>
      <c r="E51" s="51">
        <v>-231376579.15000001</v>
      </c>
      <c r="F51" s="51">
        <f t="shared" si="1"/>
        <v>-2706900.4304170012</v>
      </c>
      <c r="G51" s="57" t="s">
        <v>79</v>
      </c>
      <c r="H51" s="55"/>
      <c r="I51" s="55"/>
      <c r="J51" s="55"/>
    </row>
    <row r="52" spans="1:10" x14ac:dyDescent="0.2">
      <c r="A52" s="50" t="s">
        <v>111</v>
      </c>
      <c r="B52" s="61" t="s">
        <v>110</v>
      </c>
      <c r="C52" s="53" t="s">
        <v>19</v>
      </c>
      <c r="D52" s="51">
        <v>-13433851.262499999</v>
      </c>
      <c r="E52" s="51">
        <v>-13800771.880000001</v>
      </c>
      <c r="F52" s="51">
        <f t="shared" si="1"/>
        <v>-366920.61750000156</v>
      </c>
      <c r="G52" s="57" t="s">
        <v>79</v>
      </c>
      <c r="H52" s="55"/>
      <c r="I52" s="55"/>
      <c r="J52" s="55"/>
    </row>
    <row r="53" spans="1:10" x14ac:dyDescent="0.2">
      <c r="A53" s="50" t="s">
        <v>168</v>
      </c>
      <c r="B53" s="61" t="s">
        <v>110</v>
      </c>
      <c r="C53" s="53" t="s">
        <v>159</v>
      </c>
      <c r="D53" s="51">
        <v>-25028247.416250002</v>
      </c>
      <c r="E53" s="51">
        <v>-25646836.109999999</v>
      </c>
      <c r="F53" s="51">
        <f t="shared" si="1"/>
        <v>-618588.69374999776</v>
      </c>
      <c r="G53" s="57" t="s">
        <v>79</v>
      </c>
      <c r="H53" s="55"/>
      <c r="I53" s="55"/>
      <c r="J53" s="55"/>
    </row>
    <row r="54" spans="1:10" x14ac:dyDescent="0.2">
      <c r="A54" s="50" t="s">
        <v>168</v>
      </c>
      <c r="B54" s="61" t="s">
        <v>110</v>
      </c>
      <c r="C54" s="53" t="s">
        <v>159</v>
      </c>
      <c r="D54" s="51">
        <v>-15146104.96125</v>
      </c>
      <c r="E54" s="51">
        <v>-15269766.5</v>
      </c>
      <c r="F54" s="51">
        <f t="shared" si="1"/>
        <v>-123661.5387500003</v>
      </c>
      <c r="G54" s="57" t="s">
        <v>79</v>
      </c>
      <c r="H54" s="55"/>
      <c r="I54" s="55"/>
      <c r="J54" s="55"/>
    </row>
    <row r="55" spans="1:10" x14ac:dyDescent="0.2">
      <c r="A55" s="50" t="s">
        <v>109</v>
      </c>
      <c r="B55" s="61" t="s">
        <v>105</v>
      </c>
      <c r="C55" s="53" t="s">
        <v>13</v>
      </c>
      <c r="D55" s="51">
        <v>-31029676.389583301</v>
      </c>
      <c r="E55" s="51">
        <v>-31363746.390000001</v>
      </c>
      <c r="F55" s="51">
        <f t="shared" si="1"/>
        <v>-334070.0004166998</v>
      </c>
      <c r="G55" s="57" t="s">
        <v>79</v>
      </c>
      <c r="H55" s="55"/>
      <c r="I55" s="55"/>
      <c r="J55" s="55"/>
    </row>
    <row r="56" spans="1:10" x14ac:dyDescent="0.2">
      <c r="A56" s="50" t="s">
        <v>186</v>
      </c>
      <c r="B56" s="61" t="s">
        <v>105</v>
      </c>
      <c r="C56" s="53" t="s">
        <v>158</v>
      </c>
      <c r="D56" s="51">
        <v>-28945138.1558333</v>
      </c>
      <c r="E56" s="51">
        <v>-29217103.739999998</v>
      </c>
      <c r="F56" s="51">
        <f t="shared" si="1"/>
        <v>-271965.58416669816</v>
      </c>
      <c r="G56" s="57" t="s">
        <v>79</v>
      </c>
      <c r="H56" s="55"/>
      <c r="I56" s="55"/>
      <c r="J56" s="55"/>
    </row>
    <row r="57" spans="1:10" x14ac:dyDescent="0.2">
      <c r="A57" s="50" t="s">
        <v>108</v>
      </c>
      <c r="B57" s="61" t="s">
        <v>105</v>
      </c>
      <c r="C57" s="53" t="s">
        <v>27</v>
      </c>
      <c r="D57" s="51">
        <v>-236364624.07499999</v>
      </c>
      <c r="E57" s="51">
        <v>-237387678.87</v>
      </c>
      <c r="F57" s="51">
        <f t="shared" si="1"/>
        <v>-1023054.7950000167</v>
      </c>
      <c r="G57" s="57" t="s">
        <v>79</v>
      </c>
      <c r="H57" s="55"/>
      <c r="I57" s="55"/>
      <c r="J57" s="55"/>
    </row>
    <row r="58" spans="1:10" x14ac:dyDescent="0.2">
      <c r="A58" s="50" t="s">
        <v>107</v>
      </c>
      <c r="B58" s="61" t="s">
        <v>105</v>
      </c>
      <c r="C58" s="53" t="s">
        <v>21</v>
      </c>
      <c r="D58" s="51">
        <v>-132420698.242083</v>
      </c>
      <c r="E58" s="51">
        <v>-134135916.84</v>
      </c>
      <c r="F58" s="51">
        <f t="shared" si="1"/>
        <v>-1715218.5979170054</v>
      </c>
      <c r="G58" s="57" t="s">
        <v>79</v>
      </c>
      <c r="H58" s="55"/>
      <c r="I58" s="55"/>
      <c r="J58" s="55"/>
    </row>
    <row r="59" spans="1:10" x14ac:dyDescent="0.2">
      <c r="A59" s="50" t="s">
        <v>106</v>
      </c>
      <c r="B59" s="61" t="s">
        <v>105</v>
      </c>
      <c r="C59" s="53" t="s">
        <v>19</v>
      </c>
      <c r="D59" s="51">
        <v>-60324696.126249999</v>
      </c>
      <c r="E59" s="51">
        <v>-61336456.530000001</v>
      </c>
      <c r="F59" s="51">
        <f t="shared" si="1"/>
        <v>-1011760.4037500024</v>
      </c>
      <c r="G59" s="57" t="s">
        <v>79</v>
      </c>
      <c r="H59" s="55"/>
      <c r="I59" s="55"/>
      <c r="J59" s="55"/>
    </row>
    <row r="60" spans="1:10" x14ac:dyDescent="0.2">
      <c r="A60" s="50" t="s">
        <v>169</v>
      </c>
      <c r="B60" s="61" t="s">
        <v>105</v>
      </c>
      <c r="C60" s="53" t="s">
        <v>159</v>
      </c>
      <c r="D60" s="51">
        <v>-42709430.891249999</v>
      </c>
      <c r="E60" s="51">
        <v>-43425386.969999999</v>
      </c>
      <c r="F60" s="51">
        <f t="shared" si="1"/>
        <v>-715956.0787499994</v>
      </c>
      <c r="G60" s="57" t="s">
        <v>79</v>
      </c>
      <c r="H60" s="55"/>
      <c r="I60" s="55"/>
      <c r="J60" s="55"/>
    </row>
    <row r="61" spans="1:10" x14ac:dyDescent="0.2">
      <c r="A61" s="50" t="s">
        <v>169</v>
      </c>
      <c r="B61" s="61" t="s">
        <v>105</v>
      </c>
      <c r="C61" s="53" t="s">
        <v>159</v>
      </c>
      <c r="D61" s="51">
        <v>-6814796.3445833297</v>
      </c>
      <c r="E61" s="51">
        <v>-6920751.5499999998</v>
      </c>
      <c r="F61" s="51">
        <f t="shared" si="1"/>
        <v>-105955.20541667007</v>
      </c>
      <c r="G61" s="57" t="s">
        <v>79</v>
      </c>
      <c r="H61" s="55"/>
      <c r="I61" s="55"/>
      <c r="J61" s="55"/>
    </row>
    <row r="62" spans="1:10" x14ac:dyDescent="0.2">
      <c r="A62" s="50" t="s">
        <v>104</v>
      </c>
      <c r="B62" s="61" t="s">
        <v>100</v>
      </c>
      <c r="C62" s="53" t="s">
        <v>13</v>
      </c>
      <c r="D62" s="51">
        <v>-9392009.1841666698</v>
      </c>
      <c r="E62" s="51">
        <v>-9559574.5999999996</v>
      </c>
      <c r="F62" s="51">
        <f t="shared" si="1"/>
        <v>-167565.41583332978</v>
      </c>
      <c r="G62" s="57" t="s">
        <v>79</v>
      </c>
      <c r="H62" s="55"/>
      <c r="I62" s="55"/>
      <c r="J62" s="55"/>
    </row>
    <row r="63" spans="1:10" x14ac:dyDescent="0.2">
      <c r="A63" s="50" t="s">
        <v>187</v>
      </c>
      <c r="B63" s="61" t="s">
        <v>100</v>
      </c>
      <c r="C63" s="53" t="s">
        <v>158</v>
      </c>
      <c r="D63" s="51">
        <v>-17998483.712916698</v>
      </c>
      <c r="E63" s="51">
        <v>-18409354.969999999</v>
      </c>
      <c r="F63" s="51">
        <f t="shared" si="1"/>
        <v>-410871.2570833005</v>
      </c>
      <c r="G63" s="57" t="s">
        <v>79</v>
      </c>
      <c r="H63" s="55"/>
      <c r="I63" s="55"/>
      <c r="J63" s="55"/>
    </row>
    <row r="64" spans="1:10" x14ac:dyDescent="0.2">
      <c r="A64" s="50" t="s">
        <v>103</v>
      </c>
      <c r="B64" s="61" t="s">
        <v>100</v>
      </c>
      <c r="C64" s="53" t="s">
        <v>27</v>
      </c>
      <c r="D64" s="51">
        <v>-129099473.49583299</v>
      </c>
      <c r="E64" s="51">
        <v>-131146354.13</v>
      </c>
      <c r="F64" s="51">
        <f t="shared" si="1"/>
        <v>-2046880.6341670007</v>
      </c>
      <c r="G64" s="57" t="s">
        <v>79</v>
      </c>
      <c r="H64" s="55"/>
      <c r="I64" s="55"/>
      <c r="J64" s="55"/>
    </row>
    <row r="65" spans="1:10" x14ac:dyDescent="0.2">
      <c r="A65" s="50" t="s">
        <v>102</v>
      </c>
      <c r="B65" s="61" t="s">
        <v>100</v>
      </c>
      <c r="C65" s="53" t="s">
        <v>21</v>
      </c>
      <c r="D65" s="51">
        <v>-108347580.22041699</v>
      </c>
      <c r="E65" s="51">
        <v>-111180562.68000001</v>
      </c>
      <c r="F65" s="51">
        <f t="shared" si="1"/>
        <v>-2832982.4595830142</v>
      </c>
      <c r="G65" s="57" t="s">
        <v>79</v>
      </c>
      <c r="H65" s="55"/>
      <c r="I65" s="55"/>
      <c r="J65" s="55"/>
    </row>
    <row r="66" spans="1:10" x14ac:dyDescent="0.2">
      <c r="A66" s="50" t="s">
        <v>101</v>
      </c>
      <c r="B66" s="61" t="s">
        <v>100</v>
      </c>
      <c r="C66" s="53" t="s">
        <v>19</v>
      </c>
      <c r="D66" s="51">
        <v>-28748083.664999999</v>
      </c>
      <c r="E66" s="51">
        <v>-29525784.210000001</v>
      </c>
      <c r="F66" s="51">
        <f t="shared" si="1"/>
        <v>-777700.54500000179</v>
      </c>
      <c r="G66" s="57" t="s">
        <v>79</v>
      </c>
      <c r="H66" s="55"/>
      <c r="I66" s="55"/>
      <c r="J66" s="55"/>
    </row>
    <row r="67" spans="1:10" x14ac:dyDescent="0.2">
      <c r="A67" s="50" t="s">
        <v>170</v>
      </c>
      <c r="B67" s="61" t="s">
        <v>100</v>
      </c>
      <c r="C67" s="53" t="s">
        <v>159</v>
      </c>
      <c r="D67" s="51">
        <v>-20819634.010416701</v>
      </c>
      <c r="E67" s="51">
        <v>-21332442.100000001</v>
      </c>
      <c r="F67" s="51">
        <f t="shared" si="1"/>
        <v>-512808.08958330005</v>
      </c>
      <c r="G67" s="57" t="s">
        <v>79</v>
      </c>
      <c r="H67" s="55"/>
      <c r="I67" s="55"/>
      <c r="J67" s="55"/>
    </row>
    <row r="68" spans="1:10" x14ac:dyDescent="0.2">
      <c r="A68" s="50" t="s">
        <v>170</v>
      </c>
      <c r="B68" s="61" t="s">
        <v>100</v>
      </c>
      <c r="C68" s="53" t="s">
        <v>159</v>
      </c>
      <c r="D68" s="51">
        <v>-4940791.7958333297</v>
      </c>
      <c r="E68" s="51">
        <v>-5131899.62</v>
      </c>
      <c r="F68" s="51">
        <f t="shared" si="1"/>
        <v>-191107.82416667044</v>
      </c>
      <c r="G68" s="57" t="s">
        <v>79</v>
      </c>
      <c r="H68" s="55"/>
      <c r="I68" s="55"/>
      <c r="J68" s="55"/>
    </row>
    <row r="69" spans="1:10" x14ac:dyDescent="0.2">
      <c r="A69" s="50" t="s">
        <v>99</v>
      </c>
      <c r="B69" s="61" t="s">
        <v>95</v>
      </c>
      <c r="C69" s="53" t="s">
        <v>13</v>
      </c>
      <c r="D69" s="51">
        <v>-813001.97458333301</v>
      </c>
      <c r="E69" s="51">
        <v>-465751.64</v>
      </c>
      <c r="F69" s="51">
        <f t="shared" si="1"/>
        <v>347250.33458333299</v>
      </c>
      <c r="G69" s="57" t="s">
        <v>79</v>
      </c>
      <c r="H69" s="55"/>
      <c r="I69" s="55"/>
      <c r="J69" s="55"/>
    </row>
    <row r="70" spans="1:10" x14ac:dyDescent="0.2">
      <c r="A70" s="50" t="s">
        <v>188</v>
      </c>
      <c r="B70" s="61" t="s">
        <v>95</v>
      </c>
      <c r="C70" s="53" t="s">
        <v>158</v>
      </c>
      <c r="D70" s="51">
        <v>-10282342.6666667</v>
      </c>
      <c r="E70" s="51">
        <v>-10386182.529999999</v>
      </c>
      <c r="F70" s="51">
        <f t="shared" ref="F70:F101" si="2">E70+-D70</f>
        <v>-103839.86333329976</v>
      </c>
      <c r="G70" s="57" t="s">
        <v>79</v>
      </c>
      <c r="H70" s="55"/>
      <c r="I70" s="55"/>
      <c r="J70" s="55"/>
    </row>
    <row r="71" spans="1:10" x14ac:dyDescent="0.2">
      <c r="A71" s="50" t="s">
        <v>98</v>
      </c>
      <c r="B71" s="61" t="s">
        <v>95</v>
      </c>
      <c r="C71" s="53" t="s">
        <v>27</v>
      </c>
      <c r="D71" s="51">
        <v>-18296630.908333302</v>
      </c>
      <c r="E71" s="51">
        <v>-9285875.1400000006</v>
      </c>
      <c r="F71" s="51">
        <f t="shared" si="2"/>
        <v>9010755.7683333009</v>
      </c>
      <c r="G71" s="57" t="s">
        <v>79</v>
      </c>
      <c r="H71" s="55"/>
      <c r="I71" s="55"/>
      <c r="J71" s="55"/>
    </row>
    <row r="72" spans="1:10" x14ac:dyDescent="0.2">
      <c r="A72" s="50" t="s">
        <v>97</v>
      </c>
      <c r="B72" s="61" t="s">
        <v>95</v>
      </c>
      <c r="C72" s="53" t="s">
        <v>21</v>
      </c>
      <c r="D72" s="51">
        <v>-44027394.235416703</v>
      </c>
      <c r="E72" s="51">
        <v>-45211037.32</v>
      </c>
      <c r="F72" s="51">
        <f t="shared" si="2"/>
        <v>-1183643.0845832974</v>
      </c>
      <c r="G72" s="57" t="s">
        <v>79</v>
      </c>
      <c r="H72" s="55"/>
      <c r="I72" s="55"/>
      <c r="J72" s="55"/>
    </row>
    <row r="73" spans="1:10" x14ac:dyDescent="0.2">
      <c r="A73" s="50" t="s">
        <v>96</v>
      </c>
      <c r="B73" s="61" t="s">
        <v>95</v>
      </c>
      <c r="C73" s="53" t="s">
        <v>19</v>
      </c>
      <c r="D73" s="51">
        <v>-5191159.1912500001</v>
      </c>
      <c r="E73" s="51">
        <v>-5457219.5300000003</v>
      </c>
      <c r="F73" s="51">
        <f t="shared" si="2"/>
        <v>-266060.33875000011</v>
      </c>
      <c r="G73" s="57" t="s">
        <v>79</v>
      </c>
      <c r="H73" s="55"/>
      <c r="I73" s="55"/>
      <c r="J73" s="55"/>
    </row>
    <row r="74" spans="1:10" x14ac:dyDescent="0.2">
      <c r="A74" s="50" t="s">
        <v>171</v>
      </c>
      <c r="B74" s="61" t="s">
        <v>95</v>
      </c>
      <c r="C74" s="53" t="s">
        <v>159</v>
      </c>
      <c r="D74" s="51">
        <v>-5066260.3291666703</v>
      </c>
      <c r="E74" s="51">
        <v>-5334503.6900000004</v>
      </c>
      <c r="F74" s="51">
        <f t="shared" si="2"/>
        <v>-268243.36083333008</v>
      </c>
      <c r="G74" s="57" t="s">
        <v>79</v>
      </c>
      <c r="H74" s="55"/>
      <c r="I74" s="55"/>
      <c r="J74" s="55"/>
    </row>
    <row r="75" spans="1:10" x14ac:dyDescent="0.2">
      <c r="A75" s="50" t="s">
        <v>171</v>
      </c>
      <c r="B75" s="61" t="s">
        <v>95</v>
      </c>
      <c r="C75" s="53" t="s">
        <v>159</v>
      </c>
      <c r="D75" s="51">
        <v>-1226582.48958333</v>
      </c>
      <c r="E75" s="51">
        <v>-1253712.6100000001</v>
      </c>
      <c r="F75" s="51">
        <f t="shared" si="2"/>
        <v>-27130.120416670106</v>
      </c>
      <c r="G75" s="57" t="s">
        <v>79</v>
      </c>
      <c r="H75" s="55"/>
      <c r="I75" s="55"/>
      <c r="J75" s="55"/>
    </row>
    <row r="76" spans="1:10" x14ac:dyDescent="0.2">
      <c r="A76" s="50" t="s">
        <v>94</v>
      </c>
      <c r="B76" s="61" t="s">
        <v>90</v>
      </c>
      <c r="C76" s="53" t="s">
        <v>13</v>
      </c>
      <c r="D76" s="51">
        <v>-212428.85833333299</v>
      </c>
      <c r="E76" s="51">
        <v>-211611.02</v>
      </c>
      <c r="F76" s="51">
        <f t="shared" si="2"/>
        <v>817.83833333299845</v>
      </c>
      <c r="G76" s="57" t="s">
        <v>79</v>
      </c>
      <c r="H76" s="55"/>
      <c r="I76" s="55"/>
      <c r="J76" s="55"/>
    </row>
    <row r="77" spans="1:10" x14ac:dyDescent="0.2">
      <c r="A77" s="50" t="s">
        <v>189</v>
      </c>
      <c r="B77" s="61" t="s">
        <v>90</v>
      </c>
      <c r="C77" s="53" t="s">
        <v>158</v>
      </c>
      <c r="D77" s="51">
        <v>-142239.31458333301</v>
      </c>
      <c r="E77" s="51">
        <v>-140885.17000000001</v>
      </c>
      <c r="F77" s="51">
        <f t="shared" si="2"/>
        <v>1354.1445833329926</v>
      </c>
      <c r="G77" s="57" t="s">
        <v>79</v>
      </c>
      <c r="H77" s="55"/>
      <c r="I77" s="55"/>
      <c r="J77" s="55"/>
    </row>
    <row r="78" spans="1:10" x14ac:dyDescent="0.2">
      <c r="A78" s="50" t="s">
        <v>93</v>
      </c>
      <c r="B78" s="61" t="s">
        <v>90</v>
      </c>
      <c r="C78" s="53" t="s">
        <v>27</v>
      </c>
      <c r="D78" s="51">
        <v>-2131808.66791667</v>
      </c>
      <c r="E78" s="51">
        <v>-2109956.7599999998</v>
      </c>
      <c r="F78" s="51">
        <f t="shared" si="2"/>
        <v>21851.907916670199</v>
      </c>
      <c r="G78" s="57" t="s">
        <v>79</v>
      </c>
      <c r="H78" s="55"/>
      <c r="I78" s="55"/>
      <c r="J78" s="55"/>
    </row>
    <row r="79" spans="1:10" x14ac:dyDescent="0.2">
      <c r="A79" s="50" t="s">
        <v>92</v>
      </c>
      <c r="B79" s="61" t="s">
        <v>90</v>
      </c>
      <c r="C79" s="53" t="s">
        <v>21</v>
      </c>
      <c r="D79" s="51">
        <v>-3381442.4216666701</v>
      </c>
      <c r="E79" s="51">
        <v>-3336149.36</v>
      </c>
      <c r="F79" s="51">
        <f t="shared" si="2"/>
        <v>45293.061666670255</v>
      </c>
      <c r="G79" s="57" t="s">
        <v>79</v>
      </c>
      <c r="H79" s="55"/>
      <c r="I79" s="55"/>
      <c r="J79" s="55"/>
    </row>
    <row r="80" spans="1:10" x14ac:dyDescent="0.2">
      <c r="A80" s="50" t="s">
        <v>91</v>
      </c>
      <c r="B80" s="61" t="s">
        <v>90</v>
      </c>
      <c r="C80" s="53" t="s">
        <v>19</v>
      </c>
      <c r="D80" s="51">
        <v>-363576.64541666699</v>
      </c>
      <c r="E80" s="51">
        <v>-360853.73</v>
      </c>
      <c r="F80" s="51">
        <f t="shared" si="2"/>
        <v>2722.915416667005</v>
      </c>
      <c r="G80" s="57" t="s">
        <v>79</v>
      </c>
      <c r="H80" s="55"/>
      <c r="I80" s="55"/>
      <c r="J80" s="55"/>
    </row>
    <row r="81" spans="1:10" x14ac:dyDescent="0.2">
      <c r="A81" s="50" t="s">
        <v>172</v>
      </c>
      <c r="B81" s="61" t="s">
        <v>90</v>
      </c>
      <c r="C81" s="53" t="s">
        <v>159</v>
      </c>
      <c r="D81" s="51">
        <v>-889926.14041666698</v>
      </c>
      <c r="E81" s="51">
        <v>-889927.64</v>
      </c>
      <c r="F81" s="51">
        <f t="shared" si="2"/>
        <v>-1.4995833330322057</v>
      </c>
      <c r="G81" s="57" t="s">
        <v>79</v>
      </c>
      <c r="H81" s="55"/>
      <c r="I81" s="55"/>
      <c r="J81" s="55"/>
    </row>
    <row r="82" spans="1:10" x14ac:dyDescent="0.2">
      <c r="A82" s="50" t="s">
        <v>172</v>
      </c>
      <c r="B82" s="61" t="s">
        <v>90</v>
      </c>
      <c r="C82" s="53" t="s">
        <v>159</v>
      </c>
      <c r="D82" s="51">
        <v>-148478.593333333</v>
      </c>
      <c r="E82" s="51">
        <v>-149261.03</v>
      </c>
      <c r="F82" s="51">
        <f t="shared" si="2"/>
        <v>-782.43666666699573</v>
      </c>
      <c r="G82" s="57" t="s">
        <v>79</v>
      </c>
      <c r="H82" s="55"/>
      <c r="I82" s="55"/>
      <c r="J82" s="55"/>
    </row>
    <row r="83" spans="1:10" x14ac:dyDescent="0.2">
      <c r="A83" s="50" t="s">
        <v>89</v>
      </c>
      <c r="B83" s="61" t="s">
        <v>85</v>
      </c>
      <c r="C83" s="53" t="s">
        <v>13</v>
      </c>
      <c r="D83" s="51">
        <v>-598655.18541666702</v>
      </c>
      <c r="E83" s="51">
        <v>-601095.4</v>
      </c>
      <c r="F83" s="51">
        <f t="shared" si="2"/>
        <v>-2440.2145833329996</v>
      </c>
      <c r="G83" s="57" t="s">
        <v>79</v>
      </c>
      <c r="H83" s="55"/>
      <c r="I83" s="55"/>
      <c r="J83" s="55"/>
    </row>
    <row r="84" spans="1:10" x14ac:dyDescent="0.2">
      <c r="A84" s="50" t="s">
        <v>190</v>
      </c>
      <c r="B84" s="61" t="s">
        <v>85</v>
      </c>
      <c r="C84" s="53" t="s">
        <v>158</v>
      </c>
      <c r="D84" s="51">
        <v>-457712.31291666703</v>
      </c>
      <c r="E84" s="51">
        <v>-460681.6</v>
      </c>
      <c r="F84" s="51">
        <f t="shared" si="2"/>
        <v>-2969.2870833329507</v>
      </c>
      <c r="G84" s="57" t="s">
        <v>79</v>
      </c>
      <c r="H84" s="55"/>
      <c r="I84" s="55"/>
      <c r="J84" s="55"/>
    </row>
    <row r="85" spans="1:10" x14ac:dyDescent="0.2">
      <c r="A85" s="50" t="s">
        <v>88</v>
      </c>
      <c r="B85" s="61" t="s">
        <v>85</v>
      </c>
      <c r="C85" s="53" t="s">
        <v>27</v>
      </c>
      <c r="D85" s="51">
        <v>-11168230.268750001</v>
      </c>
      <c r="E85" s="51">
        <v>-11198218.42</v>
      </c>
      <c r="F85" s="51">
        <f t="shared" si="2"/>
        <v>-29988.15124999918</v>
      </c>
      <c r="G85" s="57" t="s">
        <v>79</v>
      </c>
      <c r="H85" s="55"/>
      <c r="I85" s="55"/>
      <c r="J85" s="55"/>
    </row>
    <row r="86" spans="1:10" x14ac:dyDescent="0.2">
      <c r="A86" s="50" t="s">
        <v>87</v>
      </c>
      <c r="B86" s="61" t="s">
        <v>85</v>
      </c>
      <c r="C86" s="53" t="s">
        <v>21</v>
      </c>
      <c r="D86" s="51">
        <v>-12538896.987083299</v>
      </c>
      <c r="E86" s="51">
        <v>-12320649.74</v>
      </c>
      <c r="F86" s="51">
        <f t="shared" si="2"/>
        <v>218247.24708329886</v>
      </c>
      <c r="G86" s="57" t="s">
        <v>79</v>
      </c>
      <c r="H86" s="55"/>
      <c r="I86" s="55"/>
      <c r="J86" s="55"/>
    </row>
    <row r="87" spans="1:10" x14ac:dyDescent="0.2">
      <c r="A87" s="50" t="s">
        <v>86</v>
      </c>
      <c r="B87" s="61" t="s">
        <v>85</v>
      </c>
      <c r="C87" s="53" t="s">
        <v>19</v>
      </c>
      <c r="D87" s="51">
        <v>-2184290.3416666701</v>
      </c>
      <c r="E87" s="51">
        <v>-2218307.15</v>
      </c>
      <c r="F87" s="51">
        <f t="shared" si="2"/>
        <v>-34016.808333329856</v>
      </c>
      <c r="G87" s="57" t="s">
        <v>79</v>
      </c>
      <c r="H87" s="55"/>
      <c r="I87" s="55"/>
      <c r="J87" s="55"/>
    </row>
    <row r="88" spans="1:10" x14ac:dyDescent="0.2">
      <c r="A88" s="50" t="s">
        <v>173</v>
      </c>
      <c r="B88" s="61" t="s">
        <v>85</v>
      </c>
      <c r="C88" s="53" t="s">
        <v>159</v>
      </c>
      <c r="D88" s="51">
        <v>-3547400.0816666698</v>
      </c>
      <c r="E88" s="51">
        <v>-3575792.19</v>
      </c>
      <c r="F88" s="51">
        <f t="shared" si="2"/>
        <v>-28392.108333330136</v>
      </c>
      <c r="G88" s="57" t="s">
        <v>79</v>
      </c>
      <c r="H88" s="55"/>
      <c r="I88" s="55"/>
      <c r="J88" s="55"/>
    </row>
    <row r="89" spans="1:10" x14ac:dyDescent="0.2">
      <c r="A89" s="50" t="s">
        <v>173</v>
      </c>
      <c r="B89" s="61" t="s">
        <v>85</v>
      </c>
      <c r="C89" s="53" t="s">
        <v>159</v>
      </c>
      <c r="D89" s="51">
        <v>-1147095.8291666701</v>
      </c>
      <c r="E89" s="51">
        <v>-1152799.53</v>
      </c>
      <c r="F89" s="51">
        <f t="shared" si="2"/>
        <v>-5703.7008333299309</v>
      </c>
      <c r="G89" s="57" t="s">
        <v>79</v>
      </c>
      <c r="H89" s="55"/>
      <c r="I89" s="55"/>
      <c r="J89" s="55"/>
    </row>
    <row r="90" spans="1:10" x14ac:dyDescent="0.2">
      <c r="A90" s="50" t="s">
        <v>84</v>
      </c>
      <c r="B90" s="53" t="s">
        <v>80</v>
      </c>
      <c r="C90" s="53" t="s">
        <v>13</v>
      </c>
      <c r="D90" s="51">
        <v>274877.01250000001</v>
      </c>
      <c r="E90" s="51">
        <v>66748</v>
      </c>
      <c r="F90" s="51">
        <f t="shared" si="2"/>
        <v>-208129.01250000001</v>
      </c>
      <c r="G90" s="57" t="s">
        <v>79</v>
      </c>
      <c r="H90" s="55"/>
      <c r="I90" s="55"/>
      <c r="J90" s="55"/>
    </row>
    <row r="91" spans="1:10" x14ac:dyDescent="0.2">
      <c r="A91" s="50" t="s">
        <v>191</v>
      </c>
      <c r="B91" s="53" t="s">
        <v>80</v>
      </c>
      <c r="C91" s="53" t="s">
        <v>158</v>
      </c>
      <c r="D91" s="51">
        <v>330098.72583333298</v>
      </c>
      <c r="E91" s="51">
        <v>150011</v>
      </c>
      <c r="F91" s="51">
        <f t="shared" si="2"/>
        <v>-180087.72583333298</v>
      </c>
      <c r="G91" s="57" t="s">
        <v>79</v>
      </c>
      <c r="H91" s="55"/>
      <c r="I91" s="55"/>
      <c r="J91" s="55"/>
    </row>
    <row r="92" spans="1:10" x14ac:dyDescent="0.2">
      <c r="A92" s="50" t="s">
        <v>83</v>
      </c>
      <c r="B92" s="53" t="s">
        <v>80</v>
      </c>
      <c r="C92" s="53" t="s">
        <v>27</v>
      </c>
      <c r="D92" s="51">
        <v>1019213.0958333299</v>
      </c>
      <c r="E92" s="51">
        <v>1007451</v>
      </c>
      <c r="F92" s="51">
        <f t="shared" si="2"/>
        <v>-11762.09583332995</v>
      </c>
      <c r="G92" s="57" t="s">
        <v>79</v>
      </c>
      <c r="H92" s="55"/>
      <c r="I92" s="55"/>
      <c r="J92" s="55"/>
    </row>
    <row r="93" spans="1:10" x14ac:dyDescent="0.2">
      <c r="A93" s="50" t="s">
        <v>82</v>
      </c>
      <c r="B93" s="53" t="s">
        <v>80</v>
      </c>
      <c r="C93" s="53" t="s">
        <v>21</v>
      </c>
      <c r="D93" s="51">
        <v>3397107.4558333298</v>
      </c>
      <c r="E93" s="51">
        <v>1648924</v>
      </c>
      <c r="F93" s="51">
        <f t="shared" si="2"/>
        <v>-1748183.4558333298</v>
      </c>
      <c r="G93" s="57" t="s">
        <v>79</v>
      </c>
      <c r="H93" s="55"/>
      <c r="I93" s="55"/>
      <c r="J93" s="55"/>
    </row>
    <row r="94" spans="1:10" x14ac:dyDescent="0.2">
      <c r="A94" s="50" t="s">
        <v>81</v>
      </c>
      <c r="B94" s="53" t="s">
        <v>80</v>
      </c>
      <c r="C94" s="53" t="s">
        <v>19</v>
      </c>
      <c r="D94" s="51">
        <v>399118.74666666699</v>
      </c>
      <c r="E94" s="51">
        <v>352743</v>
      </c>
      <c r="F94" s="51">
        <f t="shared" si="2"/>
        <v>-46375.746666666993</v>
      </c>
      <c r="G94" s="57" t="s">
        <v>79</v>
      </c>
      <c r="H94" s="55"/>
      <c r="I94" s="55"/>
      <c r="J94" s="55"/>
    </row>
    <row r="95" spans="1:10" x14ac:dyDescent="0.2">
      <c r="A95" s="50" t="s">
        <v>174</v>
      </c>
      <c r="B95" s="53" t="s">
        <v>80</v>
      </c>
      <c r="C95" s="53" t="s">
        <v>159</v>
      </c>
      <c r="D95" s="51">
        <v>158169.95666666701</v>
      </c>
      <c r="E95" s="51">
        <v>0</v>
      </c>
      <c r="F95" s="51">
        <f t="shared" si="2"/>
        <v>-158169.95666666701</v>
      </c>
      <c r="G95" s="57" t="s">
        <v>79</v>
      </c>
      <c r="H95" s="55"/>
      <c r="I95" s="55"/>
      <c r="J95" s="55"/>
    </row>
    <row r="96" spans="1:10" x14ac:dyDescent="0.2">
      <c r="A96" s="50" t="s">
        <v>174</v>
      </c>
      <c r="B96" s="53" t="s">
        <v>80</v>
      </c>
      <c r="C96" s="53" t="s">
        <v>159</v>
      </c>
      <c r="D96" s="51">
        <v>392557.625</v>
      </c>
      <c r="E96" s="51">
        <v>348690</v>
      </c>
      <c r="F96" s="51">
        <f t="shared" si="2"/>
        <v>-43867.625</v>
      </c>
      <c r="G96" s="57" t="s">
        <v>79</v>
      </c>
      <c r="H96" s="55"/>
      <c r="I96" s="55"/>
      <c r="J96" s="55"/>
    </row>
    <row r="97" spans="1:10" x14ac:dyDescent="0.2">
      <c r="A97" s="50" t="s">
        <v>78</v>
      </c>
      <c r="B97" s="53" t="s">
        <v>67</v>
      </c>
      <c r="C97" s="53" t="s">
        <v>13</v>
      </c>
      <c r="D97" s="51">
        <v>-7328433.6220833296</v>
      </c>
      <c r="E97" s="51">
        <v>-7234341.3600000003</v>
      </c>
      <c r="F97" s="51">
        <f t="shared" si="2"/>
        <v>94092.26208332926</v>
      </c>
      <c r="G97" s="57" t="s">
        <v>33</v>
      </c>
      <c r="H97" s="55"/>
      <c r="I97" s="55"/>
      <c r="J97" s="55"/>
    </row>
    <row r="98" spans="1:10" x14ac:dyDescent="0.2">
      <c r="A98" s="50" t="s">
        <v>77</v>
      </c>
      <c r="B98" s="53" t="s">
        <v>67</v>
      </c>
      <c r="C98" s="53" t="s">
        <v>38</v>
      </c>
      <c r="D98" s="51">
        <v>-1611089.4541666701</v>
      </c>
      <c r="E98" s="51">
        <v>-1583569</v>
      </c>
      <c r="F98" s="51">
        <f t="shared" si="2"/>
        <v>27520.454166670097</v>
      </c>
      <c r="G98" s="57" t="s">
        <v>33</v>
      </c>
      <c r="H98" s="55"/>
      <c r="I98" s="55"/>
      <c r="J98" s="55"/>
    </row>
    <row r="99" spans="1:10" x14ac:dyDescent="0.2">
      <c r="A99" s="50" t="s">
        <v>76</v>
      </c>
      <c r="B99" s="53" t="s">
        <v>67</v>
      </c>
      <c r="C99" s="53" t="s">
        <v>36</v>
      </c>
      <c r="D99" s="51">
        <v>-78029207.081666693</v>
      </c>
      <c r="E99" s="51">
        <v>-81112073.340000004</v>
      </c>
      <c r="F99" s="51">
        <f t="shared" si="2"/>
        <v>-3082866.2583333105</v>
      </c>
      <c r="G99" s="57" t="s">
        <v>33</v>
      </c>
      <c r="H99" s="55"/>
      <c r="I99" s="55"/>
      <c r="J99" s="55"/>
    </row>
    <row r="100" spans="1:10" x14ac:dyDescent="0.2">
      <c r="A100" s="50" t="s">
        <v>75</v>
      </c>
      <c r="B100" s="53" t="s">
        <v>67</v>
      </c>
      <c r="C100" s="53" t="s">
        <v>34</v>
      </c>
      <c r="D100" s="51">
        <v>-30818110.5233333</v>
      </c>
      <c r="E100" s="51">
        <v>-31820199.050000001</v>
      </c>
      <c r="F100" s="51">
        <f t="shared" si="2"/>
        <v>-1002088.5266667008</v>
      </c>
      <c r="G100" s="57" t="s">
        <v>33</v>
      </c>
      <c r="H100" s="55"/>
      <c r="I100" s="55"/>
      <c r="J100" s="55"/>
    </row>
    <row r="101" spans="1:10" x14ac:dyDescent="0.2">
      <c r="A101" s="50" t="s">
        <v>74</v>
      </c>
      <c r="B101" s="53" t="s">
        <v>67</v>
      </c>
      <c r="C101" s="53" t="s">
        <v>31</v>
      </c>
      <c r="D101" s="51">
        <v>-6465184.4737499999</v>
      </c>
      <c r="E101" s="51">
        <v>-6314415.9800000004</v>
      </c>
      <c r="F101" s="51">
        <f t="shared" si="2"/>
        <v>150768.49374999944</v>
      </c>
      <c r="G101" s="57" t="s">
        <v>33</v>
      </c>
      <c r="H101" s="55"/>
      <c r="I101" s="55"/>
      <c r="J101" s="55"/>
    </row>
    <row r="102" spans="1:10" x14ac:dyDescent="0.2">
      <c r="A102" s="50" t="s">
        <v>192</v>
      </c>
      <c r="B102" s="53" t="s">
        <v>67</v>
      </c>
      <c r="C102" s="53" t="s">
        <v>158</v>
      </c>
      <c r="D102" s="51">
        <v>-16632895.6445833</v>
      </c>
      <c r="E102" s="51">
        <v>-16831633.949999999</v>
      </c>
      <c r="F102" s="51">
        <f t="shared" ref="F102:F133" si="3">E102+-D102</f>
        <v>-198738.3054166995</v>
      </c>
      <c r="G102" s="57" t="s">
        <v>33</v>
      </c>
      <c r="H102" s="55"/>
      <c r="I102" s="55"/>
      <c r="J102" s="55"/>
    </row>
    <row r="103" spans="1:10" x14ac:dyDescent="0.2">
      <c r="A103" s="50" t="s">
        <v>73</v>
      </c>
      <c r="B103" s="53" t="s">
        <v>67</v>
      </c>
      <c r="C103" s="53" t="s">
        <v>29</v>
      </c>
      <c r="D103" s="51">
        <v>-6621868.3475000001</v>
      </c>
      <c r="E103" s="51">
        <v>-6860242.6900000004</v>
      </c>
      <c r="F103" s="51">
        <f t="shared" si="3"/>
        <v>-238374.34250000026</v>
      </c>
      <c r="G103" s="57" t="s">
        <v>33</v>
      </c>
      <c r="H103" s="55"/>
      <c r="I103" s="55"/>
      <c r="J103" s="55"/>
    </row>
    <row r="104" spans="1:10" x14ac:dyDescent="0.2">
      <c r="A104" s="50" t="s">
        <v>72</v>
      </c>
      <c r="B104" s="53" t="s">
        <v>67</v>
      </c>
      <c r="C104" s="53" t="s">
        <v>27</v>
      </c>
      <c r="D104" s="51">
        <v>-82128053.929166704</v>
      </c>
      <c r="E104" s="51">
        <v>-84544724.099999994</v>
      </c>
      <c r="F104" s="51">
        <f t="shared" si="3"/>
        <v>-2416670.1708332896</v>
      </c>
      <c r="G104" s="57" t="s">
        <v>33</v>
      </c>
      <c r="H104" s="55"/>
      <c r="I104" s="55"/>
      <c r="J104" s="55"/>
    </row>
    <row r="105" spans="1:10" x14ac:dyDescent="0.2">
      <c r="A105" s="50" t="s">
        <v>71</v>
      </c>
      <c r="B105" s="53" t="s">
        <v>67</v>
      </c>
      <c r="C105" s="53" t="s">
        <v>25</v>
      </c>
      <c r="D105" s="51">
        <v>33673.96</v>
      </c>
      <c r="E105" s="51">
        <v>33673.96</v>
      </c>
      <c r="F105" s="51">
        <f t="shared" si="3"/>
        <v>0</v>
      </c>
      <c r="G105" s="57" t="s">
        <v>33</v>
      </c>
      <c r="H105" s="55"/>
      <c r="I105" s="55"/>
      <c r="J105" s="55"/>
    </row>
    <row r="106" spans="1:10" x14ac:dyDescent="0.2">
      <c r="A106" s="50" t="s">
        <v>70</v>
      </c>
      <c r="B106" s="53" t="s">
        <v>67</v>
      </c>
      <c r="C106" s="53" t="s">
        <v>23</v>
      </c>
      <c r="D106" s="51">
        <v>-110774382.87791701</v>
      </c>
      <c r="E106" s="51">
        <v>-102867839.38</v>
      </c>
      <c r="F106" s="51">
        <f t="shared" si="3"/>
        <v>7906543.4979170114</v>
      </c>
      <c r="G106" s="57" t="s">
        <v>33</v>
      </c>
      <c r="H106" s="55"/>
      <c r="I106" s="55"/>
      <c r="J106" s="55"/>
    </row>
    <row r="107" spans="1:10" x14ac:dyDescent="0.2">
      <c r="A107" s="50" t="s">
        <v>69</v>
      </c>
      <c r="B107" s="53" t="s">
        <v>67</v>
      </c>
      <c r="C107" s="53" t="s">
        <v>21</v>
      </c>
      <c r="D107" s="51">
        <v>-83499324.929166704</v>
      </c>
      <c r="E107" s="51">
        <v>-85056353.680000007</v>
      </c>
      <c r="F107" s="51">
        <f t="shared" si="3"/>
        <v>-1557028.7508333027</v>
      </c>
      <c r="G107" s="57" t="s">
        <v>33</v>
      </c>
      <c r="H107" s="55"/>
      <c r="I107" s="55"/>
      <c r="J107" s="55"/>
    </row>
    <row r="108" spans="1:10" x14ac:dyDescent="0.2">
      <c r="A108" s="50" t="s">
        <v>68</v>
      </c>
      <c r="B108" s="53" t="s">
        <v>67</v>
      </c>
      <c r="C108" s="53" t="s">
        <v>19</v>
      </c>
      <c r="D108" s="51">
        <v>-23889924.704999998</v>
      </c>
      <c r="E108" s="51">
        <v>-24157432.809999999</v>
      </c>
      <c r="F108" s="51">
        <f t="shared" si="3"/>
        <v>-267508.10500000045</v>
      </c>
      <c r="G108" s="57" t="s">
        <v>33</v>
      </c>
      <c r="H108" s="55"/>
      <c r="I108" s="55"/>
      <c r="J108" s="55"/>
    </row>
    <row r="109" spans="1:10" x14ac:dyDescent="0.2">
      <c r="A109" s="52" t="s">
        <v>175</v>
      </c>
      <c r="B109" s="60" t="s">
        <v>67</v>
      </c>
      <c r="C109" s="60" t="s">
        <v>159</v>
      </c>
      <c r="D109" s="51">
        <v>-23310428.82</v>
      </c>
      <c r="E109" s="51">
        <v>-23971347.969999999</v>
      </c>
      <c r="F109" s="51">
        <f t="shared" si="3"/>
        <v>-660919.14999999851</v>
      </c>
      <c r="G109" s="57" t="s">
        <v>33</v>
      </c>
      <c r="H109" s="55"/>
      <c r="I109" s="55"/>
      <c r="J109" s="55"/>
    </row>
    <row r="110" spans="1:10" x14ac:dyDescent="0.2">
      <c r="A110" s="50" t="s">
        <v>175</v>
      </c>
      <c r="B110" s="53" t="s">
        <v>67</v>
      </c>
      <c r="C110" s="53" t="s">
        <v>159</v>
      </c>
      <c r="D110" s="51">
        <v>-5677836.53083333</v>
      </c>
      <c r="E110" s="51">
        <v>-5782407.04</v>
      </c>
      <c r="F110" s="51">
        <f t="shared" si="3"/>
        <v>-104570.50916667003</v>
      </c>
      <c r="G110" s="57" t="s">
        <v>33</v>
      </c>
      <c r="H110" s="55"/>
      <c r="I110" s="55"/>
      <c r="J110" s="55"/>
    </row>
    <row r="111" spans="1:10" x14ac:dyDescent="0.2">
      <c r="A111" s="50" t="s">
        <v>66</v>
      </c>
      <c r="B111" s="53" t="s">
        <v>63</v>
      </c>
      <c r="C111" s="53" t="s">
        <v>36</v>
      </c>
      <c r="D111" s="51">
        <v>-84244031.630833298</v>
      </c>
      <c r="E111" s="51">
        <v>-86339874.680000007</v>
      </c>
      <c r="F111" s="51">
        <f t="shared" si="3"/>
        <v>-2095843.0491667092</v>
      </c>
      <c r="G111" s="57" t="s">
        <v>33</v>
      </c>
      <c r="H111" s="55"/>
      <c r="I111" s="55"/>
      <c r="J111" s="55"/>
    </row>
    <row r="112" spans="1:10" x14ac:dyDescent="0.2">
      <c r="A112" s="50" t="s">
        <v>65</v>
      </c>
      <c r="B112" s="53" t="s">
        <v>63</v>
      </c>
      <c r="C112" s="53" t="s">
        <v>34</v>
      </c>
      <c r="D112" s="51">
        <v>-346418423.70666701</v>
      </c>
      <c r="E112" s="51">
        <v>-360848811.97000003</v>
      </c>
      <c r="F112" s="51">
        <f t="shared" si="3"/>
        <v>-14430388.263333023</v>
      </c>
      <c r="G112" s="57" t="s">
        <v>33</v>
      </c>
      <c r="H112" s="55"/>
      <c r="I112" s="55"/>
      <c r="J112" s="55"/>
    </row>
    <row r="113" spans="1:10" x14ac:dyDescent="0.2">
      <c r="A113" s="50" t="s">
        <v>64</v>
      </c>
      <c r="B113" s="53" t="s">
        <v>63</v>
      </c>
      <c r="C113" s="53" t="s">
        <v>62</v>
      </c>
      <c r="D113" s="51">
        <v>3073536.0362499999</v>
      </c>
      <c r="E113" s="51">
        <v>3575830.21</v>
      </c>
      <c r="F113" s="59">
        <f t="shared" si="3"/>
        <v>502294.17375000007</v>
      </c>
      <c r="G113" s="57" t="s">
        <v>33</v>
      </c>
      <c r="H113" s="55"/>
      <c r="I113" s="55"/>
      <c r="J113" s="55"/>
    </row>
    <row r="114" spans="1:10" x14ac:dyDescent="0.2">
      <c r="A114" s="50" t="s">
        <v>61</v>
      </c>
      <c r="B114" s="53" t="s">
        <v>59</v>
      </c>
      <c r="C114" s="53" t="s">
        <v>36</v>
      </c>
      <c r="D114" s="51">
        <v>-669765790.36416698</v>
      </c>
      <c r="E114" s="51">
        <v>-711566884.49000001</v>
      </c>
      <c r="F114" s="51">
        <f t="shared" si="3"/>
        <v>-41801094.125833035</v>
      </c>
      <c r="G114" s="57" t="s">
        <v>33</v>
      </c>
      <c r="H114" s="55"/>
      <c r="I114" s="55"/>
      <c r="J114" s="55"/>
    </row>
    <row r="115" spans="1:10" x14ac:dyDescent="0.2">
      <c r="A115" s="50" t="s">
        <v>60</v>
      </c>
      <c r="B115" s="53" t="s">
        <v>59</v>
      </c>
      <c r="C115" s="53" t="s">
        <v>34</v>
      </c>
      <c r="D115" s="51">
        <v>-475615059.84125</v>
      </c>
      <c r="E115" s="51">
        <v>-495622730.61000001</v>
      </c>
      <c r="F115" s="51">
        <f t="shared" si="3"/>
        <v>-20007670.768750012</v>
      </c>
      <c r="G115" s="57" t="s">
        <v>33</v>
      </c>
      <c r="H115" s="55"/>
      <c r="I115" s="55"/>
      <c r="J115" s="55"/>
    </row>
    <row r="116" spans="1:10" x14ac:dyDescent="0.2">
      <c r="A116" s="50" t="s">
        <v>58</v>
      </c>
      <c r="B116" s="53" t="s">
        <v>54</v>
      </c>
      <c r="C116" s="53" t="s">
        <v>36</v>
      </c>
      <c r="D116" s="51">
        <v>-2470411979.9816699</v>
      </c>
      <c r="E116" s="51">
        <v>-2496752782.4899998</v>
      </c>
      <c r="F116" s="51">
        <f t="shared" si="3"/>
        <v>-26340802.508329868</v>
      </c>
      <c r="G116" s="57" t="s">
        <v>33</v>
      </c>
      <c r="H116" s="55"/>
      <c r="I116" s="55"/>
      <c r="J116" s="55"/>
    </row>
    <row r="117" spans="1:10" x14ac:dyDescent="0.2">
      <c r="A117" s="50" t="s">
        <v>57</v>
      </c>
      <c r="B117" s="53" t="s">
        <v>54</v>
      </c>
      <c r="C117" s="53" t="s">
        <v>34</v>
      </c>
      <c r="D117" s="51">
        <v>-127154502.74708299</v>
      </c>
      <c r="E117" s="51">
        <v>-128225667.81</v>
      </c>
      <c r="F117" s="51">
        <f t="shared" si="3"/>
        <v>-1071165.062917009</v>
      </c>
      <c r="G117" s="57" t="s">
        <v>33</v>
      </c>
      <c r="H117" s="55"/>
      <c r="I117" s="55"/>
      <c r="J117" s="55"/>
    </row>
    <row r="118" spans="1:10" x14ac:dyDescent="0.2">
      <c r="A118" s="50" t="s">
        <v>193</v>
      </c>
      <c r="B118" s="53" t="s">
        <v>54</v>
      </c>
      <c r="C118" s="53" t="s">
        <v>158</v>
      </c>
      <c r="D118" s="51">
        <v>1243368.98</v>
      </c>
      <c r="E118" s="51">
        <v>1213075.3600000001</v>
      </c>
      <c r="F118" s="51">
        <f t="shared" si="3"/>
        <v>-30293.619999999879</v>
      </c>
      <c r="G118" s="57" t="s">
        <v>33</v>
      </c>
      <c r="H118" s="55"/>
      <c r="I118" s="55"/>
      <c r="J118" s="55"/>
    </row>
    <row r="119" spans="1:10" x14ac:dyDescent="0.2">
      <c r="A119" s="50" t="s">
        <v>56</v>
      </c>
      <c r="B119" s="53" t="s">
        <v>54</v>
      </c>
      <c r="C119" s="53" t="s">
        <v>29</v>
      </c>
      <c r="D119" s="51">
        <v>-586871177.365417</v>
      </c>
      <c r="E119" s="51">
        <v>-595439381.59000003</v>
      </c>
      <c r="F119" s="51">
        <f t="shared" si="3"/>
        <v>-8568204.2245830297</v>
      </c>
      <c r="G119" s="57" t="s">
        <v>33</v>
      </c>
      <c r="H119" s="55"/>
      <c r="I119" s="55"/>
      <c r="J119" s="55"/>
    </row>
    <row r="120" spans="1:10" x14ac:dyDescent="0.2">
      <c r="A120" s="50" t="s">
        <v>55</v>
      </c>
      <c r="B120" s="53" t="s">
        <v>54</v>
      </c>
      <c r="C120" s="53" t="s">
        <v>21</v>
      </c>
      <c r="D120" s="51">
        <v>8994203.7949999999</v>
      </c>
      <c r="E120" s="51">
        <v>8775067.7100000009</v>
      </c>
      <c r="F120" s="51">
        <f t="shared" si="3"/>
        <v>-219136.08499999903</v>
      </c>
      <c r="G120" s="57" t="s">
        <v>33</v>
      </c>
      <c r="H120" s="55"/>
      <c r="I120" s="55"/>
      <c r="J120" s="55"/>
    </row>
    <row r="121" spans="1:10" x14ac:dyDescent="0.2">
      <c r="A121" s="50" t="s">
        <v>176</v>
      </c>
      <c r="B121" s="53" t="s">
        <v>54</v>
      </c>
      <c r="C121" s="53" t="s">
        <v>159</v>
      </c>
      <c r="D121" s="51">
        <v>1059362.0625</v>
      </c>
      <c r="E121" s="51">
        <v>714119.68000000005</v>
      </c>
      <c r="F121" s="51">
        <f t="shared" si="3"/>
        <v>-345242.38249999995</v>
      </c>
      <c r="G121" s="57" t="s">
        <v>33</v>
      </c>
      <c r="H121" s="55"/>
      <c r="I121" s="55"/>
      <c r="J121" s="55"/>
    </row>
    <row r="122" spans="1:10" x14ac:dyDescent="0.2">
      <c r="A122" s="50" t="s">
        <v>53</v>
      </c>
      <c r="B122" s="53" t="s">
        <v>49</v>
      </c>
      <c r="C122" s="53" t="s">
        <v>36</v>
      </c>
      <c r="D122" s="51">
        <v>-1176481288.3791699</v>
      </c>
      <c r="E122" s="51">
        <v>-1211441501.45</v>
      </c>
      <c r="F122" s="51">
        <f t="shared" si="3"/>
        <v>-34960213.070830107</v>
      </c>
      <c r="G122" s="57" t="s">
        <v>33</v>
      </c>
      <c r="H122" s="55"/>
      <c r="I122" s="55"/>
      <c r="J122" s="55"/>
    </row>
    <row r="123" spans="1:10" x14ac:dyDescent="0.2">
      <c r="A123" s="50" t="s">
        <v>52</v>
      </c>
      <c r="B123" s="53" t="s">
        <v>49</v>
      </c>
      <c r="C123" s="53" t="s">
        <v>34</v>
      </c>
      <c r="D123" s="51">
        <v>-532522772.84291703</v>
      </c>
      <c r="E123" s="51">
        <v>-540997476.25999999</v>
      </c>
      <c r="F123" s="51">
        <f t="shared" si="3"/>
        <v>-8474703.4170829654</v>
      </c>
      <c r="G123" s="57" t="s">
        <v>33</v>
      </c>
      <c r="H123" s="55"/>
      <c r="I123" s="55"/>
      <c r="J123" s="55"/>
    </row>
    <row r="124" spans="1:10" x14ac:dyDescent="0.2">
      <c r="A124" s="50" t="s">
        <v>51</v>
      </c>
      <c r="B124" s="53" t="s">
        <v>49</v>
      </c>
      <c r="C124" s="53" t="s">
        <v>29</v>
      </c>
      <c r="D124" s="51">
        <v>-42748324.891249999</v>
      </c>
      <c r="E124" s="51">
        <v>-43114882.789999999</v>
      </c>
      <c r="F124" s="51">
        <f t="shared" si="3"/>
        <v>-366557.8987499997</v>
      </c>
      <c r="G124" s="57" t="s">
        <v>33</v>
      </c>
      <c r="H124" s="55"/>
      <c r="I124" s="55"/>
      <c r="J124" s="55"/>
    </row>
    <row r="125" spans="1:10" x14ac:dyDescent="0.2">
      <c r="A125" s="50" t="s">
        <v>50</v>
      </c>
      <c r="B125" s="53" t="s">
        <v>49</v>
      </c>
      <c r="C125" s="53" t="s">
        <v>25</v>
      </c>
      <c r="D125" s="51">
        <v>8533992.1441666707</v>
      </c>
      <c r="E125" s="51">
        <v>8532945.3200000003</v>
      </c>
      <c r="F125" s="51">
        <f t="shared" si="3"/>
        <v>-1046.8241666704416</v>
      </c>
      <c r="G125" s="57" t="s">
        <v>33</v>
      </c>
      <c r="H125" s="55"/>
      <c r="I125" s="55"/>
      <c r="J125" s="55"/>
    </row>
    <row r="126" spans="1:10" x14ac:dyDescent="0.2">
      <c r="A126" s="50" t="s">
        <v>48</v>
      </c>
      <c r="B126" s="53" t="s">
        <v>43</v>
      </c>
      <c r="C126" s="53" t="s">
        <v>13</v>
      </c>
      <c r="D126" s="51">
        <v>-629424.28458333295</v>
      </c>
      <c r="E126" s="51">
        <v>-505769.4</v>
      </c>
      <c r="F126" s="51">
        <f t="shared" si="3"/>
        <v>123654.88458333293</v>
      </c>
      <c r="G126" s="57" t="s">
        <v>33</v>
      </c>
      <c r="H126" s="55"/>
      <c r="I126" s="55"/>
      <c r="J126" s="55"/>
    </row>
    <row r="127" spans="1:10" x14ac:dyDescent="0.2">
      <c r="A127" s="50" t="s">
        <v>194</v>
      </c>
      <c r="B127" s="53" t="s">
        <v>43</v>
      </c>
      <c r="C127" s="53" t="s">
        <v>158</v>
      </c>
      <c r="D127" s="51">
        <v>-333770.7</v>
      </c>
      <c r="E127" s="51">
        <v>-333770.7</v>
      </c>
      <c r="F127" s="51">
        <f t="shared" si="3"/>
        <v>0</v>
      </c>
      <c r="G127" s="57" t="s">
        <v>33</v>
      </c>
      <c r="H127" s="55"/>
      <c r="I127" s="55"/>
      <c r="J127" s="55"/>
    </row>
    <row r="128" spans="1:10" x14ac:dyDescent="0.2">
      <c r="A128" s="50" t="s">
        <v>47</v>
      </c>
      <c r="B128" s="53" t="s">
        <v>43</v>
      </c>
      <c r="C128" s="53" t="s">
        <v>27</v>
      </c>
      <c r="D128" s="51">
        <v>-4743501.7379166698</v>
      </c>
      <c r="E128" s="51">
        <v>-4176900.33</v>
      </c>
      <c r="F128" s="51">
        <f t="shared" si="3"/>
        <v>566601.40791666973</v>
      </c>
      <c r="G128" s="57" t="s">
        <v>33</v>
      </c>
      <c r="H128" s="55"/>
      <c r="I128" s="55"/>
      <c r="J128" s="55"/>
    </row>
    <row r="129" spans="1:10" x14ac:dyDescent="0.2">
      <c r="A129" s="50" t="s">
        <v>46</v>
      </c>
      <c r="B129" s="53" t="s">
        <v>43</v>
      </c>
      <c r="C129" s="53" t="s">
        <v>23</v>
      </c>
      <c r="D129" s="51">
        <v>-3328502.72708333</v>
      </c>
      <c r="E129" s="51">
        <v>-3442703.38</v>
      </c>
      <c r="F129" s="51">
        <f t="shared" si="3"/>
        <v>-114200.65291666985</v>
      </c>
      <c r="G129" s="57" t="s">
        <v>33</v>
      </c>
      <c r="H129" s="55"/>
      <c r="I129" s="55"/>
      <c r="J129" s="55"/>
    </row>
    <row r="130" spans="1:10" x14ac:dyDescent="0.2">
      <c r="A130" s="50" t="s">
        <v>45</v>
      </c>
      <c r="B130" s="53" t="s">
        <v>43</v>
      </c>
      <c r="C130" s="53" t="s">
        <v>21</v>
      </c>
      <c r="D130" s="51">
        <v>-17579.6033333333</v>
      </c>
      <c r="E130" s="51">
        <v>-17943.560000000001</v>
      </c>
      <c r="F130" s="51">
        <f t="shared" si="3"/>
        <v>-363.95666666670149</v>
      </c>
      <c r="G130" s="57" t="s">
        <v>33</v>
      </c>
      <c r="H130" s="55"/>
      <c r="I130" s="55"/>
      <c r="J130" s="55"/>
    </row>
    <row r="131" spans="1:10" x14ac:dyDescent="0.2">
      <c r="A131" s="50" t="s">
        <v>44</v>
      </c>
      <c r="B131" s="53" t="s">
        <v>43</v>
      </c>
      <c r="C131" s="53" t="s">
        <v>19</v>
      </c>
      <c r="D131" s="51">
        <v>-1650129.18625</v>
      </c>
      <c r="E131" s="51">
        <v>-1691029.35</v>
      </c>
      <c r="F131" s="51">
        <f t="shared" si="3"/>
        <v>-40900.163750000065</v>
      </c>
      <c r="G131" s="57" t="s">
        <v>33</v>
      </c>
      <c r="H131" s="55"/>
      <c r="I131" s="55"/>
      <c r="J131" s="55"/>
    </row>
    <row r="132" spans="1:10" x14ac:dyDescent="0.2">
      <c r="A132" s="50" t="s">
        <v>177</v>
      </c>
      <c r="B132" s="53" t="s">
        <v>43</v>
      </c>
      <c r="C132" s="53" t="s">
        <v>159</v>
      </c>
      <c r="D132" s="51">
        <v>-4556283.5345833302</v>
      </c>
      <c r="E132" s="51">
        <v>-4351504.1100000003</v>
      </c>
      <c r="F132" s="51">
        <f t="shared" si="3"/>
        <v>204779.42458332982</v>
      </c>
      <c r="G132" s="57" t="s">
        <v>33</v>
      </c>
      <c r="H132" s="55"/>
      <c r="I132" s="55"/>
      <c r="J132" s="55"/>
    </row>
    <row r="133" spans="1:10" x14ac:dyDescent="0.2">
      <c r="A133" s="50" t="s">
        <v>42</v>
      </c>
      <c r="B133" s="53" t="s">
        <v>41</v>
      </c>
      <c r="C133" s="53" t="s">
        <v>34</v>
      </c>
      <c r="D133" s="51">
        <v>-2360437.1279166699</v>
      </c>
      <c r="E133" s="51">
        <v>-2515843.44</v>
      </c>
      <c r="F133" s="51">
        <f t="shared" si="3"/>
        <v>-155406.31208333001</v>
      </c>
      <c r="G133" s="57" t="s">
        <v>33</v>
      </c>
      <c r="H133" s="55"/>
      <c r="I133" s="55"/>
      <c r="J133" s="55"/>
    </row>
    <row r="134" spans="1:10" x14ac:dyDescent="0.2">
      <c r="A134" s="50" t="s">
        <v>40</v>
      </c>
      <c r="B134" s="53" t="s">
        <v>18</v>
      </c>
      <c r="C134" s="53" t="s">
        <v>13</v>
      </c>
      <c r="D134" s="51">
        <v>-1789.3745833333301</v>
      </c>
      <c r="E134" s="51">
        <v>-2671.98</v>
      </c>
      <c r="F134" s="51">
        <f t="shared" ref="F134:F146" si="4">E134+-D134</f>
        <v>-882.60541666666995</v>
      </c>
      <c r="G134" s="57" t="s">
        <v>33</v>
      </c>
      <c r="H134" s="55"/>
      <c r="I134" s="55"/>
      <c r="J134" s="55"/>
    </row>
    <row r="135" spans="1:10" x14ac:dyDescent="0.2">
      <c r="A135" s="50" t="s">
        <v>39</v>
      </c>
      <c r="B135" s="53" t="s">
        <v>18</v>
      </c>
      <c r="C135" s="53" t="s">
        <v>38</v>
      </c>
      <c r="D135" s="51">
        <v>-6449.0616666666701</v>
      </c>
      <c r="E135" s="51">
        <v>0</v>
      </c>
      <c r="F135" s="51">
        <f t="shared" si="4"/>
        <v>6449.0616666666701</v>
      </c>
      <c r="G135" s="57" t="s">
        <v>33</v>
      </c>
      <c r="H135" s="55"/>
      <c r="I135" s="55"/>
      <c r="J135" s="55"/>
    </row>
    <row r="136" spans="1:10" x14ac:dyDescent="0.2">
      <c r="A136" s="50" t="s">
        <v>37</v>
      </c>
      <c r="B136" s="53" t="s">
        <v>18</v>
      </c>
      <c r="C136" s="53" t="s">
        <v>36</v>
      </c>
      <c r="D136" s="51">
        <v>-35968922.944583297</v>
      </c>
      <c r="E136" s="51">
        <v>-38320045.409999996</v>
      </c>
      <c r="F136" s="51">
        <f t="shared" si="4"/>
        <v>-2351122.4654166996</v>
      </c>
      <c r="G136" s="57" t="s">
        <v>33</v>
      </c>
      <c r="H136" s="55"/>
      <c r="I136" s="55"/>
      <c r="J136" s="55"/>
    </row>
    <row r="137" spans="1:10" x14ac:dyDescent="0.2">
      <c r="A137" s="50" t="s">
        <v>35</v>
      </c>
      <c r="B137" s="53" t="s">
        <v>18</v>
      </c>
      <c r="C137" s="53" t="s">
        <v>34</v>
      </c>
      <c r="D137" s="51">
        <v>-134273861.34625</v>
      </c>
      <c r="E137" s="51">
        <v>-141390182.03999999</v>
      </c>
      <c r="F137" s="51">
        <f t="shared" si="4"/>
        <v>-7116320.693749994</v>
      </c>
      <c r="G137" s="57" t="s">
        <v>33</v>
      </c>
      <c r="H137" s="55"/>
      <c r="I137" s="55"/>
      <c r="J137" s="58"/>
    </row>
    <row r="138" spans="1:10" x14ac:dyDescent="0.2">
      <c r="A138" s="50" t="s">
        <v>32</v>
      </c>
      <c r="B138" s="53" t="s">
        <v>18</v>
      </c>
      <c r="C138" s="53" t="s">
        <v>31</v>
      </c>
      <c r="D138" s="51">
        <v>-131913029.686667</v>
      </c>
      <c r="E138" s="51">
        <v>-137070357.05000001</v>
      </c>
      <c r="F138" s="51">
        <f t="shared" si="4"/>
        <v>-5157327.3633330166</v>
      </c>
      <c r="G138" s="57" t="s">
        <v>17</v>
      </c>
      <c r="H138" s="55"/>
      <c r="I138" s="55"/>
      <c r="J138" s="58"/>
    </row>
    <row r="139" spans="1:10" x14ac:dyDescent="0.2">
      <c r="A139" s="50" t="s">
        <v>195</v>
      </c>
      <c r="B139" s="53" t="s">
        <v>18</v>
      </c>
      <c r="C139" s="53" t="s">
        <v>158</v>
      </c>
      <c r="D139" s="51">
        <v>-919335.13291666703</v>
      </c>
      <c r="E139" s="51">
        <v>-930855.9</v>
      </c>
      <c r="F139" s="51">
        <f t="shared" si="4"/>
        <v>-11520.76708333299</v>
      </c>
      <c r="G139" s="57" t="s">
        <v>17</v>
      </c>
      <c r="H139" s="55"/>
      <c r="I139" s="55"/>
      <c r="J139" s="55"/>
    </row>
    <row r="140" spans="1:10" x14ac:dyDescent="0.2">
      <c r="A140" s="50" t="s">
        <v>30</v>
      </c>
      <c r="B140" s="53" t="s">
        <v>18</v>
      </c>
      <c r="C140" s="53" t="s">
        <v>29</v>
      </c>
      <c r="D140" s="51">
        <v>-1203083.07125</v>
      </c>
      <c r="E140" s="51">
        <v>-1315256.8999999999</v>
      </c>
      <c r="F140" s="51">
        <f t="shared" si="4"/>
        <v>-112173.82874999987</v>
      </c>
      <c r="G140" s="57" t="s">
        <v>17</v>
      </c>
      <c r="H140" s="55"/>
      <c r="I140" s="55"/>
      <c r="J140" s="55"/>
    </row>
    <row r="141" spans="1:10" x14ac:dyDescent="0.2">
      <c r="A141" s="50" t="s">
        <v>28</v>
      </c>
      <c r="B141" s="53" t="s">
        <v>18</v>
      </c>
      <c r="C141" s="53" t="s">
        <v>27</v>
      </c>
      <c r="D141" s="51">
        <v>-100494.67125</v>
      </c>
      <c r="E141" s="51">
        <v>-105940.63</v>
      </c>
      <c r="F141" s="51">
        <f t="shared" si="4"/>
        <v>-5445.9587500000052</v>
      </c>
      <c r="G141" s="57" t="s">
        <v>17</v>
      </c>
      <c r="H141" s="55"/>
      <c r="I141" s="55"/>
      <c r="J141" s="55"/>
    </row>
    <row r="142" spans="1:10" x14ac:dyDescent="0.2">
      <c r="A142" s="50" t="s">
        <v>26</v>
      </c>
      <c r="B142" s="53" t="s">
        <v>18</v>
      </c>
      <c r="C142" s="53" t="s">
        <v>25</v>
      </c>
      <c r="D142" s="51">
        <v>-19422041.574583299</v>
      </c>
      <c r="E142" s="51">
        <v>-21967106.350000001</v>
      </c>
      <c r="F142" s="51">
        <f t="shared" si="4"/>
        <v>-2545064.775416702</v>
      </c>
      <c r="G142" s="57" t="s">
        <v>17</v>
      </c>
      <c r="H142" s="55"/>
      <c r="I142" s="55"/>
      <c r="J142" s="55"/>
    </row>
    <row r="143" spans="1:10" x14ac:dyDescent="0.2">
      <c r="A143" s="50" t="s">
        <v>24</v>
      </c>
      <c r="B143" s="53" t="s">
        <v>18</v>
      </c>
      <c r="C143" s="53" t="s">
        <v>23</v>
      </c>
      <c r="D143" s="51">
        <v>-287528188.64625001</v>
      </c>
      <c r="E143" s="51">
        <v>-290867606.23000002</v>
      </c>
      <c r="F143" s="51">
        <f t="shared" si="4"/>
        <v>-3339417.5837500095</v>
      </c>
      <c r="G143" s="57" t="s">
        <v>17</v>
      </c>
      <c r="H143" s="55"/>
      <c r="I143" s="55"/>
      <c r="J143" s="55"/>
    </row>
    <row r="144" spans="1:10" x14ac:dyDescent="0.2">
      <c r="A144" s="50" t="s">
        <v>22</v>
      </c>
      <c r="B144" s="53" t="s">
        <v>18</v>
      </c>
      <c r="C144" s="53" t="s">
        <v>21</v>
      </c>
      <c r="D144" s="51">
        <v>28612488.682083301</v>
      </c>
      <c r="E144" s="51">
        <v>30396632.23</v>
      </c>
      <c r="F144" s="51">
        <f t="shared" si="4"/>
        <v>1784143.5479166992</v>
      </c>
      <c r="G144" s="57" t="s">
        <v>17</v>
      </c>
      <c r="H144" s="55"/>
      <c r="I144" s="55"/>
      <c r="J144" s="55"/>
    </row>
    <row r="145" spans="1:10" x14ac:dyDescent="0.2">
      <c r="A145" s="50" t="s">
        <v>20</v>
      </c>
      <c r="B145" s="53" t="s">
        <v>18</v>
      </c>
      <c r="C145" s="53" t="s">
        <v>19</v>
      </c>
      <c r="D145" s="51">
        <v>-3023.6</v>
      </c>
      <c r="E145" s="51">
        <v>-4535.3999999999996</v>
      </c>
      <c r="F145" s="51">
        <f t="shared" si="4"/>
        <v>-1511.7999999999997</v>
      </c>
      <c r="G145" s="57" t="s">
        <v>17</v>
      </c>
      <c r="H145" s="55"/>
      <c r="I145" s="55"/>
      <c r="J145" s="55"/>
    </row>
    <row r="146" spans="1:10" x14ac:dyDescent="0.2">
      <c r="A146" s="50" t="s">
        <v>178</v>
      </c>
      <c r="B146" s="53" t="s">
        <v>18</v>
      </c>
      <c r="C146" s="53" t="s">
        <v>159</v>
      </c>
      <c r="D146" s="51">
        <v>-99289.027083333305</v>
      </c>
      <c r="E146" s="51">
        <v>-153588.53</v>
      </c>
      <c r="F146" s="51">
        <f t="shared" si="4"/>
        <v>-54299.502916666694</v>
      </c>
      <c r="G146" s="57" t="s">
        <v>17</v>
      </c>
      <c r="H146" s="55"/>
      <c r="I146" s="55"/>
      <c r="J146" s="55"/>
    </row>
    <row r="147" spans="1:10" ht="13.5" thickBot="1" x14ac:dyDescent="0.25">
      <c r="D147" s="56">
        <f>SUM(D6:D146)</f>
        <v>-10419546766.344593</v>
      </c>
      <c r="E147" s="56">
        <f>SUM(E6:E146)</f>
        <v>-10625394839.060001</v>
      </c>
      <c r="F147" s="56">
        <f>SUM(F6:F146)</f>
        <v>-205848072.71540964</v>
      </c>
      <c r="G147" s="54"/>
      <c r="H147" s="55"/>
      <c r="I147" s="55"/>
    </row>
    <row r="148" spans="1:10" ht="13.5" thickTop="1" x14ac:dyDescent="0.2">
      <c r="D148" s="55"/>
      <c r="E148" s="55"/>
      <c r="G148" s="54"/>
      <c r="H148" s="55"/>
    </row>
    <row r="149" spans="1:10" x14ac:dyDescent="0.2">
      <c r="G149" s="54"/>
    </row>
    <row r="150" spans="1:10" x14ac:dyDescent="0.2">
      <c r="G150" s="54"/>
    </row>
    <row r="151" spans="1:10" x14ac:dyDescent="0.2">
      <c r="D151" s="55"/>
      <c r="F151" s="55"/>
      <c r="G151" s="54"/>
    </row>
    <row r="152" spans="1:10" x14ac:dyDescent="0.2">
      <c r="E152" s="55"/>
      <c r="G152" s="54"/>
    </row>
    <row r="153" spans="1:10" x14ac:dyDescent="0.2">
      <c r="G153" s="54"/>
    </row>
    <row r="154" spans="1:10" x14ac:dyDescent="0.2">
      <c r="G154" s="54"/>
    </row>
    <row r="155" spans="1:10" x14ac:dyDescent="0.2">
      <c r="G155" s="54"/>
    </row>
    <row r="156" spans="1:10" x14ac:dyDescent="0.2">
      <c r="G156" s="54"/>
    </row>
    <row r="157" spans="1:10" x14ac:dyDescent="0.2">
      <c r="G157" s="54"/>
    </row>
    <row r="158" spans="1:10" x14ac:dyDescent="0.2">
      <c r="G158" s="54"/>
    </row>
    <row r="159" spans="1:10" x14ac:dyDescent="0.2">
      <c r="G159" s="54"/>
    </row>
    <row r="160" spans="1:10" x14ac:dyDescent="0.2">
      <c r="G160" s="54"/>
    </row>
    <row r="161" spans="7:7" x14ac:dyDescent="0.2">
      <c r="G161" s="54"/>
    </row>
    <row r="162" spans="7:7" x14ac:dyDescent="0.2">
      <c r="G162" s="54"/>
    </row>
    <row r="163" spans="7:7" x14ac:dyDescent="0.2">
      <c r="G163" s="54"/>
    </row>
    <row r="164" spans="7:7" x14ac:dyDescent="0.2">
      <c r="G164" s="54"/>
    </row>
    <row r="165" spans="7:7" x14ac:dyDescent="0.2">
      <c r="G165" s="54"/>
    </row>
    <row r="166" spans="7:7" x14ac:dyDescent="0.2">
      <c r="G166" s="54"/>
    </row>
    <row r="167" spans="7:7" x14ac:dyDescent="0.2">
      <c r="G167" s="54"/>
    </row>
    <row r="168" spans="7:7" x14ac:dyDescent="0.2">
      <c r="G168" s="54"/>
    </row>
    <row r="169" spans="7:7" x14ac:dyDescent="0.2">
      <c r="G169" s="54"/>
    </row>
    <row r="170" spans="7:7" x14ac:dyDescent="0.2">
      <c r="G170" s="54"/>
    </row>
    <row r="171" spans="7:7" x14ac:dyDescent="0.2">
      <c r="G171" s="54"/>
    </row>
    <row r="172" spans="7:7" x14ac:dyDescent="0.2">
      <c r="G172" s="54"/>
    </row>
    <row r="173" spans="7:7" x14ac:dyDescent="0.2">
      <c r="G173" s="54"/>
    </row>
    <row r="174" spans="7:7" x14ac:dyDescent="0.2">
      <c r="G174" s="54"/>
    </row>
    <row r="175" spans="7:7" x14ac:dyDescent="0.2">
      <c r="G175" s="54"/>
    </row>
    <row r="176" spans="7:7" x14ac:dyDescent="0.2">
      <c r="G176" s="54"/>
    </row>
    <row r="177" spans="7:7" x14ac:dyDescent="0.2">
      <c r="G177" s="54"/>
    </row>
    <row r="178" spans="7:7" x14ac:dyDescent="0.2">
      <c r="G178" s="54"/>
    </row>
    <row r="179" spans="7:7" x14ac:dyDescent="0.2">
      <c r="G179" s="54"/>
    </row>
    <row r="180" spans="7:7" x14ac:dyDescent="0.2">
      <c r="G180" s="54"/>
    </row>
    <row r="181" spans="7:7" x14ac:dyDescent="0.2">
      <c r="G181" s="54"/>
    </row>
    <row r="182" spans="7:7" x14ac:dyDescent="0.2">
      <c r="G182" s="54"/>
    </row>
    <row r="183" spans="7:7" x14ac:dyDescent="0.2">
      <c r="G183" s="54"/>
    </row>
    <row r="184" spans="7:7" x14ac:dyDescent="0.2">
      <c r="G184" s="54"/>
    </row>
    <row r="185" spans="7:7" x14ac:dyDescent="0.2">
      <c r="G185" s="54"/>
    </row>
    <row r="186" spans="7:7" x14ac:dyDescent="0.2">
      <c r="G186" s="54"/>
    </row>
    <row r="187" spans="7:7" x14ac:dyDescent="0.2">
      <c r="G187" s="54"/>
    </row>
    <row r="188" spans="7:7" x14ac:dyDescent="0.2">
      <c r="G188" s="54"/>
    </row>
    <row r="189" spans="7:7" x14ac:dyDescent="0.2">
      <c r="G189" s="54"/>
    </row>
    <row r="190" spans="7:7" x14ac:dyDescent="0.2">
      <c r="G190" s="54"/>
    </row>
    <row r="191" spans="7:7" x14ac:dyDescent="0.2">
      <c r="G191" s="54"/>
    </row>
    <row r="192" spans="7:7" x14ac:dyDescent="0.2">
      <c r="G192" s="54"/>
    </row>
    <row r="193" spans="7:7" x14ac:dyDescent="0.2">
      <c r="G193" s="54"/>
    </row>
    <row r="194" spans="7:7" x14ac:dyDescent="0.2">
      <c r="G194" s="54"/>
    </row>
    <row r="195" spans="7:7" x14ac:dyDescent="0.2">
      <c r="G195" s="54"/>
    </row>
    <row r="196" spans="7:7" x14ac:dyDescent="0.2">
      <c r="G196" s="54"/>
    </row>
    <row r="197" spans="7:7" x14ac:dyDescent="0.2">
      <c r="G197" s="54"/>
    </row>
    <row r="198" spans="7:7" x14ac:dyDescent="0.2">
      <c r="G198" s="54"/>
    </row>
    <row r="199" spans="7:7" x14ac:dyDescent="0.2">
      <c r="G199" s="54"/>
    </row>
    <row r="200" spans="7:7" x14ac:dyDescent="0.2">
      <c r="G200" s="54"/>
    </row>
    <row r="201" spans="7:7" x14ac:dyDescent="0.2">
      <c r="G201" s="54"/>
    </row>
    <row r="202" spans="7:7" x14ac:dyDescent="0.2">
      <c r="G202" s="54"/>
    </row>
    <row r="203" spans="7:7" x14ac:dyDescent="0.2">
      <c r="G203" s="54"/>
    </row>
    <row r="204" spans="7:7" x14ac:dyDescent="0.2">
      <c r="G204" s="54"/>
    </row>
    <row r="205" spans="7:7" x14ac:dyDescent="0.2">
      <c r="G205" s="54"/>
    </row>
    <row r="206" spans="7:7" x14ac:dyDescent="0.2">
      <c r="G206" s="54"/>
    </row>
    <row r="207" spans="7:7" x14ac:dyDescent="0.2">
      <c r="G207" s="54"/>
    </row>
    <row r="208" spans="7:7" x14ac:dyDescent="0.2">
      <c r="G208" s="54"/>
    </row>
    <row r="209" spans="7:7" x14ac:dyDescent="0.2">
      <c r="G209" s="54"/>
    </row>
    <row r="210" spans="7:7" x14ac:dyDescent="0.2">
      <c r="G210" s="54"/>
    </row>
    <row r="211" spans="7:7" x14ac:dyDescent="0.2">
      <c r="G211" s="54"/>
    </row>
    <row r="212" spans="7:7" x14ac:dyDescent="0.2">
      <c r="G212" s="54"/>
    </row>
    <row r="213" spans="7:7" x14ac:dyDescent="0.2">
      <c r="G213" s="54"/>
    </row>
    <row r="214" spans="7:7" x14ac:dyDescent="0.2">
      <c r="G214" s="54"/>
    </row>
    <row r="215" spans="7:7" x14ac:dyDescent="0.2">
      <c r="G215" s="54"/>
    </row>
    <row r="216" spans="7:7" x14ac:dyDescent="0.2">
      <c r="G216" s="54"/>
    </row>
    <row r="217" spans="7:7" x14ac:dyDescent="0.2">
      <c r="G217" s="54"/>
    </row>
    <row r="218" spans="7:7" x14ac:dyDescent="0.2">
      <c r="G218" s="54"/>
    </row>
    <row r="219" spans="7:7" x14ac:dyDescent="0.2">
      <c r="G219" s="54"/>
    </row>
    <row r="220" spans="7:7" x14ac:dyDescent="0.2">
      <c r="G220" s="54"/>
    </row>
    <row r="221" spans="7:7" x14ac:dyDescent="0.2">
      <c r="G221" s="54"/>
    </row>
    <row r="222" spans="7:7" x14ac:dyDescent="0.2">
      <c r="G222" s="54"/>
    </row>
    <row r="223" spans="7:7" x14ac:dyDescent="0.2">
      <c r="G223" s="54"/>
    </row>
    <row r="224" spans="7:7" x14ac:dyDescent="0.2">
      <c r="G224" s="54"/>
    </row>
    <row r="225" spans="7:7" x14ac:dyDescent="0.2">
      <c r="G225" s="54"/>
    </row>
    <row r="226" spans="7:7" x14ac:dyDescent="0.2">
      <c r="G226" s="54"/>
    </row>
    <row r="227" spans="7:7" x14ac:dyDescent="0.2">
      <c r="G227" s="54"/>
    </row>
    <row r="228" spans="7:7" x14ac:dyDescent="0.2">
      <c r="G228" s="54"/>
    </row>
    <row r="229" spans="7:7" x14ac:dyDescent="0.2">
      <c r="G229" s="54"/>
    </row>
    <row r="230" spans="7:7" x14ac:dyDescent="0.2">
      <c r="G230" s="54"/>
    </row>
    <row r="231" spans="7:7" x14ac:dyDescent="0.2">
      <c r="G231" s="54"/>
    </row>
    <row r="232" spans="7:7" x14ac:dyDescent="0.2">
      <c r="G232" s="54"/>
    </row>
    <row r="233" spans="7:7" x14ac:dyDescent="0.2">
      <c r="G233" s="54"/>
    </row>
    <row r="234" spans="7:7" x14ac:dyDescent="0.2">
      <c r="G234" s="54"/>
    </row>
    <row r="235" spans="7:7" x14ac:dyDescent="0.2">
      <c r="G235" s="54"/>
    </row>
    <row r="236" spans="7:7" x14ac:dyDescent="0.2">
      <c r="G236" s="54"/>
    </row>
    <row r="237" spans="7:7" x14ac:dyDescent="0.2">
      <c r="G237" s="54"/>
    </row>
    <row r="238" spans="7:7" x14ac:dyDescent="0.2">
      <c r="G238" s="54"/>
    </row>
    <row r="239" spans="7:7" x14ac:dyDescent="0.2">
      <c r="G239" s="54"/>
    </row>
    <row r="240" spans="7:7" x14ac:dyDescent="0.2">
      <c r="G240" s="54"/>
    </row>
    <row r="241" spans="7:7" x14ac:dyDescent="0.2">
      <c r="G241" s="54"/>
    </row>
    <row r="242" spans="7:7" x14ac:dyDescent="0.2">
      <c r="G242" s="54"/>
    </row>
    <row r="243" spans="7:7" x14ac:dyDescent="0.2">
      <c r="G243" s="54"/>
    </row>
    <row r="244" spans="7:7" x14ac:dyDescent="0.2">
      <c r="G244" s="54"/>
    </row>
    <row r="245" spans="7:7" x14ac:dyDescent="0.2">
      <c r="G245" s="54"/>
    </row>
    <row r="246" spans="7:7" x14ac:dyDescent="0.2">
      <c r="G246" s="54"/>
    </row>
    <row r="247" spans="7:7" x14ac:dyDescent="0.2">
      <c r="G247" s="54"/>
    </row>
    <row r="248" spans="7:7" x14ac:dyDescent="0.2">
      <c r="G248" s="54"/>
    </row>
    <row r="249" spans="7:7" x14ac:dyDescent="0.2">
      <c r="G249" s="54"/>
    </row>
    <row r="250" spans="7:7" x14ac:dyDescent="0.2">
      <c r="G250" s="54"/>
    </row>
    <row r="251" spans="7:7" x14ac:dyDescent="0.2">
      <c r="G251" s="54"/>
    </row>
    <row r="252" spans="7:7" x14ac:dyDescent="0.2">
      <c r="G252" s="54"/>
    </row>
    <row r="253" spans="7:7" x14ac:dyDescent="0.2">
      <c r="G253" s="54"/>
    </row>
    <row r="254" spans="7:7" x14ac:dyDescent="0.2">
      <c r="G254" s="54"/>
    </row>
    <row r="255" spans="7:7" x14ac:dyDescent="0.2">
      <c r="G255" s="54"/>
    </row>
    <row r="256" spans="7:7" x14ac:dyDescent="0.2">
      <c r="G256" s="54"/>
    </row>
    <row r="257" spans="7:7" x14ac:dyDescent="0.2">
      <c r="G257" s="54"/>
    </row>
    <row r="258" spans="7:7" x14ac:dyDescent="0.2">
      <c r="G258" s="54"/>
    </row>
    <row r="259" spans="7:7" x14ac:dyDescent="0.2">
      <c r="G259" s="54"/>
    </row>
    <row r="260" spans="7:7" x14ac:dyDescent="0.2">
      <c r="G260" s="54"/>
    </row>
    <row r="261" spans="7:7" x14ac:dyDescent="0.2">
      <c r="G261" s="54"/>
    </row>
    <row r="262" spans="7:7" x14ac:dyDescent="0.2">
      <c r="G262" s="54"/>
    </row>
    <row r="263" spans="7:7" x14ac:dyDescent="0.2">
      <c r="G263" s="54"/>
    </row>
    <row r="264" spans="7:7" x14ac:dyDescent="0.2">
      <c r="G264" s="54"/>
    </row>
    <row r="265" spans="7:7" x14ac:dyDescent="0.2">
      <c r="G265" s="54"/>
    </row>
    <row r="266" spans="7:7" x14ac:dyDescent="0.2">
      <c r="G266" s="54"/>
    </row>
    <row r="267" spans="7:7" x14ac:dyDescent="0.2">
      <c r="G267" s="54"/>
    </row>
    <row r="268" spans="7:7" x14ac:dyDescent="0.2">
      <c r="G268" s="54"/>
    </row>
    <row r="269" spans="7:7" x14ac:dyDescent="0.2">
      <c r="G269" s="54"/>
    </row>
    <row r="270" spans="7:7" x14ac:dyDescent="0.2">
      <c r="G270" s="54"/>
    </row>
    <row r="271" spans="7:7" x14ac:dyDescent="0.2">
      <c r="G271" s="54"/>
    </row>
    <row r="272" spans="7:7" x14ac:dyDescent="0.2">
      <c r="G272" s="54"/>
    </row>
    <row r="273" spans="7:7" x14ac:dyDescent="0.2">
      <c r="G273" s="54"/>
    </row>
    <row r="274" spans="7:7" x14ac:dyDescent="0.2">
      <c r="G274" s="54"/>
    </row>
    <row r="275" spans="7:7" x14ac:dyDescent="0.2">
      <c r="G275" s="54"/>
    </row>
    <row r="276" spans="7:7" x14ac:dyDescent="0.2">
      <c r="G276" s="54"/>
    </row>
    <row r="277" spans="7:7" x14ac:dyDescent="0.2">
      <c r="G277" s="54"/>
    </row>
    <row r="278" spans="7:7" x14ac:dyDescent="0.2">
      <c r="G278" s="54"/>
    </row>
    <row r="279" spans="7:7" x14ac:dyDescent="0.2">
      <c r="G279" s="54"/>
    </row>
    <row r="280" spans="7:7" x14ac:dyDescent="0.2">
      <c r="G280" s="54"/>
    </row>
    <row r="281" spans="7:7" x14ac:dyDescent="0.2">
      <c r="G281" s="54"/>
    </row>
    <row r="282" spans="7:7" x14ac:dyDescent="0.2">
      <c r="G282" s="54"/>
    </row>
    <row r="283" spans="7:7" x14ac:dyDescent="0.2">
      <c r="G283" s="54"/>
    </row>
    <row r="284" spans="7:7" x14ac:dyDescent="0.2">
      <c r="G284" s="54"/>
    </row>
    <row r="285" spans="7:7" x14ac:dyDescent="0.2">
      <c r="G285" s="54"/>
    </row>
    <row r="286" spans="7:7" x14ac:dyDescent="0.2">
      <c r="G286" s="54"/>
    </row>
    <row r="287" spans="7:7" x14ac:dyDescent="0.2">
      <c r="G287" s="54"/>
    </row>
    <row r="288" spans="7:7" x14ac:dyDescent="0.2">
      <c r="G288" s="54"/>
    </row>
    <row r="289" spans="7:7" x14ac:dyDescent="0.2">
      <c r="G289" s="54"/>
    </row>
    <row r="290" spans="7:7" x14ac:dyDescent="0.2">
      <c r="G290" s="54"/>
    </row>
    <row r="291" spans="7:7" x14ac:dyDescent="0.2">
      <c r="G291" s="54"/>
    </row>
    <row r="292" spans="7:7" x14ac:dyDescent="0.2">
      <c r="G292" s="54"/>
    </row>
    <row r="293" spans="7:7" x14ac:dyDescent="0.2">
      <c r="G293" s="54"/>
    </row>
    <row r="294" spans="7:7" x14ac:dyDescent="0.2">
      <c r="G294" s="54"/>
    </row>
    <row r="295" spans="7:7" x14ac:dyDescent="0.2">
      <c r="G295" s="54"/>
    </row>
    <row r="296" spans="7:7" x14ac:dyDescent="0.2">
      <c r="G296" s="54"/>
    </row>
    <row r="297" spans="7:7" x14ac:dyDescent="0.2">
      <c r="G297" s="54"/>
    </row>
    <row r="298" spans="7:7" x14ac:dyDescent="0.2">
      <c r="G298" s="54"/>
    </row>
    <row r="299" spans="7:7" x14ac:dyDescent="0.2">
      <c r="G299" s="54"/>
    </row>
    <row r="300" spans="7:7" x14ac:dyDescent="0.2">
      <c r="G300" s="54"/>
    </row>
    <row r="301" spans="7:7" x14ac:dyDescent="0.2">
      <c r="G301" s="54"/>
    </row>
    <row r="302" spans="7:7" x14ac:dyDescent="0.2">
      <c r="G302" s="54"/>
    </row>
    <row r="303" spans="7:7" x14ac:dyDescent="0.2">
      <c r="G303" s="54"/>
    </row>
    <row r="304" spans="7:7" x14ac:dyDescent="0.2">
      <c r="G304" s="54"/>
    </row>
    <row r="305" spans="7:7" x14ac:dyDescent="0.2">
      <c r="G305" s="54"/>
    </row>
    <row r="306" spans="7:7" x14ac:dyDescent="0.2">
      <c r="G306" s="54"/>
    </row>
    <row r="307" spans="7:7" x14ac:dyDescent="0.2">
      <c r="G307" s="54"/>
    </row>
    <row r="308" spans="7:7" x14ac:dyDescent="0.2">
      <c r="G308" s="54"/>
    </row>
    <row r="309" spans="7:7" x14ac:dyDescent="0.2">
      <c r="G309" s="54"/>
    </row>
    <row r="310" spans="7:7" x14ac:dyDescent="0.2">
      <c r="G310" s="54"/>
    </row>
    <row r="311" spans="7:7" x14ac:dyDescent="0.2">
      <c r="G311" s="54"/>
    </row>
    <row r="312" spans="7:7" x14ac:dyDescent="0.2">
      <c r="G312" s="54"/>
    </row>
    <row r="313" spans="7:7" x14ac:dyDescent="0.2">
      <c r="G313" s="54"/>
    </row>
    <row r="314" spans="7:7" x14ac:dyDescent="0.2">
      <c r="G314" s="54"/>
    </row>
    <row r="315" spans="7:7" x14ac:dyDescent="0.2">
      <c r="G315" s="54"/>
    </row>
    <row r="316" spans="7:7" x14ac:dyDescent="0.2">
      <c r="G316" s="54"/>
    </row>
    <row r="317" spans="7:7" x14ac:dyDescent="0.2">
      <c r="G317" s="54"/>
    </row>
    <row r="318" spans="7:7" x14ac:dyDescent="0.2">
      <c r="G318" s="54"/>
    </row>
    <row r="319" spans="7:7" x14ac:dyDescent="0.2">
      <c r="G319" s="54"/>
    </row>
    <row r="320" spans="7:7" x14ac:dyDescent="0.2">
      <c r="G320" s="54"/>
    </row>
    <row r="321" spans="7:7" x14ac:dyDescent="0.2">
      <c r="G321" s="54"/>
    </row>
    <row r="322" spans="7:7" x14ac:dyDescent="0.2">
      <c r="G322" s="54"/>
    </row>
    <row r="323" spans="7:7" x14ac:dyDescent="0.2">
      <c r="G323" s="54"/>
    </row>
    <row r="324" spans="7:7" x14ac:dyDescent="0.2">
      <c r="G324" s="54"/>
    </row>
    <row r="325" spans="7:7" x14ac:dyDescent="0.2">
      <c r="G325" s="54"/>
    </row>
    <row r="326" spans="7:7" x14ac:dyDescent="0.2">
      <c r="G326" s="54"/>
    </row>
    <row r="327" spans="7:7" x14ac:dyDescent="0.2">
      <c r="G327" s="54"/>
    </row>
    <row r="328" spans="7:7" x14ac:dyDescent="0.2">
      <c r="G328" s="54"/>
    </row>
    <row r="329" spans="7:7" x14ac:dyDescent="0.2">
      <c r="G329" s="54"/>
    </row>
    <row r="330" spans="7:7" x14ac:dyDescent="0.2">
      <c r="G330" s="54"/>
    </row>
    <row r="331" spans="7:7" x14ac:dyDescent="0.2">
      <c r="G331" s="54"/>
    </row>
    <row r="332" spans="7:7" x14ac:dyDescent="0.2">
      <c r="G332" s="54"/>
    </row>
    <row r="333" spans="7:7" x14ac:dyDescent="0.2">
      <c r="G333" s="54"/>
    </row>
    <row r="334" spans="7:7" x14ac:dyDescent="0.2">
      <c r="G334" s="54"/>
    </row>
    <row r="335" spans="7:7" x14ac:dyDescent="0.2">
      <c r="G335" s="54"/>
    </row>
    <row r="336" spans="7:7" x14ac:dyDescent="0.2">
      <c r="G336" s="54"/>
    </row>
    <row r="337" spans="7:7" x14ac:dyDescent="0.2">
      <c r="G337" s="54"/>
    </row>
    <row r="338" spans="7:7" x14ac:dyDescent="0.2">
      <c r="G338" s="54"/>
    </row>
    <row r="339" spans="7:7" x14ac:dyDescent="0.2">
      <c r="G339" s="54"/>
    </row>
    <row r="340" spans="7:7" x14ac:dyDescent="0.2">
      <c r="G340" s="54"/>
    </row>
    <row r="341" spans="7:7" x14ac:dyDescent="0.2">
      <c r="G341" s="54"/>
    </row>
    <row r="342" spans="7:7" x14ac:dyDescent="0.2">
      <c r="G342" s="54"/>
    </row>
    <row r="343" spans="7:7" x14ac:dyDescent="0.2">
      <c r="G343" s="54"/>
    </row>
    <row r="344" spans="7:7" x14ac:dyDescent="0.2">
      <c r="G344" s="54"/>
    </row>
    <row r="345" spans="7:7" x14ac:dyDescent="0.2">
      <c r="G345" s="54"/>
    </row>
    <row r="346" spans="7:7" x14ac:dyDescent="0.2">
      <c r="G346" s="54"/>
    </row>
    <row r="347" spans="7:7" x14ac:dyDescent="0.2">
      <c r="G347" s="54"/>
    </row>
    <row r="348" spans="7:7" x14ac:dyDescent="0.2">
      <c r="G348" s="54"/>
    </row>
    <row r="349" spans="7:7" x14ac:dyDescent="0.2">
      <c r="G349" s="54"/>
    </row>
    <row r="350" spans="7:7" x14ac:dyDescent="0.2">
      <c r="G350" s="54"/>
    </row>
    <row r="351" spans="7:7" x14ac:dyDescent="0.2">
      <c r="G351" s="54"/>
    </row>
    <row r="352" spans="7:7" x14ac:dyDescent="0.2">
      <c r="G352" s="54"/>
    </row>
    <row r="353" spans="7:7" x14ac:dyDescent="0.2">
      <c r="G353" s="54"/>
    </row>
    <row r="354" spans="7:7" x14ac:dyDescent="0.2">
      <c r="G354" s="54"/>
    </row>
  </sheetData>
  <autoFilter ref="A5:L146">
    <sortState ref="A6:M148">
      <sortCondition ref="B5:B148"/>
    </sortState>
  </autoFilter>
  <pageMargins left="1" right="0.5" top="0.5" bottom="0.75" header="0.5" footer="0.3"/>
  <pageSetup scale="85" firstPageNumber="4" fitToHeight="0" orientation="portrait" useFirstPageNumber="1" r:id="rId1"/>
  <headerFooter>
    <oddHeader>&amp;RPage 6.3.&amp;P</oddHeader>
  </headerFooter>
  <ignoredErrors>
    <ignoredError sqref="B6 B7:B1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C5979C5-1469-4E98-A98A-9430CAFA6297}"/>
</file>

<file path=customXml/itemProps2.xml><?xml version="1.0" encoding="utf-8"?>
<ds:datastoreItem xmlns:ds="http://schemas.openxmlformats.org/officeDocument/2006/customXml" ds:itemID="{C9011264-7D1E-4B53-B5F1-B08C2D808EBC}"/>
</file>

<file path=customXml/itemProps3.xml><?xml version="1.0" encoding="utf-8"?>
<ds:datastoreItem xmlns:ds="http://schemas.openxmlformats.org/officeDocument/2006/customXml" ds:itemID="{B35681A4-BA7E-443D-8E54-CED4CD13A499}"/>
</file>

<file path=customXml/itemProps4.xml><?xml version="1.0" encoding="utf-8"?>
<ds:datastoreItem xmlns:ds="http://schemas.openxmlformats.org/officeDocument/2006/customXml" ds:itemID="{87FDB4D1-D172-47DF-8E7E-F240D38AA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6.3</vt:lpstr>
      <vt:lpstr>Page 6.3.1</vt:lpstr>
      <vt:lpstr>Page 6.3.2</vt:lpstr>
      <vt:lpstr>Page 6.3.3</vt:lpstr>
      <vt:lpstr>Page 6.3.4 - 6.3.6</vt:lpstr>
      <vt:lpstr>'Page 6.3'!Print_Area</vt:lpstr>
      <vt:lpstr>'Page 6.3.1'!Print_Area</vt:lpstr>
      <vt:lpstr>'Page 6.3.2'!Print_Area</vt:lpstr>
      <vt:lpstr>'Page 6.3.3'!Print_Area</vt:lpstr>
      <vt:lpstr>'Page 6.3.4 - 6.3.6'!Print_Area</vt:lpstr>
      <vt:lpstr>'Page 6.3.4 - 6.3.6'!Print_Titles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2019-11-19T20:49:04Z</dcterms:created>
  <dcterms:modified xsi:type="dcterms:W3CDTF">2019-12-19T23:50:33Z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