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6.2" sheetId="1" r:id="rId1"/>
    <sheet name="Page 6.2.1" sheetId="2" r:id="rId2"/>
    <sheet name="Pages 6.2.2 - 6.2.3" sheetId="3" r:id="rId3"/>
    <sheet name="Pages 6.2.4 - 6.2.9" sheetId="4" r:id="rId4"/>
    <sheet name="Page 6.2.10" sheetId="5" r:id="rId5"/>
  </sheets>
  <externalReferences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6.2'!$A$1:$J$62</definedName>
    <definedName name="_xlnm.Print_Area" localSheetId="1">'Page 6.2.1'!$A$1:$J$62</definedName>
    <definedName name="_xlnm.Print_Area" localSheetId="4">'Page 6.2.10'!$A$1:$O$42</definedName>
    <definedName name="_xlnm.Print_Area" localSheetId="2">'Pages 6.2.2 - 6.2.3'!$A$1:$F$131</definedName>
    <definedName name="_xlnm.Print_Area" localSheetId="3">'Pages 6.2.4 - 6.2.9'!$A$1:$AO$133</definedName>
    <definedName name="_xlnm.Print_Titles" localSheetId="2">'Pages 6.2.2 - 6.2.3'!$1:$7</definedName>
    <definedName name="_xlnm.Print_Titles" localSheetId="3">'Pages 6.2.4 - 6.2.9'!$A:$B,'Pages 6.2.4 - 6.2.9'!$1:$7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4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3" l="1"/>
  <c r="F78" i="3" l="1"/>
  <c r="F77" i="3"/>
  <c r="D124" i="3"/>
  <c r="D123" i="3"/>
  <c r="D122" i="3"/>
  <c r="D121" i="3"/>
  <c r="D120" i="3"/>
  <c r="D119" i="3"/>
  <c r="D118" i="3"/>
  <c r="D117" i="3"/>
  <c r="D116" i="3"/>
  <c r="D115" i="3"/>
  <c r="D111" i="3"/>
  <c r="D107" i="3"/>
  <c r="D106" i="3"/>
  <c r="D102" i="3"/>
  <c r="D101" i="3"/>
  <c r="D100" i="3"/>
  <c r="D99" i="3"/>
  <c r="D94" i="3"/>
  <c r="D91" i="3"/>
  <c r="D90" i="3"/>
  <c r="D89" i="3"/>
  <c r="D88" i="3"/>
  <c r="D87" i="3"/>
  <c r="D86" i="3"/>
  <c r="D85" i="3"/>
  <c r="D98" i="3"/>
  <c r="D97" i="3"/>
  <c r="D96" i="3"/>
  <c r="D95" i="3"/>
  <c r="D93" i="3"/>
  <c r="D92" i="3"/>
  <c r="D73" i="3"/>
  <c r="D41" i="3"/>
  <c r="D40" i="3"/>
  <c r="D39" i="3"/>
  <c r="D38" i="3"/>
  <c r="D37" i="3"/>
  <c r="D36" i="3"/>
  <c r="D35" i="3"/>
  <c r="D34" i="3"/>
  <c r="D30" i="3"/>
  <c r="D29" i="3"/>
  <c r="D28" i="3"/>
  <c r="D27" i="3"/>
  <c r="D23" i="3"/>
  <c r="D22" i="3"/>
  <c r="D21" i="3"/>
  <c r="D17" i="3"/>
  <c r="D16" i="3"/>
  <c r="D15" i="3"/>
  <c r="D14" i="3"/>
  <c r="D13" i="3"/>
  <c r="D12" i="3"/>
  <c r="E12" i="4" l="1"/>
  <c r="G12" i="4" s="1"/>
  <c r="I12" i="4" s="1"/>
  <c r="E13" i="4"/>
  <c r="E14" i="4"/>
  <c r="G14" i="4" s="1"/>
  <c r="I14" i="4" s="1"/>
  <c r="K14" i="4" s="1"/>
  <c r="M14" i="4" s="1"/>
  <c r="O14" i="4" s="1"/>
  <c r="Q14" i="4" s="1"/>
  <c r="S14" i="4" s="1"/>
  <c r="U14" i="4" s="1"/>
  <c r="W14" i="4" s="1"/>
  <c r="Y14" i="4" s="1"/>
  <c r="AA14" i="4" s="1"/>
  <c r="AC14" i="4" s="1"/>
  <c r="AE14" i="4" s="1"/>
  <c r="AG14" i="4" s="1"/>
  <c r="AI14" i="4" s="1"/>
  <c r="AK14" i="4" s="1"/>
  <c r="AM14" i="4" s="1"/>
  <c r="AO14" i="4" s="1"/>
  <c r="E14" i="3" s="1"/>
  <c r="E15" i="4"/>
  <c r="G15" i="4" s="1"/>
  <c r="I15" i="4" s="1"/>
  <c r="K15" i="4" s="1"/>
  <c r="M15" i="4" s="1"/>
  <c r="O15" i="4" s="1"/>
  <c r="Q15" i="4" s="1"/>
  <c r="S15" i="4" s="1"/>
  <c r="U15" i="4" s="1"/>
  <c r="W15" i="4" s="1"/>
  <c r="Y15" i="4" s="1"/>
  <c r="AA15" i="4" s="1"/>
  <c r="AC15" i="4" s="1"/>
  <c r="AE15" i="4" s="1"/>
  <c r="AG15" i="4" s="1"/>
  <c r="AI15" i="4" s="1"/>
  <c r="AK15" i="4" s="1"/>
  <c r="AM15" i="4" s="1"/>
  <c r="AO15" i="4" s="1"/>
  <c r="E15" i="3" s="1"/>
  <c r="E16" i="4"/>
  <c r="G16" i="4" s="1"/>
  <c r="I16" i="4" s="1"/>
  <c r="K16" i="4" s="1"/>
  <c r="M16" i="4" s="1"/>
  <c r="O16" i="4" s="1"/>
  <c r="Q16" i="4" s="1"/>
  <c r="S16" i="4" s="1"/>
  <c r="U16" i="4" s="1"/>
  <c r="W16" i="4" s="1"/>
  <c r="Y16" i="4" s="1"/>
  <c r="AA16" i="4" s="1"/>
  <c r="AC16" i="4" s="1"/>
  <c r="AE16" i="4" s="1"/>
  <c r="AG16" i="4" s="1"/>
  <c r="AI16" i="4" s="1"/>
  <c r="AK16" i="4" s="1"/>
  <c r="AM16" i="4" s="1"/>
  <c r="AO16" i="4" s="1"/>
  <c r="E16" i="3" s="1"/>
  <c r="E17" i="4"/>
  <c r="G17" i="4" s="1"/>
  <c r="I17" i="4" s="1"/>
  <c r="K17" i="4" s="1"/>
  <c r="M17" i="4" s="1"/>
  <c r="O17" i="4" s="1"/>
  <c r="Q17" i="4" s="1"/>
  <c r="S17" i="4" s="1"/>
  <c r="U17" i="4" s="1"/>
  <c r="W17" i="4" s="1"/>
  <c r="Y17" i="4" s="1"/>
  <c r="AA17" i="4" s="1"/>
  <c r="AC17" i="4" s="1"/>
  <c r="AE17" i="4" s="1"/>
  <c r="AG17" i="4" s="1"/>
  <c r="AI17" i="4" s="1"/>
  <c r="AK17" i="4" s="1"/>
  <c r="AM17" i="4" s="1"/>
  <c r="AO17" i="4" s="1"/>
  <c r="E18" i="4"/>
  <c r="G18" i="4" s="1"/>
  <c r="I18" i="4" s="1"/>
  <c r="K18" i="4" s="1"/>
  <c r="M18" i="4" s="1"/>
  <c r="O18" i="4" s="1"/>
  <c r="Q18" i="4" s="1"/>
  <c r="S18" i="4" s="1"/>
  <c r="U18" i="4" s="1"/>
  <c r="W18" i="4" s="1"/>
  <c r="Y18" i="4" s="1"/>
  <c r="AA18" i="4" s="1"/>
  <c r="AC18" i="4" s="1"/>
  <c r="AE18" i="4" s="1"/>
  <c r="AG18" i="4" s="1"/>
  <c r="AI18" i="4" s="1"/>
  <c r="AK18" i="4" s="1"/>
  <c r="AM18" i="4" s="1"/>
  <c r="AO18" i="4" s="1"/>
  <c r="E19" i="4"/>
  <c r="G19" i="4" s="1"/>
  <c r="I19" i="4" s="1"/>
  <c r="K19" i="4" s="1"/>
  <c r="M19" i="4" s="1"/>
  <c r="O19" i="4" s="1"/>
  <c r="Q19" i="4" s="1"/>
  <c r="S19" i="4" s="1"/>
  <c r="U19" i="4" s="1"/>
  <c r="W19" i="4" s="1"/>
  <c r="Y19" i="4" s="1"/>
  <c r="AA19" i="4" s="1"/>
  <c r="AC19" i="4" s="1"/>
  <c r="AE19" i="4" s="1"/>
  <c r="AG19" i="4" s="1"/>
  <c r="AI19" i="4" s="1"/>
  <c r="AK19" i="4" s="1"/>
  <c r="AM19" i="4" s="1"/>
  <c r="AO19" i="4" s="1"/>
  <c r="E20" i="4"/>
  <c r="G20" i="4" s="1"/>
  <c r="I20" i="4" s="1"/>
  <c r="K20" i="4" s="1"/>
  <c r="M20" i="4" s="1"/>
  <c r="O20" i="4" s="1"/>
  <c r="Q20" i="4" s="1"/>
  <c r="S20" i="4" s="1"/>
  <c r="U20" i="4" s="1"/>
  <c r="W20" i="4" s="1"/>
  <c r="Y20" i="4" s="1"/>
  <c r="AA20" i="4" s="1"/>
  <c r="AC20" i="4" s="1"/>
  <c r="AE20" i="4" s="1"/>
  <c r="AG20" i="4" s="1"/>
  <c r="AI20" i="4" s="1"/>
  <c r="AK20" i="4" s="1"/>
  <c r="AM20" i="4" s="1"/>
  <c r="AO20" i="4" s="1"/>
  <c r="E21" i="4"/>
  <c r="G21" i="4" s="1"/>
  <c r="I21" i="4" s="1"/>
  <c r="K21" i="4" s="1"/>
  <c r="M21" i="4" s="1"/>
  <c r="O21" i="4" s="1"/>
  <c r="Q21" i="4" s="1"/>
  <c r="S21" i="4" s="1"/>
  <c r="U21" i="4" s="1"/>
  <c r="W21" i="4" s="1"/>
  <c r="Y21" i="4" s="1"/>
  <c r="AA21" i="4" s="1"/>
  <c r="AC21" i="4" s="1"/>
  <c r="AE21" i="4" s="1"/>
  <c r="AG21" i="4" s="1"/>
  <c r="AI21" i="4" s="1"/>
  <c r="AK21" i="4" s="1"/>
  <c r="AM21" i="4" s="1"/>
  <c r="AO21" i="4" s="1"/>
  <c r="E17" i="3" s="1"/>
  <c r="C22" i="4"/>
  <c r="D22" i="4"/>
  <c r="F22" i="4"/>
  <c r="H22" i="4"/>
  <c r="J22" i="4"/>
  <c r="L22" i="4"/>
  <c r="N22" i="4"/>
  <c r="P22" i="4"/>
  <c r="R22" i="4"/>
  <c r="T22" i="4"/>
  <c r="V22" i="4"/>
  <c r="X22" i="4"/>
  <c r="Z22" i="4"/>
  <c r="AB22" i="4"/>
  <c r="AD22" i="4"/>
  <c r="AF22" i="4"/>
  <c r="AH22" i="4"/>
  <c r="AJ22" i="4"/>
  <c r="AL22" i="4"/>
  <c r="E25" i="4"/>
  <c r="E26" i="4"/>
  <c r="G26" i="4" s="1"/>
  <c r="I26" i="4" s="1"/>
  <c r="K26" i="4" s="1"/>
  <c r="M26" i="4" s="1"/>
  <c r="O26" i="4" s="1"/>
  <c r="Q26" i="4" s="1"/>
  <c r="S26" i="4" s="1"/>
  <c r="U26" i="4" s="1"/>
  <c r="W26" i="4" s="1"/>
  <c r="Y26" i="4" s="1"/>
  <c r="AA26" i="4" s="1"/>
  <c r="AC26" i="4" s="1"/>
  <c r="AE26" i="4" s="1"/>
  <c r="AG26" i="4" s="1"/>
  <c r="AI26" i="4" s="1"/>
  <c r="AK26" i="4" s="1"/>
  <c r="AM26" i="4" s="1"/>
  <c r="AO26" i="4" s="1"/>
  <c r="E22" i="3" s="1"/>
  <c r="E27" i="4"/>
  <c r="G27" i="4" s="1"/>
  <c r="I27" i="4" s="1"/>
  <c r="K27" i="4" s="1"/>
  <c r="M27" i="4" s="1"/>
  <c r="O27" i="4" s="1"/>
  <c r="Q27" i="4" s="1"/>
  <c r="S27" i="4" s="1"/>
  <c r="U27" i="4" s="1"/>
  <c r="W27" i="4" s="1"/>
  <c r="Y27" i="4" s="1"/>
  <c r="AA27" i="4" s="1"/>
  <c r="AC27" i="4" s="1"/>
  <c r="AE27" i="4" s="1"/>
  <c r="AG27" i="4" s="1"/>
  <c r="AI27" i="4" s="1"/>
  <c r="AK27" i="4" s="1"/>
  <c r="AM27" i="4" s="1"/>
  <c r="AO27" i="4" s="1"/>
  <c r="E23" i="3" s="1"/>
  <c r="C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E31" i="4"/>
  <c r="E32" i="4"/>
  <c r="G32" i="4" s="1"/>
  <c r="I32" i="4" s="1"/>
  <c r="K32" i="4" s="1"/>
  <c r="M32" i="4" s="1"/>
  <c r="O32" i="4" s="1"/>
  <c r="Q32" i="4" s="1"/>
  <c r="S32" i="4" s="1"/>
  <c r="U32" i="4" s="1"/>
  <c r="W32" i="4" s="1"/>
  <c r="Y32" i="4" s="1"/>
  <c r="AA32" i="4" s="1"/>
  <c r="AC32" i="4" s="1"/>
  <c r="AE32" i="4" s="1"/>
  <c r="AG32" i="4" s="1"/>
  <c r="AI32" i="4" s="1"/>
  <c r="AK32" i="4" s="1"/>
  <c r="AM32" i="4" s="1"/>
  <c r="AO32" i="4" s="1"/>
  <c r="E28" i="3" s="1"/>
  <c r="E33" i="4"/>
  <c r="G33" i="4" s="1"/>
  <c r="I33" i="4" s="1"/>
  <c r="K33" i="4" s="1"/>
  <c r="M33" i="4" s="1"/>
  <c r="O33" i="4" s="1"/>
  <c r="Q33" i="4" s="1"/>
  <c r="S33" i="4" s="1"/>
  <c r="U33" i="4" s="1"/>
  <c r="W33" i="4" s="1"/>
  <c r="Y33" i="4" s="1"/>
  <c r="AA33" i="4" s="1"/>
  <c r="AC33" i="4" s="1"/>
  <c r="AE33" i="4" s="1"/>
  <c r="AG33" i="4" s="1"/>
  <c r="AI33" i="4" s="1"/>
  <c r="AK33" i="4" s="1"/>
  <c r="AM33" i="4" s="1"/>
  <c r="AO33" i="4" s="1"/>
  <c r="E29" i="3" s="1"/>
  <c r="E34" i="4"/>
  <c r="G34" i="4" s="1"/>
  <c r="I34" i="4" s="1"/>
  <c r="K34" i="4" s="1"/>
  <c r="M34" i="4" s="1"/>
  <c r="O34" i="4" s="1"/>
  <c r="Q34" i="4" s="1"/>
  <c r="S34" i="4" s="1"/>
  <c r="U34" i="4" s="1"/>
  <c r="W34" i="4" s="1"/>
  <c r="Y34" i="4" s="1"/>
  <c r="AA34" i="4" s="1"/>
  <c r="AC34" i="4" s="1"/>
  <c r="AE34" i="4" s="1"/>
  <c r="AG34" i="4" s="1"/>
  <c r="AI34" i="4" s="1"/>
  <c r="AK34" i="4" s="1"/>
  <c r="AM34" i="4" s="1"/>
  <c r="AO34" i="4" s="1"/>
  <c r="E30" i="3" s="1"/>
  <c r="C35" i="4"/>
  <c r="D35" i="4"/>
  <c r="F35" i="4"/>
  <c r="H35" i="4"/>
  <c r="J35" i="4"/>
  <c r="L35" i="4"/>
  <c r="N35" i="4"/>
  <c r="P35" i="4"/>
  <c r="R35" i="4"/>
  <c r="T35" i="4"/>
  <c r="V35" i="4"/>
  <c r="X35" i="4"/>
  <c r="Z35" i="4"/>
  <c r="AB35" i="4"/>
  <c r="AD35" i="4"/>
  <c r="AF35" i="4"/>
  <c r="AH35" i="4"/>
  <c r="AJ35" i="4"/>
  <c r="AL35" i="4"/>
  <c r="E38" i="4"/>
  <c r="E39" i="4"/>
  <c r="G39" i="4" s="1"/>
  <c r="I39" i="4" s="1"/>
  <c r="K39" i="4" s="1"/>
  <c r="M39" i="4" s="1"/>
  <c r="O39" i="4" s="1"/>
  <c r="Q39" i="4" s="1"/>
  <c r="S39" i="4" s="1"/>
  <c r="U39" i="4" s="1"/>
  <c r="W39" i="4" s="1"/>
  <c r="Y39" i="4" s="1"/>
  <c r="AA39" i="4" s="1"/>
  <c r="AC39" i="4" s="1"/>
  <c r="AE39" i="4" s="1"/>
  <c r="AG39" i="4" s="1"/>
  <c r="AI39" i="4" s="1"/>
  <c r="AK39" i="4" s="1"/>
  <c r="AM39" i="4" s="1"/>
  <c r="AO39" i="4" s="1"/>
  <c r="E35" i="3" s="1"/>
  <c r="E40" i="4"/>
  <c r="G40" i="4" s="1"/>
  <c r="I40" i="4" s="1"/>
  <c r="K40" i="4" s="1"/>
  <c r="M40" i="4" s="1"/>
  <c r="O40" i="4" s="1"/>
  <c r="Q40" i="4" s="1"/>
  <c r="S40" i="4" s="1"/>
  <c r="U40" i="4" s="1"/>
  <c r="W40" i="4" s="1"/>
  <c r="Y40" i="4" s="1"/>
  <c r="AA40" i="4" s="1"/>
  <c r="AC40" i="4" s="1"/>
  <c r="AE40" i="4" s="1"/>
  <c r="AG40" i="4" s="1"/>
  <c r="AI40" i="4" s="1"/>
  <c r="AK40" i="4" s="1"/>
  <c r="AM40" i="4" s="1"/>
  <c r="AO40" i="4" s="1"/>
  <c r="E36" i="3" s="1"/>
  <c r="E41" i="4"/>
  <c r="G41" i="4" s="1"/>
  <c r="I41" i="4" s="1"/>
  <c r="K41" i="4" s="1"/>
  <c r="M41" i="4" s="1"/>
  <c r="O41" i="4" s="1"/>
  <c r="Q41" i="4" s="1"/>
  <c r="S41" i="4" s="1"/>
  <c r="U41" i="4" s="1"/>
  <c r="W41" i="4" s="1"/>
  <c r="Y41" i="4" s="1"/>
  <c r="AA41" i="4" s="1"/>
  <c r="AC41" i="4" s="1"/>
  <c r="AE41" i="4" s="1"/>
  <c r="AG41" i="4" s="1"/>
  <c r="AI41" i="4" s="1"/>
  <c r="AK41" i="4" s="1"/>
  <c r="AM41" i="4" s="1"/>
  <c r="AO41" i="4" s="1"/>
  <c r="E37" i="3" s="1"/>
  <c r="E42" i="4"/>
  <c r="G42" i="4" s="1"/>
  <c r="I42" i="4" s="1"/>
  <c r="K42" i="4" s="1"/>
  <c r="M42" i="4" s="1"/>
  <c r="O42" i="4" s="1"/>
  <c r="Q42" i="4" s="1"/>
  <c r="S42" i="4" s="1"/>
  <c r="U42" i="4" s="1"/>
  <c r="W42" i="4" s="1"/>
  <c r="Y42" i="4" s="1"/>
  <c r="AA42" i="4" s="1"/>
  <c r="AC42" i="4" s="1"/>
  <c r="AE42" i="4" s="1"/>
  <c r="AG42" i="4" s="1"/>
  <c r="AI42" i="4" s="1"/>
  <c r="AK42" i="4" s="1"/>
  <c r="AM42" i="4" s="1"/>
  <c r="AO42" i="4" s="1"/>
  <c r="E38" i="3" s="1"/>
  <c r="E43" i="4"/>
  <c r="G43" i="4" s="1"/>
  <c r="I43" i="4" s="1"/>
  <c r="K43" i="4" s="1"/>
  <c r="M43" i="4" s="1"/>
  <c r="O43" i="4" s="1"/>
  <c r="Q43" i="4" s="1"/>
  <c r="S43" i="4" s="1"/>
  <c r="U43" i="4" s="1"/>
  <c r="W43" i="4" s="1"/>
  <c r="Y43" i="4" s="1"/>
  <c r="AA43" i="4" s="1"/>
  <c r="AC43" i="4" s="1"/>
  <c r="AE43" i="4" s="1"/>
  <c r="AG43" i="4" s="1"/>
  <c r="AI43" i="4" s="1"/>
  <c r="AK43" i="4" s="1"/>
  <c r="AM43" i="4" s="1"/>
  <c r="AO43" i="4" s="1"/>
  <c r="E39" i="3" s="1"/>
  <c r="E44" i="4"/>
  <c r="G44" i="4" s="1"/>
  <c r="I44" i="4" s="1"/>
  <c r="K44" i="4" s="1"/>
  <c r="M44" i="4" s="1"/>
  <c r="O44" i="4" s="1"/>
  <c r="Q44" i="4" s="1"/>
  <c r="S44" i="4" s="1"/>
  <c r="U44" i="4" s="1"/>
  <c r="W44" i="4" s="1"/>
  <c r="Y44" i="4" s="1"/>
  <c r="AA44" i="4" s="1"/>
  <c r="AC44" i="4" s="1"/>
  <c r="AE44" i="4" s="1"/>
  <c r="AG44" i="4" s="1"/>
  <c r="AI44" i="4" s="1"/>
  <c r="AK44" i="4" s="1"/>
  <c r="AM44" i="4" s="1"/>
  <c r="AO44" i="4" s="1"/>
  <c r="E40" i="3" s="1"/>
  <c r="E45" i="4"/>
  <c r="G45" i="4" s="1"/>
  <c r="I45" i="4" s="1"/>
  <c r="K45" i="4" s="1"/>
  <c r="M45" i="4" s="1"/>
  <c r="O45" i="4" s="1"/>
  <c r="Q45" i="4" s="1"/>
  <c r="S45" i="4" s="1"/>
  <c r="U45" i="4" s="1"/>
  <c r="W45" i="4" s="1"/>
  <c r="Y45" i="4" s="1"/>
  <c r="AA45" i="4" s="1"/>
  <c r="AC45" i="4" s="1"/>
  <c r="AE45" i="4" s="1"/>
  <c r="AG45" i="4" s="1"/>
  <c r="AI45" i="4" s="1"/>
  <c r="AK45" i="4" s="1"/>
  <c r="AM45" i="4" s="1"/>
  <c r="AO45" i="4" s="1"/>
  <c r="E41" i="3" s="1"/>
  <c r="C46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E49" i="4"/>
  <c r="G49" i="4" s="1"/>
  <c r="I49" i="4" s="1"/>
  <c r="K49" i="4" s="1"/>
  <c r="E50" i="4"/>
  <c r="G50" i="4" s="1"/>
  <c r="E51" i="4"/>
  <c r="G51" i="4" s="1"/>
  <c r="I51" i="4" s="1"/>
  <c r="K51" i="4" s="1"/>
  <c r="M51" i="4" s="1"/>
  <c r="O51" i="4" s="1"/>
  <c r="Q51" i="4" s="1"/>
  <c r="S51" i="4" s="1"/>
  <c r="U51" i="4" s="1"/>
  <c r="W51" i="4" s="1"/>
  <c r="Y51" i="4" s="1"/>
  <c r="AA51" i="4" s="1"/>
  <c r="AC51" i="4" s="1"/>
  <c r="AE51" i="4" s="1"/>
  <c r="AG51" i="4" s="1"/>
  <c r="AI51" i="4" s="1"/>
  <c r="AK51" i="4" s="1"/>
  <c r="AM51" i="4" s="1"/>
  <c r="AO51" i="4" s="1"/>
  <c r="E52" i="4"/>
  <c r="G52" i="4" s="1"/>
  <c r="I52" i="4" s="1"/>
  <c r="K52" i="4" s="1"/>
  <c r="M52" i="4" s="1"/>
  <c r="O52" i="4" s="1"/>
  <c r="Q52" i="4" s="1"/>
  <c r="S52" i="4" s="1"/>
  <c r="U52" i="4" s="1"/>
  <c r="W52" i="4" s="1"/>
  <c r="Y52" i="4" s="1"/>
  <c r="AA52" i="4" s="1"/>
  <c r="AC52" i="4" s="1"/>
  <c r="AE52" i="4" s="1"/>
  <c r="AG52" i="4" s="1"/>
  <c r="AI52" i="4" s="1"/>
  <c r="AK52" i="4" s="1"/>
  <c r="AM52" i="4" s="1"/>
  <c r="AO52" i="4" s="1"/>
  <c r="E53" i="4"/>
  <c r="G53" i="4" s="1"/>
  <c r="I53" i="4" s="1"/>
  <c r="K53" i="4" s="1"/>
  <c r="M53" i="4" s="1"/>
  <c r="O53" i="4" s="1"/>
  <c r="Q53" i="4" s="1"/>
  <c r="S53" i="4" s="1"/>
  <c r="U53" i="4" s="1"/>
  <c r="W53" i="4" s="1"/>
  <c r="Y53" i="4" s="1"/>
  <c r="AA53" i="4" s="1"/>
  <c r="AC53" i="4" s="1"/>
  <c r="AE53" i="4" s="1"/>
  <c r="AG53" i="4" s="1"/>
  <c r="AI53" i="4" s="1"/>
  <c r="AK53" i="4" s="1"/>
  <c r="AM53" i="4" s="1"/>
  <c r="AO53" i="4" s="1"/>
  <c r="E54" i="4"/>
  <c r="G54" i="4" s="1"/>
  <c r="I54" i="4" s="1"/>
  <c r="K54" i="4" s="1"/>
  <c r="M54" i="4" s="1"/>
  <c r="O54" i="4" s="1"/>
  <c r="Q54" i="4" s="1"/>
  <c r="S54" i="4" s="1"/>
  <c r="U54" i="4" s="1"/>
  <c r="W54" i="4" s="1"/>
  <c r="Y54" i="4" s="1"/>
  <c r="AA54" i="4" s="1"/>
  <c r="AC54" i="4" s="1"/>
  <c r="AE54" i="4" s="1"/>
  <c r="AG54" i="4" s="1"/>
  <c r="AI54" i="4" s="1"/>
  <c r="AK54" i="4" s="1"/>
  <c r="AM54" i="4" s="1"/>
  <c r="AO54" i="4" s="1"/>
  <c r="E55" i="4"/>
  <c r="G55" i="4" s="1"/>
  <c r="I55" i="4" s="1"/>
  <c r="K55" i="4" s="1"/>
  <c r="M55" i="4" s="1"/>
  <c r="O55" i="4" s="1"/>
  <c r="Q55" i="4" s="1"/>
  <c r="S55" i="4" s="1"/>
  <c r="U55" i="4" s="1"/>
  <c r="W55" i="4" s="1"/>
  <c r="Y55" i="4" s="1"/>
  <c r="AA55" i="4" s="1"/>
  <c r="AC55" i="4" s="1"/>
  <c r="AE55" i="4" s="1"/>
  <c r="AG55" i="4" s="1"/>
  <c r="AI55" i="4" s="1"/>
  <c r="AK55" i="4" s="1"/>
  <c r="AM55" i="4" s="1"/>
  <c r="AO55" i="4" s="1"/>
  <c r="C56" i="4"/>
  <c r="D56" i="4"/>
  <c r="F56" i="4"/>
  <c r="H56" i="4"/>
  <c r="J56" i="4"/>
  <c r="L56" i="4"/>
  <c r="N56" i="4"/>
  <c r="P56" i="4"/>
  <c r="R56" i="4"/>
  <c r="T56" i="4"/>
  <c r="V56" i="4"/>
  <c r="X56" i="4"/>
  <c r="Z56" i="4"/>
  <c r="AB56" i="4"/>
  <c r="AD56" i="4"/>
  <c r="AF56" i="4"/>
  <c r="AH56" i="4"/>
  <c r="AJ56" i="4"/>
  <c r="AL56" i="4"/>
  <c r="E59" i="4"/>
  <c r="G59" i="4" s="1"/>
  <c r="I59" i="4" s="1"/>
  <c r="E60" i="4"/>
  <c r="E61" i="4"/>
  <c r="G61" i="4" s="1"/>
  <c r="I61" i="4" s="1"/>
  <c r="K61" i="4" s="1"/>
  <c r="M61" i="4" s="1"/>
  <c r="O61" i="4" s="1"/>
  <c r="Q61" i="4" s="1"/>
  <c r="S61" i="4" s="1"/>
  <c r="U61" i="4" s="1"/>
  <c r="W61" i="4" s="1"/>
  <c r="Y61" i="4" s="1"/>
  <c r="AA61" i="4" s="1"/>
  <c r="AC61" i="4" s="1"/>
  <c r="AE61" i="4" s="1"/>
  <c r="AG61" i="4" s="1"/>
  <c r="AI61" i="4" s="1"/>
  <c r="AK61" i="4" s="1"/>
  <c r="AM61" i="4" s="1"/>
  <c r="AO61" i="4" s="1"/>
  <c r="E62" i="4"/>
  <c r="G62" i="4" s="1"/>
  <c r="I62" i="4" s="1"/>
  <c r="K62" i="4" s="1"/>
  <c r="M62" i="4" s="1"/>
  <c r="O62" i="4" s="1"/>
  <c r="Q62" i="4" s="1"/>
  <c r="S62" i="4" s="1"/>
  <c r="U62" i="4" s="1"/>
  <c r="W62" i="4" s="1"/>
  <c r="Y62" i="4" s="1"/>
  <c r="AA62" i="4" s="1"/>
  <c r="AC62" i="4" s="1"/>
  <c r="AE62" i="4" s="1"/>
  <c r="AG62" i="4" s="1"/>
  <c r="AI62" i="4" s="1"/>
  <c r="AK62" i="4" s="1"/>
  <c r="AM62" i="4" s="1"/>
  <c r="AO62" i="4" s="1"/>
  <c r="E63" i="4"/>
  <c r="G63" i="4" s="1"/>
  <c r="I63" i="4" s="1"/>
  <c r="K63" i="4" s="1"/>
  <c r="M63" i="4" s="1"/>
  <c r="O63" i="4" s="1"/>
  <c r="Q63" i="4" s="1"/>
  <c r="S63" i="4" s="1"/>
  <c r="U63" i="4" s="1"/>
  <c r="W63" i="4" s="1"/>
  <c r="Y63" i="4" s="1"/>
  <c r="AA63" i="4" s="1"/>
  <c r="AC63" i="4" s="1"/>
  <c r="AE63" i="4" s="1"/>
  <c r="AG63" i="4" s="1"/>
  <c r="AI63" i="4" s="1"/>
  <c r="AK63" i="4" s="1"/>
  <c r="AM63" i="4" s="1"/>
  <c r="AO63" i="4" s="1"/>
  <c r="E64" i="4"/>
  <c r="G64" i="4" s="1"/>
  <c r="I64" i="4" s="1"/>
  <c r="K64" i="4" s="1"/>
  <c r="M64" i="4" s="1"/>
  <c r="O64" i="4" s="1"/>
  <c r="Q64" i="4" s="1"/>
  <c r="S64" i="4" s="1"/>
  <c r="U64" i="4" s="1"/>
  <c r="W64" i="4" s="1"/>
  <c r="Y64" i="4" s="1"/>
  <c r="AA64" i="4" s="1"/>
  <c r="AC64" i="4" s="1"/>
  <c r="AE64" i="4" s="1"/>
  <c r="AG64" i="4" s="1"/>
  <c r="AI64" i="4" s="1"/>
  <c r="AK64" i="4" s="1"/>
  <c r="AM64" i="4" s="1"/>
  <c r="AO64" i="4" s="1"/>
  <c r="E65" i="4"/>
  <c r="G65" i="4" s="1"/>
  <c r="I65" i="4" s="1"/>
  <c r="K65" i="4" s="1"/>
  <c r="M65" i="4" s="1"/>
  <c r="O65" i="4" s="1"/>
  <c r="Q65" i="4" s="1"/>
  <c r="S65" i="4" s="1"/>
  <c r="U65" i="4" s="1"/>
  <c r="W65" i="4" s="1"/>
  <c r="Y65" i="4" s="1"/>
  <c r="AA65" i="4" s="1"/>
  <c r="AC65" i="4" s="1"/>
  <c r="AE65" i="4" s="1"/>
  <c r="AG65" i="4" s="1"/>
  <c r="AI65" i="4" s="1"/>
  <c r="AK65" i="4" s="1"/>
  <c r="AM65" i="4" s="1"/>
  <c r="AO65" i="4" s="1"/>
  <c r="E66" i="4"/>
  <c r="G66" i="4" s="1"/>
  <c r="I66" i="4" s="1"/>
  <c r="K66" i="4" s="1"/>
  <c r="M66" i="4" s="1"/>
  <c r="O66" i="4" s="1"/>
  <c r="Q66" i="4" s="1"/>
  <c r="S66" i="4" s="1"/>
  <c r="U66" i="4" s="1"/>
  <c r="W66" i="4" s="1"/>
  <c r="Y66" i="4" s="1"/>
  <c r="AA66" i="4" s="1"/>
  <c r="AC66" i="4" s="1"/>
  <c r="AE66" i="4" s="1"/>
  <c r="AG66" i="4" s="1"/>
  <c r="AI66" i="4" s="1"/>
  <c r="AK66" i="4" s="1"/>
  <c r="AM66" i="4" s="1"/>
  <c r="AO66" i="4" s="1"/>
  <c r="E67" i="4"/>
  <c r="G67" i="4" s="1"/>
  <c r="I67" i="4" s="1"/>
  <c r="K67" i="4" s="1"/>
  <c r="M67" i="4" s="1"/>
  <c r="O67" i="4" s="1"/>
  <c r="Q67" i="4" s="1"/>
  <c r="S67" i="4" s="1"/>
  <c r="U67" i="4" s="1"/>
  <c r="W67" i="4" s="1"/>
  <c r="Y67" i="4" s="1"/>
  <c r="AA67" i="4" s="1"/>
  <c r="AC67" i="4" s="1"/>
  <c r="AE67" i="4" s="1"/>
  <c r="AG67" i="4" s="1"/>
  <c r="AI67" i="4" s="1"/>
  <c r="AK67" i="4" s="1"/>
  <c r="AM67" i="4" s="1"/>
  <c r="AO67" i="4" s="1"/>
  <c r="E68" i="4"/>
  <c r="G68" i="4" s="1"/>
  <c r="I68" i="4" s="1"/>
  <c r="K68" i="4" s="1"/>
  <c r="M68" i="4" s="1"/>
  <c r="O68" i="4" s="1"/>
  <c r="Q68" i="4" s="1"/>
  <c r="S68" i="4" s="1"/>
  <c r="U68" i="4" s="1"/>
  <c r="W68" i="4" s="1"/>
  <c r="Y68" i="4" s="1"/>
  <c r="AA68" i="4" s="1"/>
  <c r="AC68" i="4" s="1"/>
  <c r="AE68" i="4" s="1"/>
  <c r="AG68" i="4" s="1"/>
  <c r="AI68" i="4" s="1"/>
  <c r="AK68" i="4" s="1"/>
  <c r="AM68" i="4" s="1"/>
  <c r="AO68" i="4" s="1"/>
  <c r="E69" i="4"/>
  <c r="G69" i="4" s="1"/>
  <c r="I69" i="4" s="1"/>
  <c r="K69" i="4" s="1"/>
  <c r="M69" i="4" s="1"/>
  <c r="O69" i="4" s="1"/>
  <c r="Q69" i="4" s="1"/>
  <c r="S69" i="4" s="1"/>
  <c r="U69" i="4" s="1"/>
  <c r="W69" i="4" s="1"/>
  <c r="Y69" i="4" s="1"/>
  <c r="AA69" i="4" s="1"/>
  <c r="AC69" i="4" s="1"/>
  <c r="AE69" i="4" s="1"/>
  <c r="AG69" i="4" s="1"/>
  <c r="AI69" i="4" s="1"/>
  <c r="AK69" i="4" s="1"/>
  <c r="AM69" i="4" s="1"/>
  <c r="AO69" i="4" s="1"/>
  <c r="E70" i="4"/>
  <c r="G70" i="4" s="1"/>
  <c r="I70" i="4" s="1"/>
  <c r="K70" i="4" s="1"/>
  <c r="M70" i="4" s="1"/>
  <c r="O70" i="4" s="1"/>
  <c r="Q70" i="4" s="1"/>
  <c r="S70" i="4" s="1"/>
  <c r="U70" i="4" s="1"/>
  <c r="W70" i="4" s="1"/>
  <c r="Y70" i="4" s="1"/>
  <c r="AA70" i="4" s="1"/>
  <c r="AC70" i="4" s="1"/>
  <c r="AE70" i="4" s="1"/>
  <c r="AG70" i="4" s="1"/>
  <c r="AI70" i="4" s="1"/>
  <c r="AK70" i="4" s="1"/>
  <c r="AM70" i="4" s="1"/>
  <c r="AO70" i="4" s="1"/>
  <c r="E71" i="4"/>
  <c r="G71" i="4" s="1"/>
  <c r="I71" i="4" s="1"/>
  <c r="K71" i="4" s="1"/>
  <c r="M71" i="4" s="1"/>
  <c r="O71" i="4" s="1"/>
  <c r="Q71" i="4" s="1"/>
  <c r="S71" i="4" s="1"/>
  <c r="U71" i="4" s="1"/>
  <c r="W71" i="4" s="1"/>
  <c r="Y71" i="4" s="1"/>
  <c r="AA71" i="4" s="1"/>
  <c r="AC71" i="4" s="1"/>
  <c r="AE71" i="4" s="1"/>
  <c r="AG71" i="4" s="1"/>
  <c r="AI71" i="4" s="1"/>
  <c r="AK71" i="4" s="1"/>
  <c r="AM71" i="4" s="1"/>
  <c r="AO71" i="4" s="1"/>
  <c r="E72" i="4"/>
  <c r="G72" i="4" s="1"/>
  <c r="I72" i="4" s="1"/>
  <c r="K72" i="4" s="1"/>
  <c r="M72" i="4" s="1"/>
  <c r="O72" i="4" s="1"/>
  <c r="Q72" i="4" s="1"/>
  <c r="S72" i="4" s="1"/>
  <c r="U72" i="4" s="1"/>
  <c r="W72" i="4" s="1"/>
  <c r="Y72" i="4" s="1"/>
  <c r="AA72" i="4" s="1"/>
  <c r="AC72" i="4" s="1"/>
  <c r="AE72" i="4" s="1"/>
  <c r="AG72" i="4" s="1"/>
  <c r="AI72" i="4" s="1"/>
  <c r="AK72" i="4" s="1"/>
  <c r="AM72" i="4" s="1"/>
  <c r="AO72" i="4" s="1"/>
  <c r="E73" i="4"/>
  <c r="G73" i="4" s="1"/>
  <c r="I73" i="4" s="1"/>
  <c r="K73" i="4" s="1"/>
  <c r="M73" i="4" s="1"/>
  <c r="O73" i="4" s="1"/>
  <c r="Q73" i="4" s="1"/>
  <c r="S73" i="4" s="1"/>
  <c r="U73" i="4" s="1"/>
  <c r="W73" i="4" s="1"/>
  <c r="Y73" i="4" s="1"/>
  <c r="AA73" i="4" s="1"/>
  <c r="AC73" i="4" s="1"/>
  <c r="AE73" i="4" s="1"/>
  <c r="AG73" i="4" s="1"/>
  <c r="AI73" i="4" s="1"/>
  <c r="AK73" i="4" s="1"/>
  <c r="AM73" i="4" s="1"/>
  <c r="AO73" i="4" s="1"/>
  <c r="C74" i="4"/>
  <c r="D74" i="4"/>
  <c r="F74" i="4"/>
  <c r="H74" i="4"/>
  <c r="J74" i="4"/>
  <c r="L74" i="4"/>
  <c r="N74" i="4"/>
  <c r="P74" i="4"/>
  <c r="R74" i="4"/>
  <c r="T74" i="4"/>
  <c r="V74" i="4"/>
  <c r="X74" i="4"/>
  <c r="Z74" i="4"/>
  <c r="AB74" i="4"/>
  <c r="AD74" i="4"/>
  <c r="AF74" i="4"/>
  <c r="AH74" i="4"/>
  <c r="AJ74" i="4"/>
  <c r="AL74" i="4"/>
  <c r="E77" i="4"/>
  <c r="G77" i="4" s="1"/>
  <c r="I77" i="4" s="1"/>
  <c r="I78" i="4" s="1"/>
  <c r="C78" i="4"/>
  <c r="D78" i="4"/>
  <c r="F78" i="4"/>
  <c r="G78" i="4"/>
  <c r="H78" i="4"/>
  <c r="J78" i="4"/>
  <c r="L78" i="4"/>
  <c r="N78" i="4"/>
  <c r="P78" i="4"/>
  <c r="R78" i="4"/>
  <c r="T78" i="4"/>
  <c r="V78" i="4"/>
  <c r="X78" i="4"/>
  <c r="Z78" i="4"/>
  <c r="AB78" i="4"/>
  <c r="AD78" i="4"/>
  <c r="AF78" i="4"/>
  <c r="AH78" i="4"/>
  <c r="AJ78" i="4"/>
  <c r="AL78" i="4"/>
  <c r="E86" i="4"/>
  <c r="G86" i="4" s="1"/>
  <c r="E87" i="4"/>
  <c r="G87" i="4" s="1"/>
  <c r="I87" i="4" s="1"/>
  <c r="K87" i="4" s="1"/>
  <c r="M87" i="4" s="1"/>
  <c r="O87" i="4" s="1"/>
  <c r="Q87" i="4" s="1"/>
  <c r="S87" i="4" s="1"/>
  <c r="U87" i="4" s="1"/>
  <c r="W87" i="4" s="1"/>
  <c r="Y87" i="4" s="1"/>
  <c r="AA87" i="4" s="1"/>
  <c r="AC87" i="4" s="1"/>
  <c r="AE87" i="4" s="1"/>
  <c r="AG87" i="4" s="1"/>
  <c r="AI87" i="4" s="1"/>
  <c r="AK87" i="4" s="1"/>
  <c r="AM87" i="4" s="1"/>
  <c r="AO87" i="4" s="1"/>
  <c r="E86" i="3" s="1"/>
  <c r="E88" i="4"/>
  <c r="G88" i="4" s="1"/>
  <c r="I88" i="4" s="1"/>
  <c r="K88" i="4" s="1"/>
  <c r="M88" i="4" s="1"/>
  <c r="O88" i="4" s="1"/>
  <c r="Q88" i="4" s="1"/>
  <c r="S88" i="4" s="1"/>
  <c r="U88" i="4" s="1"/>
  <c r="W88" i="4" s="1"/>
  <c r="Y88" i="4" s="1"/>
  <c r="AA88" i="4" s="1"/>
  <c r="AC88" i="4" s="1"/>
  <c r="AE88" i="4" s="1"/>
  <c r="AG88" i="4" s="1"/>
  <c r="AI88" i="4" s="1"/>
  <c r="AK88" i="4" s="1"/>
  <c r="AM88" i="4" s="1"/>
  <c r="AO88" i="4" s="1"/>
  <c r="E87" i="3" s="1"/>
  <c r="E89" i="4"/>
  <c r="G89" i="4" s="1"/>
  <c r="I89" i="4" s="1"/>
  <c r="K89" i="4" s="1"/>
  <c r="M89" i="4" s="1"/>
  <c r="O89" i="4" s="1"/>
  <c r="Q89" i="4" s="1"/>
  <c r="S89" i="4" s="1"/>
  <c r="U89" i="4" s="1"/>
  <c r="W89" i="4" s="1"/>
  <c r="Y89" i="4" s="1"/>
  <c r="AA89" i="4" s="1"/>
  <c r="AC89" i="4" s="1"/>
  <c r="AE89" i="4" s="1"/>
  <c r="AG89" i="4" s="1"/>
  <c r="AI89" i="4" s="1"/>
  <c r="AK89" i="4" s="1"/>
  <c r="AM89" i="4" s="1"/>
  <c r="AO89" i="4" s="1"/>
  <c r="E88" i="3" s="1"/>
  <c r="E90" i="4"/>
  <c r="G90" i="4" s="1"/>
  <c r="I90" i="4" s="1"/>
  <c r="K90" i="4" s="1"/>
  <c r="M90" i="4" s="1"/>
  <c r="O90" i="4" s="1"/>
  <c r="Q90" i="4" s="1"/>
  <c r="S90" i="4" s="1"/>
  <c r="U90" i="4" s="1"/>
  <c r="W90" i="4" s="1"/>
  <c r="Y90" i="4" s="1"/>
  <c r="AA90" i="4" s="1"/>
  <c r="AC90" i="4" s="1"/>
  <c r="AE90" i="4" s="1"/>
  <c r="AG90" i="4" s="1"/>
  <c r="AI90" i="4" s="1"/>
  <c r="AK90" i="4" s="1"/>
  <c r="AM90" i="4" s="1"/>
  <c r="AO90" i="4" s="1"/>
  <c r="E89" i="3" s="1"/>
  <c r="E91" i="4"/>
  <c r="G91" i="4" s="1"/>
  <c r="I91" i="4" s="1"/>
  <c r="K91" i="4" s="1"/>
  <c r="M91" i="4" s="1"/>
  <c r="O91" i="4" s="1"/>
  <c r="Q91" i="4" s="1"/>
  <c r="S91" i="4" s="1"/>
  <c r="U91" i="4" s="1"/>
  <c r="W91" i="4" s="1"/>
  <c r="Y91" i="4" s="1"/>
  <c r="AA91" i="4" s="1"/>
  <c r="AC91" i="4" s="1"/>
  <c r="AE91" i="4" s="1"/>
  <c r="AG91" i="4" s="1"/>
  <c r="AI91" i="4" s="1"/>
  <c r="AK91" i="4" s="1"/>
  <c r="AM91" i="4" s="1"/>
  <c r="AO91" i="4" s="1"/>
  <c r="E90" i="3" s="1"/>
  <c r="E92" i="4"/>
  <c r="G92" i="4"/>
  <c r="I92" i="4" s="1"/>
  <c r="K92" i="4" s="1"/>
  <c r="M92" i="4" s="1"/>
  <c r="O92" i="4" s="1"/>
  <c r="Q92" i="4" s="1"/>
  <c r="S92" i="4" s="1"/>
  <c r="U92" i="4" s="1"/>
  <c r="W92" i="4" s="1"/>
  <c r="Y92" i="4" s="1"/>
  <c r="AA92" i="4" s="1"/>
  <c r="AC92" i="4" s="1"/>
  <c r="AE92" i="4" s="1"/>
  <c r="AG92" i="4" s="1"/>
  <c r="AI92" i="4" s="1"/>
  <c r="AK92" i="4" s="1"/>
  <c r="AM92" i="4" s="1"/>
  <c r="AO92" i="4" s="1"/>
  <c r="E91" i="3" s="1"/>
  <c r="E93" i="4"/>
  <c r="G93" i="4"/>
  <c r="I93" i="4" s="1"/>
  <c r="K93" i="4" s="1"/>
  <c r="M93" i="4" s="1"/>
  <c r="O93" i="4" s="1"/>
  <c r="Q93" i="4" s="1"/>
  <c r="S93" i="4" s="1"/>
  <c r="U93" i="4" s="1"/>
  <c r="W93" i="4" s="1"/>
  <c r="Y93" i="4" s="1"/>
  <c r="AA93" i="4" s="1"/>
  <c r="AC93" i="4" s="1"/>
  <c r="AE93" i="4" s="1"/>
  <c r="AG93" i="4" s="1"/>
  <c r="AI93" i="4" s="1"/>
  <c r="AK93" i="4" s="1"/>
  <c r="AM93" i="4" s="1"/>
  <c r="AO93" i="4" s="1"/>
  <c r="E92" i="3" s="1"/>
  <c r="E94" i="4"/>
  <c r="G94" i="4" s="1"/>
  <c r="I94" i="4" s="1"/>
  <c r="K94" i="4" s="1"/>
  <c r="M94" i="4" s="1"/>
  <c r="O94" i="4" s="1"/>
  <c r="Q94" i="4" s="1"/>
  <c r="S94" i="4" s="1"/>
  <c r="U94" i="4" s="1"/>
  <c r="W94" i="4" s="1"/>
  <c r="Y94" i="4" s="1"/>
  <c r="AA94" i="4" s="1"/>
  <c r="AC94" i="4" s="1"/>
  <c r="AE94" i="4" s="1"/>
  <c r="AG94" i="4" s="1"/>
  <c r="AI94" i="4" s="1"/>
  <c r="AK94" i="4" s="1"/>
  <c r="AM94" i="4" s="1"/>
  <c r="AO94" i="4" s="1"/>
  <c r="E93" i="3" s="1"/>
  <c r="E95" i="4"/>
  <c r="G95" i="4" s="1"/>
  <c r="I95" i="4" s="1"/>
  <c r="K95" i="4" s="1"/>
  <c r="M95" i="4" s="1"/>
  <c r="O95" i="4" s="1"/>
  <c r="Q95" i="4" s="1"/>
  <c r="S95" i="4" s="1"/>
  <c r="U95" i="4" s="1"/>
  <c r="W95" i="4" s="1"/>
  <c r="Y95" i="4" s="1"/>
  <c r="AA95" i="4" s="1"/>
  <c r="AC95" i="4" s="1"/>
  <c r="AE95" i="4" s="1"/>
  <c r="AG95" i="4" s="1"/>
  <c r="AI95" i="4" s="1"/>
  <c r="AK95" i="4" s="1"/>
  <c r="AM95" i="4" s="1"/>
  <c r="AO95" i="4" s="1"/>
  <c r="E95" i="3" s="1"/>
  <c r="E96" i="4"/>
  <c r="G96" i="4" s="1"/>
  <c r="I96" i="4" s="1"/>
  <c r="K96" i="4" s="1"/>
  <c r="M96" i="4" s="1"/>
  <c r="O96" i="4" s="1"/>
  <c r="Q96" i="4" s="1"/>
  <c r="S96" i="4" s="1"/>
  <c r="U96" i="4" s="1"/>
  <c r="W96" i="4" s="1"/>
  <c r="Y96" i="4" s="1"/>
  <c r="AA96" i="4" s="1"/>
  <c r="AC96" i="4" s="1"/>
  <c r="AE96" i="4" s="1"/>
  <c r="AG96" i="4" s="1"/>
  <c r="AI96" i="4" s="1"/>
  <c r="AK96" i="4" s="1"/>
  <c r="AM96" i="4" s="1"/>
  <c r="AO96" i="4" s="1"/>
  <c r="E96" i="3" s="1"/>
  <c r="E97" i="4"/>
  <c r="G97" i="4" s="1"/>
  <c r="I97" i="4" s="1"/>
  <c r="K97" i="4" s="1"/>
  <c r="M97" i="4" s="1"/>
  <c r="O97" i="4" s="1"/>
  <c r="Q97" i="4" s="1"/>
  <c r="S97" i="4" s="1"/>
  <c r="U97" i="4" s="1"/>
  <c r="W97" i="4" s="1"/>
  <c r="Y97" i="4" s="1"/>
  <c r="AA97" i="4" s="1"/>
  <c r="AC97" i="4" s="1"/>
  <c r="AE97" i="4" s="1"/>
  <c r="AG97" i="4" s="1"/>
  <c r="AI97" i="4" s="1"/>
  <c r="AK97" i="4" s="1"/>
  <c r="AM97" i="4" s="1"/>
  <c r="AO97" i="4" s="1"/>
  <c r="E97" i="3" s="1"/>
  <c r="E98" i="4"/>
  <c r="G98" i="4" s="1"/>
  <c r="I98" i="4" s="1"/>
  <c r="K98" i="4" s="1"/>
  <c r="M98" i="4" s="1"/>
  <c r="O98" i="4" s="1"/>
  <c r="Q98" i="4" s="1"/>
  <c r="S98" i="4" s="1"/>
  <c r="U98" i="4" s="1"/>
  <c r="W98" i="4" s="1"/>
  <c r="Y98" i="4" s="1"/>
  <c r="AA98" i="4" s="1"/>
  <c r="AC98" i="4" s="1"/>
  <c r="AE98" i="4" s="1"/>
  <c r="AG98" i="4" s="1"/>
  <c r="AI98" i="4" s="1"/>
  <c r="AK98" i="4" s="1"/>
  <c r="AM98" i="4" s="1"/>
  <c r="AO98" i="4" s="1"/>
  <c r="E94" i="3" s="1"/>
  <c r="E99" i="4"/>
  <c r="G99" i="4" s="1"/>
  <c r="I99" i="4" s="1"/>
  <c r="K99" i="4" s="1"/>
  <c r="M99" i="4" s="1"/>
  <c r="O99" i="4" s="1"/>
  <c r="Q99" i="4" s="1"/>
  <c r="S99" i="4" s="1"/>
  <c r="U99" i="4" s="1"/>
  <c r="W99" i="4" s="1"/>
  <c r="Y99" i="4" s="1"/>
  <c r="AA99" i="4" s="1"/>
  <c r="AC99" i="4" s="1"/>
  <c r="AE99" i="4" s="1"/>
  <c r="AG99" i="4" s="1"/>
  <c r="AI99" i="4" s="1"/>
  <c r="AK99" i="4" s="1"/>
  <c r="AM99" i="4" s="1"/>
  <c r="AO99" i="4" s="1"/>
  <c r="E99" i="3" s="1"/>
  <c r="E100" i="4"/>
  <c r="G100" i="4" s="1"/>
  <c r="I100" i="4" s="1"/>
  <c r="K100" i="4" s="1"/>
  <c r="M100" i="4" s="1"/>
  <c r="O100" i="4" s="1"/>
  <c r="Q100" i="4" s="1"/>
  <c r="S100" i="4" s="1"/>
  <c r="U100" i="4" s="1"/>
  <c r="W100" i="4" s="1"/>
  <c r="Y100" i="4" s="1"/>
  <c r="AA100" i="4" s="1"/>
  <c r="AC100" i="4" s="1"/>
  <c r="AE100" i="4" s="1"/>
  <c r="AG100" i="4" s="1"/>
  <c r="AI100" i="4" s="1"/>
  <c r="AK100" i="4" s="1"/>
  <c r="AM100" i="4" s="1"/>
  <c r="AO100" i="4" s="1"/>
  <c r="E100" i="3" s="1"/>
  <c r="E101" i="4"/>
  <c r="G101" i="4" s="1"/>
  <c r="I101" i="4" s="1"/>
  <c r="K101" i="4" s="1"/>
  <c r="M101" i="4" s="1"/>
  <c r="O101" i="4" s="1"/>
  <c r="Q101" i="4" s="1"/>
  <c r="S101" i="4" s="1"/>
  <c r="U101" i="4" s="1"/>
  <c r="W101" i="4" s="1"/>
  <c r="Y101" i="4" s="1"/>
  <c r="AA101" i="4" s="1"/>
  <c r="AC101" i="4" s="1"/>
  <c r="AE101" i="4" s="1"/>
  <c r="AG101" i="4" s="1"/>
  <c r="AI101" i="4" s="1"/>
  <c r="AK101" i="4" s="1"/>
  <c r="AM101" i="4" s="1"/>
  <c r="AO101" i="4" s="1"/>
  <c r="E101" i="3" s="1"/>
  <c r="E102" i="4"/>
  <c r="G102" i="4" s="1"/>
  <c r="I102" i="4" s="1"/>
  <c r="K102" i="4" s="1"/>
  <c r="M102" i="4" s="1"/>
  <c r="O102" i="4" s="1"/>
  <c r="Q102" i="4" s="1"/>
  <c r="S102" i="4" s="1"/>
  <c r="U102" i="4" s="1"/>
  <c r="W102" i="4" s="1"/>
  <c r="Y102" i="4" s="1"/>
  <c r="AA102" i="4" s="1"/>
  <c r="AC102" i="4" s="1"/>
  <c r="AE102" i="4" s="1"/>
  <c r="AG102" i="4" s="1"/>
  <c r="AI102" i="4" s="1"/>
  <c r="AK102" i="4" s="1"/>
  <c r="AM102" i="4" s="1"/>
  <c r="AO102" i="4" s="1"/>
  <c r="E102" i="3" s="1"/>
  <c r="E103" i="4"/>
  <c r="G103" i="4" s="1"/>
  <c r="I103" i="4" s="1"/>
  <c r="K103" i="4" s="1"/>
  <c r="M103" i="4" s="1"/>
  <c r="O103" i="4" s="1"/>
  <c r="Q103" i="4" s="1"/>
  <c r="S103" i="4" s="1"/>
  <c r="U103" i="4" s="1"/>
  <c r="W103" i="4" s="1"/>
  <c r="Y103" i="4" s="1"/>
  <c r="AA103" i="4" s="1"/>
  <c r="AC103" i="4" s="1"/>
  <c r="AE103" i="4" s="1"/>
  <c r="AG103" i="4" s="1"/>
  <c r="AI103" i="4" s="1"/>
  <c r="AK103" i="4" s="1"/>
  <c r="AM103" i="4" s="1"/>
  <c r="AO103" i="4" s="1"/>
  <c r="E98" i="3" s="1"/>
  <c r="C104" i="4"/>
  <c r="D104" i="4"/>
  <c r="F104" i="4"/>
  <c r="H104" i="4"/>
  <c r="J104" i="4"/>
  <c r="L104" i="4"/>
  <c r="N104" i="4"/>
  <c r="P104" i="4"/>
  <c r="R104" i="4"/>
  <c r="T104" i="4"/>
  <c r="V104" i="4"/>
  <c r="X104" i="4"/>
  <c r="Z104" i="4"/>
  <c r="AB104" i="4"/>
  <c r="AD104" i="4"/>
  <c r="AF104" i="4"/>
  <c r="AH104" i="4"/>
  <c r="AJ104" i="4"/>
  <c r="AL104" i="4"/>
  <c r="E107" i="4"/>
  <c r="E108" i="4"/>
  <c r="G108" i="4" s="1"/>
  <c r="C109" i="4"/>
  <c r="D109" i="4"/>
  <c r="F109" i="4"/>
  <c r="H109" i="4"/>
  <c r="J109" i="4"/>
  <c r="L109" i="4"/>
  <c r="N109" i="4"/>
  <c r="P109" i="4"/>
  <c r="P128" i="4" s="1"/>
  <c r="R109" i="4"/>
  <c r="T109" i="4"/>
  <c r="V109" i="4"/>
  <c r="X109" i="4"/>
  <c r="Z109" i="4"/>
  <c r="AB109" i="4"/>
  <c r="AD109" i="4"/>
  <c r="AF109" i="4"/>
  <c r="AH109" i="4"/>
  <c r="AJ109" i="4"/>
  <c r="AL109" i="4"/>
  <c r="E112" i="4"/>
  <c r="G112" i="4" s="1"/>
  <c r="C113" i="4"/>
  <c r="D113" i="4"/>
  <c r="F113" i="4"/>
  <c r="H113" i="4"/>
  <c r="J113" i="4"/>
  <c r="L113" i="4"/>
  <c r="N113" i="4"/>
  <c r="P113" i="4"/>
  <c r="R113" i="4"/>
  <c r="T113" i="4"/>
  <c r="V113" i="4"/>
  <c r="X113" i="4"/>
  <c r="Z113" i="4"/>
  <c r="AB113" i="4"/>
  <c r="AD113" i="4"/>
  <c r="AF113" i="4"/>
  <c r="AH113" i="4"/>
  <c r="AJ113" i="4"/>
  <c r="AL113" i="4"/>
  <c r="E116" i="4"/>
  <c r="G116" i="4" s="1"/>
  <c r="E117" i="4"/>
  <c r="G117" i="4" s="1"/>
  <c r="I117" i="4" s="1"/>
  <c r="K117" i="4" s="1"/>
  <c r="M117" i="4" s="1"/>
  <c r="O117" i="4" s="1"/>
  <c r="Q117" i="4" s="1"/>
  <c r="S117" i="4" s="1"/>
  <c r="U117" i="4" s="1"/>
  <c r="W117" i="4" s="1"/>
  <c r="Y117" i="4" s="1"/>
  <c r="AA117" i="4" s="1"/>
  <c r="AC117" i="4" s="1"/>
  <c r="AE117" i="4" s="1"/>
  <c r="AG117" i="4" s="1"/>
  <c r="AI117" i="4" s="1"/>
  <c r="AK117" i="4" s="1"/>
  <c r="AM117" i="4" s="1"/>
  <c r="AO117" i="4" s="1"/>
  <c r="E116" i="3" s="1"/>
  <c r="E118" i="4"/>
  <c r="G118" i="4" s="1"/>
  <c r="I118" i="4" s="1"/>
  <c r="K118" i="4" s="1"/>
  <c r="M118" i="4" s="1"/>
  <c r="O118" i="4" s="1"/>
  <c r="Q118" i="4" s="1"/>
  <c r="S118" i="4" s="1"/>
  <c r="U118" i="4" s="1"/>
  <c r="W118" i="4" s="1"/>
  <c r="Y118" i="4" s="1"/>
  <c r="AA118" i="4" s="1"/>
  <c r="AC118" i="4" s="1"/>
  <c r="AE118" i="4" s="1"/>
  <c r="AG118" i="4" s="1"/>
  <c r="AI118" i="4" s="1"/>
  <c r="AK118" i="4" s="1"/>
  <c r="AM118" i="4" s="1"/>
  <c r="AO118" i="4" s="1"/>
  <c r="E117" i="3" s="1"/>
  <c r="E119" i="4"/>
  <c r="G119" i="4" s="1"/>
  <c r="I119" i="4" s="1"/>
  <c r="K119" i="4" s="1"/>
  <c r="M119" i="4" s="1"/>
  <c r="O119" i="4" s="1"/>
  <c r="Q119" i="4" s="1"/>
  <c r="S119" i="4" s="1"/>
  <c r="U119" i="4" s="1"/>
  <c r="W119" i="4" s="1"/>
  <c r="Y119" i="4" s="1"/>
  <c r="AA119" i="4" s="1"/>
  <c r="AC119" i="4" s="1"/>
  <c r="AE119" i="4" s="1"/>
  <c r="AG119" i="4" s="1"/>
  <c r="AI119" i="4" s="1"/>
  <c r="AK119" i="4" s="1"/>
  <c r="AM119" i="4" s="1"/>
  <c r="AO119" i="4" s="1"/>
  <c r="E118" i="3" s="1"/>
  <c r="E120" i="4"/>
  <c r="G120" i="4" s="1"/>
  <c r="I120" i="4" s="1"/>
  <c r="K120" i="4" s="1"/>
  <c r="M120" i="4" s="1"/>
  <c r="O120" i="4" s="1"/>
  <c r="Q120" i="4" s="1"/>
  <c r="S120" i="4" s="1"/>
  <c r="U120" i="4" s="1"/>
  <c r="W120" i="4" s="1"/>
  <c r="Y120" i="4" s="1"/>
  <c r="AA120" i="4" s="1"/>
  <c r="AC120" i="4" s="1"/>
  <c r="AE120" i="4" s="1"/>
  <c r="AG120" i="4" s="1"/>
  <c r="AI120" i="4" s="1"/>
  <c r="AK120" i="4" s="1"/>
  <c r="AM120" i="4" s="1"/>
  <c r="AO120" i="4" s="1"/>
  <c r="E119" i="3" s="1"/>
  <c r="E121" i="4"/>
  <c r="G121" i="4" s="1"/>
  <c r="I121" i="4" s="1"/>
  <c r="K121" i="4" s="1"/>
  <c r="M121" i="4" s="1"/>
  <c r="O121" i="4" s="1"/>
  <c r="Q121" i="4" s="1"/>
  <c r="S121" i="4" s="1"/>
  <c r="U121" i="4" s="1"/>
  <c r="W121" i="4" s="1"/>
  <c r="Y121" i="4" s="1"/>
  <c r="AA121" i="4" s="1"/>
  <c r="AC121" i="4" s="1"/>
  <c r="AE121" i="4" s="1"/>
  <c r="AG121" i="4" s="1"/>
  <c r="AI121" i="4" s="1"/>
  <c r="AK121" i="4" s="1"/>
  <c r="AM121" i="4" s="1"/>
  <c r="AO121" i="4" s="1"/>
  <c r="E120" i="3" s="1"/>
  <c r="E122" i="4"/>
  <c r="G122" i="4" s="1"/>
  <c r="I122" i="4" s="1"/>
  <c r="K122" i="4" s="1"/>
  <c r="M122" i="4" s="1"/>
  <c r="O122" i="4" s="1"/>
  <c r="Q122" i="4" s="1"/>
  <c r="S122" i="4" s="1"/>
  <c r="U122" i="4" s="1"/>
  <c r="W122" i="4" s="1"/>
  <c r="Y122" i="4" s="1"/>
  <c r="AA122" i="4" s="1"/>
  <c r="AC122" i="4" s="1"/>
  <c r="AE122" i="4" s="1"/>
  <c r="AG122" i="4" s="1"/>
  <c r="AI122" i="4" s="1"/>
  <c r="AK122" i="4" s="1"/>
  <c r="AM122" i="4" s="1"/>
  <c r="AO122" i="4" s="1"/>
  <c r="E121" i="3" s="1"/>
  <c r="E123" i="4"/>
  <c r="G123" i="4" s="1"/>
  <c r="I123" i="4" s="1"/>
  <c r="K123" i="4" s="1"/>
  <c r="M123" i="4" s="1"/>
  <c r="O123" i="4" s="1"/>
  <c r="Q123" i="4" s="1"/>
  <c r="S123" i="4" s="1"/>
  <c r="U123" i="4" s="1"/>
  <c r="W123" i="4" s="1"/>
  <c r="Y123" i="4" s="1"/>
  <c r="AA123" i="4" s="1"/>
  <c r="AC123" i="4" s="1"/>
  <c r="AE123" i="4" s="1"/>
  <c r="AG123" i="4" s="1"/>
  <c r="AI123" i="4" s="1"/>
  <c r="AK123" i="4" s="1"/>
  <c r="AM123" i="4" s="1"/>
  <c r="AO123" i="4" s="1"/>
  <c r="E122" i="3" s="1"/>
  <c r="E124" i="4"/>
  <c r="G124" i="4" s="1"/>
  <c r="I124" i="4" s="1"/>
  <c r="K124" i="4" s="1"/>
  <c r="M124" i="4" s="1"/>
  <c r="O124" i="4" s="1"/>
  <c r="Q124" i="4" s="1"/>
  <c r="S124" i="4" s="1"/>
  <c r="U124" i="4" s="1"/>
  <c r="W124" i="4" s="1"/>
  <c r="Y124" i="4" s="1"/>
  <c r="AA124" i="4" s="1"/>
  <c r="AC124" i="4" s="1"/>
  <c r="AE124" i="4" s="1"/>
  <c r="AG124" i="4" s="1"/>
  <c r="AI124" i="4" s="1"/>
  <c r="AK124" i="4" s="1"/>
  <c r="AM124" i="4" s="1"/>
  <c r="AO124" i="4" s="1"/>
  <c r="E123" i="3" s="1"/>
  <c r="E125" i="4"/>
  <c r="G125" i="4" s="1"/>
  <c r="I125" i="4" s="1"/>
  <c r="K125" i="4" s="1"/>
  <c r="M125" i="4" s="1"/>
  <c r="O125" i="4" s="1"/>
  <c r="Q125" i="4" s="1"/>
  <c r="S125" i="4" s="1"/>
  <c r="U125" i="4" s="1"/>
  <c r="W125" i="4" s="1"/>
  <c r="Y125" i="4" s="1"/>
  <c r="AA125" i="4" s="1"/>
  <c r="AC125" i="4" s="1"/>
  <c r="AE125" i="4" s="1"/>
  <c r="AG125" i="4" s="1"/>
  <c r="AI125" i="4" s="1"/>
  <c r="AK125" i="4" s="1"/>
  <c r="AM125" i="4" s="1"/>
  <c r="AO125" i="4" s="1"/>
  <c r="E124" i="3" s="1"/>
  <c r="C126" i="4"/>
  <c r="D126" i="4"/>
  <c r="F126" i="4"/>
  <c r="H126" i="4"/>
  <c r="J126" i="4"/>
  <c r="L126" i="4"/>
  <c r="N126" i="4"/>
  <c r="P126" i="4"/>
  <c r="R126" i="4"/>
  <c r="R128" i="4" s="1"/>
  <c r="T126" i="4"/>
  <c r="V126" i="4"/>
  <c r="X126" i="4"/>
  <c r="Z126" i="4"/>
  <c r="Z128" i="4" s="1"/>
  <c r="AB126" i="4"/>
  <c r="AD126" i="4"/>
  <c r="AF126" i="4"/>
  <c r="AH126" i="4"/>
  <c r="AH128" i="4" s="1"/>
  <c r="AJ126" i="4"/>
  <c r="AL126" i="4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I25" i="1"/>
  <c r="I26" i="1"/>
  <c r="I27" i="1"/>
  <c r="I28" i="1"/>
  <c r="I29" i="1"/>
  <c r="I30" i="1"/>
  <c r="I31" i="1"/>
  <c r="I32" i="1"/>
  <c r="I33" i="1"/>
  <c r="I34" i="1"/>
  <c r="I35" i="1"/>
  <c r="I36" i="1"/>
  <c r="C128" i="4" l="1"/>
  <c r="D80" i="4"/>
  <c r="E113" i="4"/>
  <c r="E109" i="4"/>
  <c r="T80" i="4"/>
  <c r="D55" i="3"/>
  <c r="X80" i="4"/>
  <c r="J128" i="4"/>
  <c r="AJ80" i="4"/>
  <c r="AB80" i="4"/>
  <c r="L80" i="4"/>
  <c r="D128" i="4"/>
  <c r="D131" i="4" s="1"/>
  <c r="H80" i="4"/>
  <c r="E66" i="3"/>
  <c r="E67" i="3"/>
  <c r="F67" i="3" s="1"/>
  <c r="F49" i="1" s="1"/>
  <c r="E60" i="3"/>
  <c r="E59" i="3"/>
  <c r="E58" i="3"/>
  <c r="F58" i="3" s="1"/>
  <c r="F40" i="1" s="1"/>
  <c r="E57" i="3"/>
  <c r="E68" i="3"/>
  <c r="E64" i="3"/>
  <c r="E63" i="3"/>
  <c r="E62" i="3"/>
  <c r="E61" i="3"/>
  <c r="E69" i="3"/>
  <c r="F69" i="3" s="1"/>
  <c r="F51" i="1" s="1"/>
  <c r="I51" i="1" s="1"/>
  <c r="E65" i="3"/>
  <c r="AF128" i="4"/>
  <c r="X128" i="4"/>
  <c r="X131" i="4" s="1"/>
  <c r="H128" i="4"/>
  <c r="H131" i="4" s="1"/>
  <c r="G107" i="4"/>
  <c r="I107" i="4" s="1"/>
  <c r="K107" i="4" s="1"/>
  <c r="M107" i="4" s="1"/>
  <c r="F80" i="4"/>
  <c r="E78" i="4"/>
  <c r="AJ128" i="4"/>
  <c r="AJ131" i="4" s="1"/>
  <c r="AB128" i="4"/>
  <c r="AB131" i="4" s="1"/>
  <c r="T128" i="4"/>
  <c r="T131" i="4" s="1"/>
  <c r="L128" i="4"/>
  <c r="L131" i="4" s="1"/>
  <c r="AL80" i="4"/>
  <c r="AD80" i="4"/>
  <c r="V80" i="4"/>
  <c r="N80" i="4"/>
  <c r="E104" i="4"/>
  <c r="AL128" i="4"/>
  <c r="AD128" i="4"/>
  <c r="V128" i="4"/>
  <c r="N128" i="4"/>
  <c r="F128" i="4"/>
  <c r="F131" i="4" s="1"/>
  <c r="AF80" i="4"/>
  <c r="AF131" i="4" s="1"/>
  <c r="P80" i="4"/>
  <c r="AH80" i="4"/>
  <c r="AH131" i="4" s="1"/>
  <c r="Z80" i="4"/>
  <c r="Z131" i="4" s="1"/>
  <c r="R80" i="4"/>
  <c r="R131" i="4" s="1"/>
  <c r="J80" i="4"/>
  <c r="J131" i="4" s="1"/>
  <c r="P131" i="4"/>
  <c r="C80" i="4"/>
  <c r="C131" i="4" s="1"/>
  <c r="D50" i="3"/>
  <c r="E50" i="3"/>
  <c r="D46" i="3"/>
  <c r="D51" i="3"/>
  <c r="E51" i="3"/>
  <c r="D47" i="3"/>
  <c r="E47" i="3"/>
  <c r="E48" i="3"/>
  <c r="D48" i="3"/>
  <c r="D49" i="3"/>
  <c r="E49" i="3"/>
  <c r="D45" i="3"/>
  <c r="I116" i="4"/>
  <c r="G126" i="4"/>
  <c r="M49" i="4"/>
  <c r="F23" i="3"/>
  <c r="F40" i="3"/>
  <c r="F29" i="3"/>
  <c r="F30" i="3"/>
  <c r="F20" i="1" s="1"/>
  <c r="I20" i="1" s="1"/>
  <c r="F65" i="3"/>
  <c r="F47" i="1" s="1"/>
  <c r="I108" i="4"/>
  <c r="K108" i="4" s="1"/>
  <c r="M108" i="4" s="1"/>
  <c r="O108" i="4" s="1"/>
  <c r="Q108" i="4" s="1"/>
  <c r="S108" i="4" s="1"/>
  <c r="U108" i="4" s="1"/>
  <c r="W108" i="4" s="1"/>
  <c r="Y108" i="4" s="1"/>
  <c r="AA108" i="4" s="1"/>
  <c r="AC108" i="4" s="1"/>
  <c r="AE108" i="4" s="1"/>
  <c r="AG108" i="4" s="1"/>
  <c r="AI108" i="4" s="1"/>
  <c r="AK108" i="4" s="1"/>
  <c r="AM108" i="4" s="1"/>
  <c r="AO108" i="4" s="1"/>
  <c r="E107" i="3" s="1"/>
  <c r="G109" i="4"/>
  <c r="I86" i="4"/>
  <c r="G104" i="4"/>
  <c r="F35" i="3"/>
  <c r="F16" i="3"/>
  <c r="E126" i="4"/>
  <c r="E128" i="4" s="1"/>
  <c r="K59" i="4"/>
  <c r="F37" i="3"/>
  <c r="F23" i="1" s="1"/>
  <c r="I23" i="1" s="1"/>
  <c r="K77" i="4"/>
  <c r="I112" i="4"/>
  <c r="G113" i="4"/>
  <c r="G128" i="4" s="1"/>
  <c r="G56" i="4"/>
  <c r="G60" i="4"/>
  <c r="I60" i="4" s="1"/>
  <c r="K60" i="4" s="1"/>
  <c r="M60" i="4" s="1"/>
  <c r="O60" i="4" s="1"/>
  <c r="Q60" i="4" s="1"/>
  <c r="S60" i="4" s="1"/>
  <c r="U60" i="4" s="1"/>
  <c r="W60" i="4" s="1"/>
  <c r="Y60" i="4" s="1"/>
  <c r="AA60" i="4" s="1"/>
  <c r="AC60" i="4" s="1"/>
  <c r="AE60" i="4" s="1"/>
  <c r="AG60" i="4" s="1"/>
  <c r="AI60" i="4" s="1"/>
  <c r="AK60" i="4" s="1"/>
  <c r="AM60" i="4" s="1"/>
  <c r="AO60" i="4" s="1"/>
  <c r="E56" i="3" s="1"/>
  <c r="E74" i="4"/>
  <c r="G74" i="4"/>
  <c r="E56" i="4"/>
  <c r="I50" i="4"/>
  <c r="K50" i="4" s="1"/>
  <c r="M50" i="4" s="1"/>
  <c r="O50" i="4" s="1"/>
  <c r="Q50" i="4" s="1"/>
  <c r="S50" i="4" s="1"/>
  <c r="U50" i="4" s="1"/>
  <c r="W50" i="4" s="1"/>
  <c r="Y50" i="4" s="1"/>
  <c r="AA50" i="4" s="1"/>
  <c r="AC50" i="4" s="1"/>
  <c r="AE50" i="4" s="1"/>
  <c r="AG50" i="4" s="1"/>
  <c r="AI50" i="4" s="1"/>
  <c r="AK50" i="4" s="1"/>
  <c r="AM50" i="4" s="1"/>
  <c r="AO50" i="4" s="1"/>
  <c r="G31" i="4"/>
  <c r="E35" i="4"/>
  <c r="K12" i="4"/>
  <c r="G38" i="4"/>
  <c r="E46" i="4"/>
  <c r="G25" i="4"/>
  <c r="E28" i="4"/>
  <c r="G13" i="4"/>
  <c r="E22" i="4"/>
  <c r="F14" i="3"/>
  <c r="D24" i="3"/>
  <c r="F41" i="3"/>
  <c r="D31" i="3"/>
  <c r="F28" i="3"/>
  <c r="F118" i="3"/>
  <c r="F30" i="2" s="1"/>
  <c r="F38" i="3"/>
  <c r="F100" i="3"/>
  <c r="F21" i="2" s="1"/>
  <c r="I21" i="2" s="1"/>
  <c r="F90" i="3"/>
  <c r="F86" i="3"/>
  <c r="F11" i="2" s="1"/>
  <c r="F13" i="1" l="1"/>
  <c r="I13" i="1" s="1"/>
  <c r="F19" i="1"/>
  <c r="I19" i="1" s="1"/>
  <c r="I49" i="1"/>
  <c r="I47" i="1"/>
  <c r="F18" i="1"/>
  <c r="I18" i="1" s="1"/>
  <c r="F15" i="2"/>
  <c r="I15" i="2" s="1"/>
  <c r="K109" i="4"/>
  <c r="D52" i="3"/>
  <c r="F50" i="3"/>
  <c r="F49" i="3"/>
  <c r="F48" i="3"/>
  <c r="N131" i="4"/>
  <c r="F94" i="3"/>
  <c r="F98" i="3"/>
  <c r="F121" i="3"/>
  <c r="F33" i="2" s="1"/>
  <c r="F88" i="3"/>
  <c r="F18" i="2" s="1"/>
  <c r="I18" i="2" s="1"/>
  <c r="V131" i="4"/>
  <c r="I74" i="4"/>
  <c r="E46" i="3"/>
  <c r="AD131" i="4"/>
  <c r="I56" i="4"/>
  <c r="AL131" i="4"/>
  <c r="I109" i="4"/>
  <c r="F56" i="3"/>
  <c r="F38" i="1" s="1"/>
  <c r="F97" i="3"/>
  <c r="F122" i="3"/>
  <c r="F34" i="2" s="1"/>
  <c r="I34" i="2" s="1"/>
  <c r="F64" i="3"/>
  <c r="F46" i="1" s="1"/>
  <c r="I46" i="1" s="1"/>
  <c r="F123" i="3"/>
  <c r="F35" i="2" s="1"/>
  <c r="F107" i="3"/>
  <c r="F25" i="2" s="1"/>
  <c r="I25" i="2" s="1"/>
  <c r="F68" i="3"/>
  <c r="F102" i="3"/>
  <c r="F23" i="2" s="1"/>
  <c r="D103" i="3"/>
  <c r="F120" i="3"/>
  <c r="F32" i="2" s="1"/>
  <c r="F95" i="3"/>
  <c r="F93" i="3"/>
  <c r="F124" i="3"/>
  <c r="F36" i="2" s="1"/>
  <c r="F117" i="3"/>
  <c r="F29" i="2" s="1"/>
  <c r="I29" i="2" s="1"/>
  <c r="F116" i="3"/>
  <c r="D74" i="3"/>
  <c r="F92" i="3"/>
  <c r="F63" i="3"/>
  <c r="F45" i="1" s="1"/>
  <c r="I45" i="1" s="1"/>
  <c r="F99" i="3"/>
  <c r="F20" i="2" s="1"/>
  <c r="F89" i="3"/>
  <c r="F14" i="2" s="1"/>
  <c r="F87" i="3"/>
  <c r="F12" i="2" s="1"/>
  <c r="D108" i="3"/>
  <c r="F96" i="3"/>
  <c r="D112" i="3"/>
  <c r="F60" i="3"/>
  <c r="F42" i="1" s="1"/>
  <c r="I13" i="4"/>
  <c r="G46" i="4"/>
  <c r="I38" i="4"/>
  <c r="I31" i="4"/>
  <c r="G35" i="4"/>
  <c r="K86" i="4"/>
  <c r="I104" i="4"/>
  <c r="F62" i="3"/>
  <c r="F101" i="3"/>
  <c r="F22" i="2" s="1"/>
  <c r="D18" i="3"/>
  <c r="K112" i="4"/>
  <c r="I113" i="4"/>
  <c r="F51" i="3"/>
  <c r="K74" i="4"/>
  <c r="M59" i="4"/>
  <c r="F17" i="3"/>
  <c r="F66" i="3"/>
  <c r="D42" i="3"/>
  <c r="G22" i="4"/>
  <c r="I25" i="4"/>
  <c r="G28" i="4"/>
  <c r="M12" i="4"/>
  <c r="M77" i="4"/>
  <c r="K78" i="4"/>
  <c r="O107" i="4"/>
  <c r="M109" i="4"/>
  <c r="F61" i="3"/>
  <c r="F43" i="1" s="1"/>
  <c r="O49" i="4"/>
  <c r="M56" i="4"/>
  <c r="K116" i="4"/>
  <c r="I126" i="4"/>
  <c r="E80" i="4"/>
  <c r="E131" i="4" s="1"/>
  <c r="F59" i="3"/>
  <c r="F41" i="1" s="1"/>
  <c r="K56" i="4"/>
  <c r="F57" i="3"/>
  <c r="D125" i="3"/>
  <c r="F22" i="3"/>
  <c r="D70" i="3"/>
  <c r="F39" i="3"/>
  <c r="F91" i="3"/>
  <c r="F15" i="3"/>
  <c r="F36" i="3"/>
  <c r="F119" i="3"/>
  <c r="F47" i="3"/>
  <c r="F50" i="1" l="1"/>
  <c r="I50" i="1" s="1"/>
  <c r="F16" i="1"/>
  <c r="I16" i="1" s="1"/>
  <c r="F48" i="1"/>
  <c r="I48" i="1" s="1"/>
  <c r="F14" i="1"/>
  <c r="I14" i="1" s="1"/>
  <c r="F44" i="1"/>
  <c r="I44" i="1" s="1"/>
  <c r="F24" i="1"/>
  <c r="I24" i="1" s="1"/>
  <c r="F39" i="1"/>
  <c r="I39" i="1" s="1"/>
  <c r="F22" i="1"/>
  <c r="I22" i="1" s="1"/>
  <c r="F16" i="2"/>
  <c r="I16" i="2" s="1"/>
  <c r="F31" i="2"/>
  <c r="I31" i="2" s="1"/>
  <c r="F19" i="2"/>
  <c r="I19" i="2" s="1"/>
  <c r="F13" i="2"/>
  <c r="I13" i="2" s="1"/>
  <c r="F28" i="2"/>
  <c r="I28" i="2" s="1"/>
  <c r="F17" i="2"/>
  <c r="I17" i="2" s="1"/>
  <c r="I128" i="4"/>
  <c r="G80" i="4"/>
  <c r="G131" i="4" s="1"/>
  <c r="F46" i="3"/>
  <c r="D127" i="3"/>
  <c r="O56" i="4"/>
  <c r="Q49" i="4"/>
  <c r="O109" i="4"/>
  <c r="Q107" i="4"/>
  <c r="I28" i="4"/>
  <c r="K25" i="4"/>
  <c r="K38" i="4"/>
  <c r="I46" i="4"/>
  <c r="K13" i="4"/>
  <c r="I22" i="4"/>
  <c r="M86" i="4"/>
  <c r="K104" i="4"/>
  <c r="D76" i="3"/>
  <c r="M116" i="4"/>
  <c r="K126" i="4"/>
  <c r="O77" i="4"/>
  <c r="M78" i="4"/>
  <c r="O12" i="4"/>
  <c r="O59" i="4"/>
  <c r="M74" i="4"/>
  <c r="K113" i="4"/>
  <c r="M112" i="4"/>
  <c r="K31" i="4"/>
  <c r="I35" i="4"/>
  <c r="I11" i="2"/>
  <c r="K128" i="4" l="1"/>
  <c r="I80" i="4"/>
  <c r="D130" i="3"/>
  <c r="S107" i="4"/>
  <c r="Q109" i="4"/>
  <c r="M31" i="4"/>
  <c r="K35" i="4"/>
  <c r="Q77" i="4"/>
  <c r="O78" i="4"/>
  <c r="I131" i="4"/>
  <c r="K46" i="4"/>
  <c r="M38" i="4"/>
  <c r="Q12" i="4"/>
  <c r="K28" i="4"/>
  <c r="M25" i="4"/>
  <c r="S49" i="4"/>
  <c r="Q56" i="4"/>
  <c r="O112" i="4"/>
  <c r="M113" i="4"/>
  <c r="O74" i="4"/>
  <c r="Q59" i="4"/>
  <c r="O116" i="4"/>
  <c r="M126" i="4"/>
  <c r="M104" i="4"/>
  <c r="O86" i="4"/>
  <c r="M13" i="4"/>
  <c r="K22" i="4"/>
  <c r="K80" i="4" s="1"/>
  <c r="K131" i="4" s="1"/>
  <c r="M128" i="4" l="1"/>
  <c r="S56" i="4"/>
  <c r="U49" i="4"/>
  <c r="O13" i="4"/>
  <c r="M22" i="4"/>
  <c r="O25" i="4"/>
  <c r="M28" i="4"/>
  <c r="S12" i="4"/>
  <c r="O31" i="4"/>
  <c r="M35" i="4"/>
  <c r="O126" i="4"/>
  <c r="Q116" i="4"/>
  <c r="Q112" i="4"/>
  <c r="O113" i="4"/>
  <c r="Q86" i="4"/>
  <c r="O104" i="4"/>
  <c r="S59" i="4"/>
  <c r="Q74" i="4"/>
  <c r="O38" i="4"/>
  <c r="M46" i="4"/>
  <c r="Q78" i="4"/>
  <c r="S77" i="4"/>
  <c r="U107" i="4"/>
  <c r="S109" i="4"/>
  <c r="O128" i="4" l="1"/>
  <c r="M80" i="4"/>
  <c r="W107" i="4"/>
  <c r="U109" i="4"/>
  <c r="O46" i="4"/>
  <c r="Q38" i="4"/>
  <c r="S116" i="4"/>
  <c r="Q126" i="4"/>
  <c r="S86" i="4"/>
  <c r="Q104" i="4"/>
  <c r="Q25" i="4"/>
  <c r="O28" i="4"/>
  <c r="Q13" i="4"/>
  <c r="O22" i="4"/>
  <c r="S78" i="4"/>
  <c r="U77" i="4"/>
  <c r="S74" i="4"/>
  <c r="U59" i="4"/>
  <c r="M131" i="4"/>
  <c r="W49" i="4"/>
  <c r="U56" i="4"/>
  <c r="S112" i="4"/>
  <c r="Q113" i="4"/>
  <c r="Q31" i="4"/>
  <c r="O35" i="4"/>
  <c r="U12" i="4"/>
  <c r="O80" i="4" l="1"/>
  <c r="O131" i="4"/>
  <c r="Q128" i="4"/>
  <c r="S13" i="4"/>
  <c r="Q22" i="4"/>
  <c r="S38" i="4"/>
  <c r="Q46" i="4"/>
  <c r="W12" i="4"/>
  <c r="S113" i="4"/>
  <c r="U112" i="4"/>
  <c r="W59" i="4"/>
  <c r="U74" i="4"/>
  <c r="U86" i="4"/>
  <c r="S104" i="4"/>
  <c r="Q28" i="4"/>
  <c r="S25" i="4"/>
  <c r="S31" i="4"/>
  <c r="Q35" i="4"/>
  <c r="W56" i="4"/>
  <c r="Y49" i="4"/>
  <c r="W77" i="4"/>
  <c r="U78" i="4"/>
  <c r="U116" i="4"/>
  <c r="S126" i="4"/>
  <c r="W109" i="4"/>
  <c r="Y107" i="4"/>
  <c r="Q80" i="4" l="1"/>
  <c r="Q131" i="4" s="1"/>
  <c r="S128" i="4"/>
  <c r="Y77" i="4"/>
  <c r="W78" i="4"/>
  <c r="S35" i="4"/>
  <c r="U31" i="4"/>
  <c r="W112" i="4"/>
  <c r="U113" i="4"/>
  <c r="S28" i="4"/>
  <c r="U25" i="4"/>
  <c r="W116" i="4"/>
  <c r="U126" i="4"/>
  <c r="Y12" i="4"/>
  <c r="AA49" i="4"/>
  <c r="Y56" i="4"/>
  <c r="U104" i="4"/>
  <c r="U128" i="4"/>
  <c r="W86" i="4"/>
  <c r="AA107" i="4"/>
  <c r="Y109" i="4"/>
  <c r="W74" i="4"/>
  <c r="Y59" i="4"/>
  <c r="S46" i="4"/>
  <c r="U38" i="4"/>
  <c r="U13" i="4"/>
  <c r="S22" i="4"/>
  <c r="S80" i="4" l="1"/>
  <c r="S131" i="4" s="1"/>
  <c r="W13" i="4"/>
  <c r="U22" i="4"/>
  <c r="AC107" i="4"/>
  <c r="AA109" i="4"/>
  <c r="AA12" i="4"/>
  <c r="W25" i="4"/>
  <c r="U28" i="4"/>
  <c r="W31" i="4"/>
  <c r="U35" i="4"/>
  <c r="AA59" i="4"/>
  <c r="Y74" i="4"/>
  <c r="Y86" i="4"/>
  <c r="W104" i="4"/>
  <c r="AA56" i="4"/>
  <c r="AC49" i="4"/>
  <c r="W38" i="4"/>
  <c r="U46" i="4"/>
  <c r="W126" i="4"/>
  <c r="Y116" i="4"/>
  <c r="Y112" i="4"/>
  <c r="W113" i="4"/>
  <c r="AA77" i="4"/>
  <c r="Y78" i="4"/>
  <c r="W128" i="4" l="1"/>
  <c r="U80" i="4"/>
  <c r="U131" i="4" s="1"/>
  <c r="AC77" i="4"/>
  <c r="AA78" i="4"/>
  <c r="AA74" i="4"/>
  <c r="AC59" i="4"/>
  <c r="Y25" i="4"/>
  <c r="W28" i="4"/>
  <c r="AC12" i="4"/>
  <c r="AA112" i="4"/>
  <c r="Y113" i="4"/>
  <c r="W46" i="4"/>
  <c r="Y38" i="4"/>
  <c r="AA116" i="4"/>
  <c r="Y126" i="4"/>
  <c r="AE49" i="4"/>
  <c r="AC56" i="4"/>
  <c r="AA86" i="4"/>
  <c r="Y104" i="4"/>
  <c r="Y128" i="4" s="1"/>
  <c r="Y31" i="4"/>
  <c r="W35" i="4"/>
  <c r="AE107" i="4"/>
  <c r="AC109" i="4"/>
  <c r="Y13" i="4"/>
  <c r="W22" i="4"/>
  <c r="W80" i="4" l="1"/>
  <c r="W131" i="4" s="1"/>
  <c r="AC86" i="4"/>
  <c r="AA104" i="4"/>
  <c r="AC116" i="4"/>
  <c r="AA126" i="4"/>
  <c r="AA113" i="4"/>
  <c r="AC112" i="4"/>
  <c r="AE59" i="4"/>
  <c r="AC74" i="4"/>
  <c r="AE12" i="4"/>
  <c r="AE56" i="4"/>
  <c r="AG49" i="4"/>
  <c r="AA13" i="4"/>
  <c r="Y22" i="4"/>
  <c r="AA31" i="4"/>
  <c r="Y35" i="4"/>
  <c r="AA38" i="4"/>
  <c r="Y46" i="4"/>
  <c r="AE109" i="4"/>
  <c r="AG107" i="4"/>
  <c r="Y28" i="4"/>
  <c r="AA25" i="4"/>
  <c r="AE77" i="4"/>
  <c r="AC78" i="4"/>
  <c r="AA128" i="4" l="1"/>
  <c r="Y80" i="4"/>
  <c r="Y131" i="4" s="1"/>
  <c r="AA28" i="4"/>
  <c r="AC25" i="4"/>
  <c r="AA46" i="4"/>
  <c r="AC38" i="4"/>
  <c r="AI107" i="4"/>
  <c r="AG109" i="4"/>
  <c r="AC104" i="4"/>
  <c r="AE86" i="4"/>
  <c r="AE78" i="4"/>
  <c r="AG77" i="4"/>
  <c r="AC31" i="4"/>
  <c r="AA35" i="4"/>
  <c r="AC13" i="4"/>
  <c r="AA22" i="4"/>
  <c r="AE74" i="4"/>
  <c r="AG59" i="4"/>
  <c r="AE116" i="4"/>
  <c r="AC126" i="4"/>
  <c r="AI49" i="4"/>
  <c r="AG56" i="4"/>
  <c r="AG12" i="4"/>
  <c r="AC113" i="4"/>
  <c r="AE112" i="4"/>
  <c r="AA80" i="4" l="1"/>
  <c r="AC128" i="4"/>
  <c r="AA131" i="4"/>
  <c r="AI59" i="4"/>
  <c r="AG74" i="4"/>
  <c r="AI56" i="4"/>
  <c r="AK49" i="4"/>
  <c r="AG112" i="4"/>
  <c r="AE113" i="4"/>
  <c r="AI12" i="4"/>
  <c r="AG86" i="4"/>
  <c r="AE104" i="4"/>
  <c r="AK107" i="4"/>
  <c r="AI109" i="4"/>
  <c r="AE25" i="4"/>
  <c r="AC28" i="4"/>
  <c r="AI77" i="4"/>
  <c r="AG78" i="4"/>
  <c r="AE38" i="4"/>
  <c r="AC46" i="4"/>
  <c r="AE13" i="4"/>
  <c r="AC22" i="4"/>
  <c r="AE126" i="4"/>
  <c r="AG116" i="4"/>
  <c r="AE31" i="4"/>
  <c r="AC35" i="4"/>
  <c r="AC80" i="4" l="1"/>
  <c r="AC131" i="4" s="1"/>
  <c r="AE128" i="4"/>
  <c r="AM49" i="4"/>
  <c r="AK56" i="4"/>
  <c r="AI116" i="4"/>
  <c r="AG126" i="4"/>
  <c r="AI86" i="4"/>
  <c r="AG104" i="4"/>
  <c r="AK12" i="4"/>
  <c r="AG31" i="4"/>
  <c r="AE35" i="4"/>
  <c r="AG13" i="4"/>
  <c r="AE22" i="4"/>
  <c r="AK77" i="4"/>
  <c r="AI78" i="4"/>
  <c r="AM107" i="4"/>
  <c r="AK109" i="4"/>
  <c r="AE46" i="4"/>
  <c r="AG38" i="4"/>
  <c r="AG25" i="4"/>
  <c r="AE28" i="4"/>
  <c r="AE80" i="4" s="1"/>
  <c r="AI112" i="4"/>
  <c r="AG113" i="4"/>
  <c r="AI74" i="4"/>
  <c r="AK59" i="4"/>
  <c r="AG128" i="4" l="1"/>
  <c r="AE131" i="4"/>
  <c r="AI31" i="4"/>
  <c r="AG35" i="4"/>
  <c r="AM12" i="4"/>
  <c r="AI38" i="4"/>
  <c r="AG46" i="4"/>
  <c r="AK116" i="4"/>
  <c r="AI126" i="4"/>
  <c r="AI113" i="4"/>
  <c r="AK112" i="4"/>
  <c r="AI13" i="4"/>
  <c r="AG22" i="4"/>
  <c r="AG28" i="4"/>
  <c r="AI25" i="4"/>
  <c r="AM109" i="4"/>
  <c r="AO107" i="4"/>
  <c r="E106" i="3" s="1"/>
  <c r="AM77" i="4"/>
  <c r="AK78" i="4"/>
  <c r="AM59" i="4"/>
  <c r="AK74" i="4"/>
  <c r="AK86" i="4"/>
  <c r="AI104" i="4"/>
  <c r="AM56" i="4"/>
  <c r="AO49" i="4"/>
  <c r="E45" i="3" s="1"/>
  <c r="AI128" i="4" l="1"/>
  <c r="AG80" i="4"/>
  <c r="AG131" i="4" s="1"/>
  <c r="AM74" i="4"/>
  <c r="AO59" i="4"/>
  <c r="E55" i="3" s="1"/>
  <c r="AI46" i="4"/>
  <c r="AK38" i="4"/>
  <c r="AO109" i="4"/>
  <c r="AI28" i="4"/>
  <c r="AK25" i="4"/>
  <c r="AM112" i="4"/>
  <c r="AK113" i="4"/>
  <c r="AO12" i="4"/>
  <c r="E12" i="3" s="1"/>
  <c r="AO56" i="4"/>
  <c r="AK104" i="4"/>
  <c r="AM86" i="4"/>
  <c r="AO77" i="4"/>
  <c r="E73" i="3" s="1"/>
  <c r="AM78" i="4"/>
  <c r="AK13" i="4"/>
  <c r="AI22" i="4"/>
  <c r="AM116" i="4"/>
  <c r="AK126" i="4"/>
  <c r="AI35" i="4"/>
  <c r="AK31" i="4"/>
  <c r="AK128" i="4" l="1"/>
  <c r="AI80" i="4"/>
  <c r="AI131" i="4" s="1"/>
  <c r="E108" i="3"/>
  <c r="F106" i="3"/>
  <c r="F24" i="2" s="1"/>
  <c r="AO86" i="4"/>
  <c r="E85" i="3" s="1"/>
  <c r="AM104" i="4"/>
  <c r="AM126" i="4"/>
  <c r="AO116" i="4"/>
  <c r="E115" i="3" s="1"/>
  <c r="AM13" i="4"/>
  <c r="AK22" i="4"/>
  <c r="AM31" i="4"/>
  <c r="AK35" i="4"/>
  <c r="AO112" i="4"/>
  <c r="E111" i="3" s="1"/>
  <c r="AM113" i="4"/>
  <c r="AO74" i="4"/>
  <c r="AO78" i="4"/>
  <c r="E52" i="3"/>
  <c r="F45" i="3"/>
  <c r="F52" i="3" s="1"/>
  <c r="AM25" i="4"/>
  <c r="AK28" i="4"/>
  <c r="AM38" i="4"/>
  <c r="AK46" i="4"/>
  <c r="AM128" i="4" l="1"/>
  <c r="AK80" i="4"/>
  <c r="AK131" i="4" s="1"/>
  <c r="E74" i="3"/>
  <c r="F73" i="3"/>
  <c r="F52" i="1" s="1"/>
  <c r="AO126" i="4"/>
  <c r="AO104" i="4"/>
  <c r="F12" i="3"/>
  <c r="F11" i="1" s="1"/>
  <c r="AM46" i="4"/>
  <c r="AO38" i="4"/>
  <c r="E34" i="3" s="1"/>
  <c r="AO31" i="4"/>
  <c r="E27" i="3" s="1"/>
  <c r="AM35" i="4"/>
  <c r="AO13" i="4"/>
  <c r="E13" i="3" s="1"/>
  <c r="AM22" i="4"/>
  <c r="AO25" i="4"/>
  <c r="E21" i="3" s="1"/>
  <c r="AM28" i="4"/>
  <c r="AO113" i="4"/>
  <c r="F108" i="3"/>
  <c r="I24" i="2"/>
  <c r="F55" i="3"/>
  <c r="F37" i="1" s="1"/>
  <c r="E70" i="3"/>
  <c r="AO128" i="4" l="1"/>
  <c r="AM80" i="4"/>
  <c r="AM131" i="4" s="1"/>
  <c r="AO46" i="4"/>
  <c r="AO28" i="4"/>
  <c r="AO22" i="4"/>
  <c r="F85" i="3"/>
  <c r="F10" i="2" s="1"/>
  <c r="E103" i="3"/>
  <c r="F115" i="3"/>
  <c r="F27" i="2" s="1"/>
  <c r="E125" i="3"/>
  <c r="F70" i="3"/>
  <c r="F111" i="3"/>
  <c r="F26" i="2" s="1"/>
  <c r="E112" i="3"/>
  <c r="F74" i="3"/>
  <c r="I52" i="1"/>
  <c r="AO35" i="4"/>
  <c r="AO80" i="4" l="1"/>
  <c r="E127" i="3"/>
  <c r="F21" i="3"/>
  <c r="F15" i="1" s="1"/>
  <c r="E24" i="3"/>
  <c r="F34" i="3"/>
  <c r="F21" i="1" s="1"/>
  <c r="E42" i="3"/>
  <c r="F112" i="3"/>
  <c r="I26" i="2"/>
  <c r="F125" i="3"/>
  <c r="AO131" i="4"/>
  <c r="F27" i="3"/>
  <c r="F17" i="1" s="1"/>
  <c r="E31" i="3"/>
  <c r="F103" i="3"/>
  <c r="F13" i="3"/>
  <c r="F12" i="1" s="1"/>
  <c r="E18" i="3"/>
  <c r="I11" i="1"/>
  <c r="F127" i="3" l="1"/>
  <c r="E76" i="3"/>
  <c r="I21" i="1"/>
  <c r="F42" i="3"/>
  <c r="I37" i="2"/>
  <c r="I41" i="2" s="1"/>
  <c r="F37" i="2"/>
  <c r="F41" i="2" s="1"/>
  <c r="F18" i="3"/>
  <c r="F31" i="3"/>
  <c r="I17" i="1"/>
  <c r="I15" i="1"/>
  <c r="F24" i="3"/>
  <c r="E130" i="3" l="1"/>
  <c r="F76" i="3"/>
  <c r="I12" i="1"/>
  <c r="I53" i="1" s="1"/>
  <c r="I40" i="2" s="1"/>
  <c r="I42" i="2" s="1"/>
  <c r="F53" i="1"/>
  <c r="F40" i="2" s="1"/>
  <c r="F42" i="2" s="1"/>
</calcChain>
</file>

<file path=xl/sharedStrings.xml><?xml version="1.0" encoding="utf-8"?>
<sst xmlns="http://schemas.openxmlformats.org/spreadsheetml/2006/main" count="861" uniqueCount="141">
  <si>
    <t>111IP</t>
  </si>
  <si>
    <t>108TP</t>
  </si>
  <si>
    <t>108SP</t>
  </si>
  <si>
    <t>108OP</t>
  </si>
  <si>
    <t>108MP</t>
  </si>
  <si>
    <t>108HP</t>
  </si>
  <si>
    <t>108GP</t>
  </si>
  <si>
    <t>ID</t>
  </si>
  <si>
    <t>UT</t>
  </si>
  <si>
    <t>WA</t>
  </si>
  <si>
    <t>OR</t>
  </si>
  <si>
    <t>CA</t>
  </si>
  <si>
    <t>CN</t>
  </si>
  <si>
    <t>SO</t>
  </si>
  <si>
    <t>SG</t>
  </si>
  <si>
    <t>Description of Adjustment:</t>
  </si>
  <si>
    <t>6.2.2</t>
  </si>
  <si>
    <t>Total Depreciation Reserve</t>
  </si>
  <si>
    <t>CAEE</t>
  </si>
  <si>
    <t>PRO</t>
  </si>
  <si>
    <t>Mining Depreciation Reserve</t>
  </si>
  <si>
    <t>General Depreciation Reserve</t>
  </si>
  <si>
    <t>JBE</t>
  </si>
  <si>
    <t>JBG</t>
  </si>
  <si>
    <t>CAGW</t>
  </si>
  <si>
    <t>CAGE</t>
  </si>
  <si>
    <t>WYU</t>
  </si>
  <si>
    <t>WYP</t>
  </si>
  <si>
    <t>Situs</t>
  </si>
  <si>
    <t>Distribution Depreciation Reserve</t>
  </si>
  <si>
    <t>Transmission Depreciation Reserve</t>
  </si>
  <si>
    <t>Other Wind Depreciation Reserve</t>
  </si>
  <si>
    <t>Other Depreciation Reserve</t>
  </si>
  <si>
    <t>Hydro Depreciation Reserve</t>
  </si>
  <si>
    <t>Steam Depreciation Reserve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</si>
  <si>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</si>
  <si>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</si>
  <si>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</si>
  <si>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</si>
  <si>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</si>
  <si>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</si>
  <si>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</si>
  <si>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</si>
  <si>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</si>
  <si>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6.2.3</t>
  </si>
  <si>
    <t>111GP</t>
  </si>
  <si>
    <t>General Amortization Reserve</t>
  </si>
  <si>
    <t>111OP</t>
  </si>
  <si>
    <t>Other Amortizaton Reserve</t>
  </si>
  <si>
    <t>111HP</t>
  </si>
  <si>
    <t>Hydro Amortization Reserve</t>
  </si>
  <si>
    <t>Intangible Amortization Reserve</t>
  </si>
  <si>
    <t>Amortization Reserve</t>
  </si>
  <si>
    <t>Ref. 6.2.9</t>
  </si>
  <si>
    <t>Total Depreciation &amp; Amortization Reserve</t>
  </si>
  <si>
    <t>Ref 6.2.1</t>
  </si>
  <si>
    <t>Total Amortization Reserve</t>
  </si>
  <si>
    <t xml:space="preserve">  Total General Plant</t>
  </si>
  <si>
    <t>Western Wyoming</t>
  </si>
  <si>
    <t>Eastern Wyoming</t>
  </si>
  <si>
    <t>Washington</t>
  </si>
  <si>
    <t>Utah</t>
  </si>
  <si>
    <t>Idaho</t>
  </si>
  <si>
    <t>General Office</t>
  </si>
  <si>
    <t>Oregon</t>
  </si>
  <si>
    <t>System Generation</t>
  </si>
  <si>
    <t>California</t>
  </si>
  <si>
    <t>General Plant:</t>
  </si>
  <si>
    <t xml:space="preserve">  Total Other Plant</t>
  </si>
  <si>
    <t>Control Area Generation - East</t>
  </si>
  <si>
    <t>Other Production Plant:</t>
  </si>
  <si>
    <t xml:space="preserve">  Total Hydro Plant</t>
  </si>
  <si>
    <t>Control Area Generation - West</t>
  </si>
  <si>
    <t>Hydro Production Plant:</t>
  </si>
  <si>
    <t xml:space="preserve">  Total Intangible Plant</t>
  </si>
  <si>
    <t>Klamath Hydro Relicensing</t>
  </si>
  <si>
    <t>Control Area Generation - West (19)</t>
  </si>
  <si>
    <t>Control Area Generation - East (19)</t>
  </si>
  <si>
    <t>Renewable - Blundell</t>
  </si>
  <si>
    <t>Control Area Energy - East</t>
  </si>
  <si>
    <t>Jim Bridger Generation</t>
  </si>
  <si>
    <t>Customer Service</t>
  </si>
  <si>
    <t>Intangible Plant:</t>
  </si>
  <si>
    <t>AMORTIZATION RESERVE</t>
  </si>
  <si>
    <t>Ref 6.2</t>
  </si>
  <si>
    <t xml:space="preserve">  Total Mining Plant</t>
  </si>
  <si>
    <t>Mining Plant:</t>
  </si>
  <si>
    <t>Jim Bridger Energy</t>
  </si>
  <si>
    <t>Control Area Generation - West (20)</t>
  </si>
  <si>
    <t>Control Area Generation - East (20)</t>
  </si>
  <si>
    <t xml:space="preserve">  Total Distribution Plant</t>
  </si>
  <si>
    <t>Distribution Plant:</t>
  </si>
  <si>
    <t xml:space="preserve">  Total Transmission Plant</t>
  </si>
  <si>
    <t>Transmission Plant:</t>
  </si>
  <si>
    <t>Wind Control Area Generation - West</t>
  </si>
  <si>
    <t>Wind Control Area Generation - East</t>
  </si>
  <si>
    <t>Klamath</t>
  </si>
  <si>
    <t xml:space="preserve">  Total Steam Plant</t>
  </si>
  <si>
    <t>Renewable - Blundell 2</t>
  </si>
  <si>
    <t>Steam Production Plant:</t>
  </si>
  <si>
    <t>DEPRECIATION RESERVE</t>
  </si>
  <si>
    <t xml:space="preserve"> </t>
  </si>
  <si>
    <t>Test Period</t>
  </si>
  <si>
    <t>(December 2020)</t>
  </si>
  <si>
    <t>Reserve</t>
  </si>
  <si>
    <t>Factor</t>
  </si>
  <si>
    <t>Account</t>
  </si>
  <si>
    <t>Description</t>
  </si>
  <si>
    <t>Adjustment to</t>
  </si>
  <si>
    <t>(End of Period)</t>
  </si>
  <si>
    <t>12 ME Jun 2019</t>
  </si>
  <si>
    <t>End of Period</t>
  </si>
  <si>
    <t>Adjusted</t>
  </si>
  <si>
    <t>Depreciation and Amortization Reserve Summary</t>
  </si>
  <si>
    <t>Ref. 6.2.3</t>
  </si>
  <si>
    <t>Pollution Control Equipment</t>
  </si>
  <si>
    <t>Adjustments</t>
  </si>
  <si>
    <t>End of Period Test Period Balance December 2020</t>
  </si>
  <si>
    <t>Adjusted
Reserve Balance</t>
  </si>
  <si>
    <t xml:space="preserve">Jun 2019 - December 2020 Depreciation and </t>
  </si>
  <si>
    <t>Balance</t>
  </si>
  <si>
    <t>Accruals</t>
  </si>
  <si>
    <t>Spend</t>
  </si>
  <si>
    <t>Total Resources</t>
  </si>
  <si>
    <t>East Side</t>
  </si>
  <si>
    <t>West Side</t>
  </si>
  <si>
    <t>Spending, Accruals, and Balances - East Side, West Side, and Total Resources</t>
  </si>
  <si>
    <t xml:space="preserve">Hydro Decommissioning </t>
  </si>
  <si>
    <t>PacifiCorp</t>
  </si>
  <si>
    <t>Washington General Rate Case - 2021</t>
  </si>
  <si>
    <t>WASHINGTON</t>
  </si>
  <si>
    <t>WY-ALL</t>
  </si>
  <si>
    <t>This adjustment steps forward the depreciation reserve through the test period.  This adjustment reflects the end of period methodology used for including electric plant in service items in rate base.</t>
  </si>
  <si>
    <t>Adjustment Summary:</t>
  </si>
  <si>
    <t>Total Adjustment</t>
  </si>
  <si>
    <t>6.2.1</t>
  </si>
  <si>
    <t>PAGE</t>
  </si>
  <si>
    <t>Situs Balance to Non-WA States</t>
  </si>
  <si>
    <t>Net Balance to Lead Sheet</t>
  </si>
  <si>
    <t>(cont.) Pro Forma Depreciation &amp; Amortization Reserve</t>
  </si>
  <si>
    <t>Pro Forma Depreciation &amp; Amortization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</si>
</sst>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mmm\ yyyy"/>
    <numFmt numFmtId="167" formatCode="[$-409]mmmm\-yy;@"/>
    <numFmt numFmtId="168" formatCode="0.000%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4" fontId="4" fillId="2" borderId="11" applyNumberFormat="0" applyProtection="0">
      <alignment horizontal="left" vertical="center" indent="1"/>
    </xf>
    <xf numFmtId="41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4" applyFont="1"/>
    <xf numFmtId="0" fontId="5" fillId="0" borderId="0" xfId="5" applyFont="1" applyAlignment="1">
      <alignment horizontal="center"/>
    </xf>
    <xf numFmtId="165" fontId="2" fillId="0" borderId="9" xfId="2" applyNumberFormat="1" applyFont="1" applyBorder="1"/>
    <xf numFmtId="0" fontId="5" fillId="0" borderId="0" xfId="4" applyFont="1"/>
    <xf numFmtId="0" fontId="5" fillId="0" borderId="0" xfId="4" applyFont="1" applyAlignment="1">
      <alignment horizontal="right"/>
    </xf>
    <xf numFmtId="165" fontId="5" fillId="0" borderId="9" xfId="2" applyNumberFormat="1" applyFont="1" applyBorder="1"/>
    <xf numFmtId="165" fontId="2" fillId="0" borderId="0" xfId="2" applyNumberFormat="1" applyFont="1"/>
    <xf numFmtId="0" fontId="2" fillId="0" borderId="0" xfId="4" applyFont="1" applyAlignment="1">
      <alignment horizontal="lef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5" applyFont="1" applyFill="1"/>
    <xf numFmtId="0" fontId="2" fillId="0" borderId="0" xfId="5" applyFont="1"/>
    <xf numFmtId="165" fontId="5" fillId="0" borderId="0" xfId="2" applyNumberFormat="1" applyFont="1" applyAlignment="1">
      <alignment horizontal="right"/>
    </xf>
    <xf numFmtId="0" fontId="6" fillId="0" borderId="0" xfId="4" applyFont="1"/>
    <xf numFmtId="165" fontId="2" fillId="0" borderId="0" xfId="2" applyNumberFormat="1" applyFont="1" applyFill="1"/>
    <xf numFmtId="0" fontId="5" fillId="0" borderId="0" xfId="4" applyFont="1" applyBorder="1"/>
    <xf numFmtId="0" fontId="5" fillId="0" borderId="0" xfId="4" applyFont="1" applyAlignment="1">
      <alignment horizontal="center"/>
    </xf>
    <xf numFmtId="166" fontId="5" fillId="0" borderId="10" xfId="4" applyNumberFormat="1" applyFont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2" fillId="0" borderId="10" xfId="4" applyFont="1" applyBorder="1"/>
    <xf numFmtId="0" fontId="5" fillId="0" borderId="10" xfId="4" applyFont="1" applyBorder="1"/>
    <xf numFmtId="0" fontId="5" fillId="0" borderId="0" xfId="4" applyFont="1" applyAlignment="1">
      <alignment horizontal="center" wrapText="1"/>
    </xf>
    <xf numFmtId="166" fontId="5" fillId="0" borderId="0" xfId="5" applyNumberFormat="1" applyFont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0" xfId="4" applyFont="1" applyFill="1" applyBorder="1"/>
    <xf numFmtId="0" fontId="5" fillId="0" borderId="0" xfId="5" applyFont="1" applyFill="1" applyAlignment="1">
      <alignment horizontal="center" wrapText="1"/>
    </xf>
    <xf numFmtId="0" fontId="5" fillId="0" borderId="0" xfId="1" applyFont="1"/>
    <xf numFmtId="0" fontId="5" fillId="0" borderId="0" xfId="5" applyFont="1" applyFill="1" applyAlignment="1">
      <alignment horizontal="center"/>
    </xf>
    <xf numFmtId="0" fontId="7" fillId="0" borderId="0" xfId="5" applyFont="1"/>
    <xf numFmtId="0" fontId="5" fillId="0" borderId="0" xfId="5" applyFont="1"/>
    <xf numFmtId="0" fontId="5" fillId="0" borderId="0" xfId="5" applyFont="1" applyBorder="1"/>
    <xf numFmtId="166" fontId="5" fillId="0" borderId="10" xfId="5" applyNumberFormat="1" applyFont="1" applyBorder="1" applyAlignment="1">
      <alignment horizontal="center"/>
    </xf>
    <xf numFmtId="0" fontId="5" fillId="0" borderId="10" xfId="5" applyFont="1" applyFill="1" applyBorder="1" applyAlignment="1">
      <alignment horizontal="center"/>
    </xf>
    <xf numFmtId="0" fontId="5" fillId="0" borderId="10" xfId="5" applyFont="1" applyBorder="1"/>
    <xf numFmtId="0" fontId="5" fillId="0" borderId="0" xfId="5" applyFont="1" applyAlignment="1">
      <alignment horizontal="center" wrapText="1"/>
    </xf>
    <xf numFmtId="0" fontId="8" fillId="0" borderId="0" xfId="4" applyFont="1"/>
    <xf numFmtId="0" fontId="8" fillId="0" borderId="0" xfId="4" applyFont="1" applyBorder="1"/>
    <xf numFmtId="165" fontId="8" fillId="0" borderId="0" xfId="4" applyNumberFormat="1" applyFont="1" applyBorder="1"/>
    <xf numFmtId="165" fontId="2" fillId="0" borderId="17" xfId="2" applyNumberFormat="1" applyFont="1" applyBorder="1" applyAlignment="1">
      <alignment horizontal="center" wrapText="1"/>
    </xf>
    <xf numFmtId="165" fontId="2" fillId="0" borderId="10" xfId="2" applyNumberFormat="1" applyFont="1" applyBorder="1" applyAlignment="1">
      <alignment horizontal="center" wrapText="1"/>
    </xf>
    <xf numFmtId="165" fontId="2" fillId="0" borderId="10" xfId="2" applyNumberFormat="1" applyFont="1" applyFill="1" applyBorder="1" applyAlignment="1">
      <alignment horizontal="center" wrapText="1"/>
    </xf>
    <xf numFmtId="165" fontId="2" fillId="0" borderId="17" xfId="2" applyNumberFormat="1" applyFont="1" applyFill="1" applyBorder="1" applyAlignment="1">
      <alignment horizontal="center" wrapText="1"/>
    </xf>
    <xf numFmtId="165" fontId="2" fillId="0" borderId="19" xfId="2" applyNumberFormat="1" applyFont="1" applyBorder="1" applyAlignment="1">
      <alignment horizontal="center" wrapText="1"/>
    </xf>
    <xf numFmtId="165" fontId="2" fillId="0" borderId="0" xfId="2" applyNumberFormat="1" applyFont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wrapText="1"/>
    </xf>
    <xf numFmtId="165" fontId="5" fillId="0" borderId="0" xfId="4" applyNumberFormat="1" applyFont="1" applyBorder="1"/>
    <xf numFmtId="0" fontId="9" fillId="0" borderId="0" xfId="4" applyFont="1" applyBorder="1" applyAlignment="1">
      <alignment horizontal="center" wrapText="1"/>
    </xf>
    <xf numFmtId="0" fontId="9" fillId="0" borderId="0" xfId="4" applyFont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10" fillId="0" borderId="21" xfId="4" applyFont="1" applyBorder="1" applyAlignment="1">
      <alignment horizontal="center"/>
    </xf>
    <xf numFmtId="0" fontId="10" fillId="0" borderId="22" xfId="4" applyFont="1" applyBorder="1" applyAlignment="1">
      <alignment horizontal="center"/>
    </xf>
    <xf numFmtId="0" fontId="5" fillId="0" borderId="23" xfId="4" applyFont="1" applyBorder="1" applyAlignment="1">
      <alignment vertical="top"/>
    </xf>
    <xf numFmtId="165" fontId="2" fillId="0" borderId="0" xfId="4" applyNumberFormat="1" applyFont="1"/>
    <xf numFmtId="165" fontId="2" fillId="0" borderId="0" xfId="4" applyNumberFormat="1" applyFont="1" applyBorder="1"/>
    <xf numFmtId="165" fontId="5" fillId="0" borderId="20" xfId="4" applyNumberFormat="1" applyFont="1" applyBorder="1"/>
    <xf numFmtId="37" fontId="2" fillId="0" borderId="0" xfId="4" applyNumberFormat="1" applyFont="1"/>
    <xf numFmtId="0" fontId="2" fillId="0" borderId="0" xfId="4" applyFont="1" applyAlignment="1">
      <alignment horizontal="center"/>
    </xf>
    <xf numFmtId="165" fontId="2" fillId="0" borderId="19" xfId="2" applyNumberFormat="1" applyFont="1" applyBorder="1"/>
    <xf numFmtId="165" fontId="2" fillId="0" borderId="0" xfId="2" applyNumberFormat="1" applyFont="1" applyBorder="1"/>
    <xf numFmtId="167" fontId="2" fillId="0" borderId="20" xfId="4" applyNumberFormat="1" applyFont="1" applyBorder="1" applyAlignment="1"/>
    <xf numFmtId="0" fontId="8" fillId="0" borderId="20" xfId="4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9" xfId="2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5" fillId="0" borderId="0" xfId="1" applyFont="1" applyBorder="1"/>
    <xf numFmtId="0" fontId="2" fillId="0" borderId="8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168" fontId="2" fillId="0" borderId="0" xfId="3" applyNumberFormat="1" applyFont="1" applyBorder="1" applyAlignment="1">
      <alignment horizontal="center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0" fontId="6" fillId="0" borderId="0" xfId="1" applyFont="1" applyFill="1" applyBorder="1" applyAlignment="1">
      <alignment horizontal="center"/>
    </xf>
    <xf numFmtId="165" fontId="2" fillId="0" borderId="9" xfId="2" applyNumberFormat="1" applyFont="1" applyFill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165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5" fontId="2" fillId="0" borderId="9" xfId="2" applyNumberFormat="1" applyFont="1" applyBorder="1" applyAlignment="1">
      <alignment horizontal="center"/>
    </xf>
    <xf numFmtId="17" fontId="2" fillId="0" borderId="0" xfId="5" applyNumberFormat="1" applyFont="1"/>
    <xf numFmtId="0" fontId="2" fillId="0" borderId="14" xfId="5" applyFont="1" applyFill="1" applyBorder="1"/>
    <xf numFmtId="165" fontId="2" fillId="0" borderId="0" xfId="5" applyNumberFormat="1" applyFont="1"/>
    <xf numFmtId="165" fontId="2" fillId="0" borderId="0" xfId="5" applyNumberFormat="1" applyFont="1" applyFill="1"/>
    <xf numFmtId="0" fontId="2" fillId="0" borderId="0" xfId="5" applyFont="1" applyFill="1" applyAlignment="1">
      <alignment horizontal="right"/>
    </xf>
    <xf numFmtId="165" fontId="11" fillId="0" borderId="0" xfId="2" applyNumberFormat="1" applyFont="1"/>
    <xf numFmtId="165" fontId="11" fillId="0" borderId="14" xfId="2" applyNumberFormat="1" applyFont="1" applyFill="1" applyBorder="1"/>
    <xf numFmtId="165" fontId="11" fillId="0" borderId="0" xfId="2" applyNumberFormat="1" applyFont="1" applyFill="1"/>
    <xf numFmtId="165" fontId="11" fillId="0" borderId="9" xfId="2" applyNumberFormat="1" applyFont="1" applyBorder="1"/>
    <xf numFmtId="165" fontId="11" fillId="0" borderId="12" xfId="2" applyNumberFormat="1" applyFont="1" applyFill="1" applyBorder="1"/>
    <xf numFmtId="165" fontId="11" fillId="0" borderId="13" xfId="2" applyNumberFormat="1" applyFont="1" applyBorder="1"/>
    <xf numFmtId="165" fontId="2" fillId="0" borderId="0" xfId="4" applyNumberFormat="1" applyFont="1" applyAlignment="1">
      <alignment horizontal="center"/>
    </xf>
    <xf numFmtId="0" fontId="2" fillId="0" borderId="18" xfId="4" applyFont="1" applyBorder="1"/>
    <xf numFmtId="0" fontId="2" fillId="0" borderId="17" xfId="4" applyFont="1" applyBorder="1"/>
    <xf numFmtId="167" fontId="2" fillId="0" borderId="18" xfId="4" applyNumberFormat="1" applyFont="1" applyBorder="1" applyAlignment="1"/>
    <xf numFmtId="0" fontId="2" fillId="0" borderId="0" xfId="4" applyFont="1" applyFill="1" applyBorder="1" applyAlignment="1">
      <alignment horizontal="right"/>
    </xf>
    <xf numFmtId="165" fontId="2" fillId="0" borderId="0" xfId="4" applyNumberFormat="1" applyFont="1" applyFill="1" applyBorder="1"/>
    <xf numFmtId="41" fontId="2" fillId="0" borderId="0" xfId="7" applyFont="1" applyBorder="1"/>
    <xf numFmtId="0" fontId="2" fillId="0" borderId="0" xfId="4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165" fontId="2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center"/>
    </xf>
    <xf numFmtId="165" fontId="5" fillId="0" borderId="0" xfId="2" applyNumberFormat="1" applyFont="1" applyFill="1" applyBorder="1" applyAlignment="1">
      <alignment horizontal="left"/>
    </xf>
    <xf numFmtId="165" fontId="2" fillId="0" borderId="0" xfId="2" applyNumberFormat="1" applyFont="1" applyAlignment="1">
      <alignment horizontal="right"/>
    </xf>
    <xf numFmtId="0" fontId="2" fillId="0" borderId="0" xfId="1" applyFont="1" applyBorder="1" applyAlignment="1">
      <alignment horizontal="left" vertical="top" wrapText="1"/>
    </xf>
    <xf numFmtId="0" fontId="2" fillId="0" borderId="7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2" xfId="1" quotePrefix="1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left" vertical="top" wrapText="1"/>
    </xf>
    <xf numFmtId="0" fontId="5" fillId="0" borderId="16" xfId="5" applyFont="1" applyBorder="1" applyAlignment="1">
      <alignment horizontal="center" wrapText="1"/>
    </xf>
    <xf numFmtId="0" fontId="5" fillId="0" borderId="15" xfId="5" applyFont="1" applyBorder="1" applyAlignment="1">
      <alignment horizontal="center" wrapText="1"/>
    </xf>
  </cellXfs>
  <cellStyles count="8">
    <cellStyle name="Comma [0] 2 2" xfId="7"/>
    <cellStyle name="Comma 2" xfId="2"/>
    <cellStyle name="Normal" xfId="0" builtinId="0"/>
    <cellStyle name="Normal 2" xfId="5"/>
    <cellStyle name="Normal 2 2" xfId="4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>
        <v>6.2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140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H10" s="73"/>
      <c r="I10" s="74"/>
      <c r="J10" s="72"/>
    </row>
    <row r="11" spans="1:10" ht="12" customHeight="1" x14ac:dyDescent="0.2">
      <c r="A11" s="68"/>
      <c r="B11" s="75" t="s">
        <v>34</v>
      </c>
      <c r="C11" s="68"/>
      <c r="D11" s="70" t="s">
        <v>2</v>
      </c>
      <c r="E11" s="70" t="s">
        <v>19</v>
      </c>
      <c r="F11" s="71">
        <f>SUMIF('Pages 6.2.2 - 6.2.3'!$C$12:$C$17,G11,'Pages 6.2.2 - 6.2.3'!$F$12:$F$17)</f>
        <v>-225620801.76079756</v>
      </c>
      <c r="G11" s="58" t="s">
        <v>25</v>
      </c>
      <c r="H11" s="92">
        <v>0</v>
      </c>
      <c r="I11" s="74">
        <f t="shared" ref="I11:I24" si="0">F11*H11</f>
        <v>0</v>
      </c>
      <c r="J11" s="72"/>
    </row>
    <row r="12" spans="1:10" ht="12" customHeight="1" x14ac:dyDescent="0.2">
      <c r="A12" s="68"/>
      <c r="B12" s="75" t="s">
        <v>34</v>
      </c>
      <c r="C12" s="68"/>
      <c r="D12" s="70" t="s">
        <v>2</v>
      </c>
      <c r="E12" s="70" t="s">
        <v>19</v>
      </c>
      <c r="F12" s="71">
        <f>SUMIF('Pages 6.2.2 - 6.2.3'!$C$12:$C$17,G12,'Pages 6.2.2 - 6.2.3'!$F$12:$F$17)</f>
        <v>-912742.58760775253</v>
      </c>
      <c r="G12" s="58" t="s">
        <v>24</v>
      </c>
      <c r="H12" s="92">
        <v>0.21577192756641544</v>
      </c>
      <c r="I12" s="74">
        <f t="shared" si="0"/>
        <v>-196944.22750008258</v>
      </c>
      <c r="J12" s="72"/>
    </row>
    <row r="13" spans="1:10" ht="12" customHeight="1" x14ac:dyDescent="0.2">
      <c r="A13" s="68"/>
      <c r="B13" s="75" t="s">
        <v>34</v>
      </c>
      <c r="C13" s="68"/>
      <c r="D13" s="70" t="s">
        <v>2</v>
      </c>
      <c r="E13" s="70" t="s">
        <v>19</v>
      </c>
      <c r="F13" s="71">
        <f>SUMIF('Pages 6.2.2 - 6.2.3'!$C$12:$C$17,G13,'Pages 6.2.2 - 6.2.3'!$F$12:$F$17)</f>
        <v>-4025099.4612479997</v>
      </c>
      <c r="G13" s="58" t="s">
        <v>14</v>
      </c>
      <c r="H13" s="92">
        <v>7.8111041399714837E-2</v>
      </c>
      <c r="I13" s="74">
        <f t="shared" si="0"/>
        <v>-314404.7106555124</v>
      </c>
      <c r="J13" s="72"/>
    </row>
    <row r="14" spans="1:10" ht="12" customHeight="1" x14ac:dyDescent="0.2">
      <c r="A14" s="68"/>
      <c r="B14" s="75" t="s">
        <v>34</v>
      </c>
      <c r="C14" s="68"/>
      <c r="D14" s="70" t="s">
        <v>2</v>
      </c>
      <c r="E14" s="70" t="s">
        <v>19</v>
      </c>
      <c r="F14" s="71">
        <f>SUMIF('Pages 6.2.2 - 6.2.3'!$C$12:$C$17,G14,'Pages 6.2.2 - 6.2.3'!$F$12:$F$17)</f>
        <v>-35154787.195905805</v>
      </c>
      <c r="G14" s="58" t="s">
        <v>23</v>
      </c>
      <c r="H14" s="92">
        <v>0.21577192756641544</v>
      </c>
      <c r="I14" s="74">
        <f t="shared" si="0"/>
        <v>-7585416.1964477366</v>
      </c>
      <c r="J14" s="72"/>
    </row>
    <row r="15" spans="1:10" ht="12" customHeight="1" x14ac:dyDescent="0.2">
      <c r="A15" s="68"/>
      <c r="B15" s="75" t="s">
        <v>33</v>
      </c>
      <c r="C15" s="68"/>
      <c r="D15" s="70" t="s">
        <v>5</v>
      </c>
      <c r="E15" s="70" t="s">
        <v>19</v>
      </c>
      <c r="F15" s="71">
        <f>SUMIF('Pages 6.2.2 - 6.2.3'!$C$21:$C$23,G15,'Pages 6.2.2 - 6.2.3'!$F$21:$F$23)</f>
        <v>-10245309.612239599</v>
      </c>
      <c r="G15" s="58" t="s">
        <v>25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33</v>
      </c>
      <c r="C16" s="68"/>
      <c r="D16" s="70" t="s">
        <v>5</v>
      </c>
      <c r="E16" s="70" t="s">
        <v>19</v>
      </c>
      <c r="F16" s="71">
        <f>SUMIF('Pages 6.2.2 - 6.2.3'!$C$21:$C$23,G16,'Pages 6.2.2 - 6.2.3'!$F$21:$F$23)</f>
        <v>-32407889.175199568</v>
      </c>
      <c r="G16" s="58" t="s">
        <v>24</v>
      </c>
      <c r="H16" s="92">
        <v>0.21577192756641544</v>
      </c>
      <c r="I16" s="74">
        <f t="shared" si="0"/>
        <v>-6992712.7156915804</v>
      </c>
      <c r="J16" s="72"/>
    </row>
    <row r="17" spans="1:10" ht="12" customHeight="1" x14ac:dyDescent="0.2">
      <c r="A17" s="68"/>
      <c r="B17" s="75" t="s">
        <v>32</v>
      </c>
      <c r="C17" s="68"/>
      <c r="D17" s="70" t="s">
        <v>3</v>
      </c>
      <c r="E17" s="70" t="s">
        <v>19</v>
      </c>
      <c r="F17" s="71">
        <f>'Pages 6.2.2 - 6.2.3'!F27</f>
        <v>-38594613.049673498</v>
      </c>
      <c r="G17" s="58" t="s">
        <v>25</v>
      </c>
      <c r="H17" s="92">
        <v>0</v>
      </c>
      <c r="I17" s="74">
        <f t="shared" si="0"/>
        <v>0</v>
      </c>
      <c r="J17" s="70"/>
    </row>
    <row r="18" spans="1:10" ht="12" customHeight="1" x14ac:dyDescent="0.2">
      <c r="A18" s="68"/>
      <c r="B18" s="75" t="s">
        <v>32</v>
      </c>
      <c r="C18" s="68"/>
      <c r="D18" s="70" t="s">
        <v>3</v>
      </c>
      <c r="E18" s="70" t="s">
        <v>19</v>
      </c>
      <c r="F18" s="71">
        <f>'Pages 6.2.2 - 6.2.3'!F28</f>
        <v>-14313052.137070775</v>
      </c>
      <c r="G18" s="58" t="s">
        <v>24</v>
      </c>
      <c r="H18" s="92">
        <v>0.21577192756641544</v>
      </c>
      <c r="I18" s="74">
        <f t="shared" si="0"/>
        <v>-3088354.8489743629</v>
      </c>
      <c r="J18" s="70"/>
    </row>
    <row r="19" spans="1:10" ht="12" customHeight="1" x14ac:dyDescent="0.2">
      <c r="A19" s="68"/>
      <c r="B19" s="75" t="s">
        <v>31</v>
      </c>
      <c r="C19" s="68"/>
      <c r="D19" s="70" t="s">
        <v>3</v>
      </c>
      <c r="E19" s="70" t="s">
        <v>19</v>
      </c>
      <c r="F19" s="71">
        <f>'Pages 6.2.2 - 6.2.3'!F29</f>
        <v>-59132212.697087288</v>
      </c>
      <c r="G19" s="58" t="s">
        <v>25</v>
      </c>
      <c r="H19" s="92">
        <v>0</v>
      </c>
      <c r="I19" s="74">
        <f t="shared" si="0"/>
        <v>0</v>
      </c>
      <c r="J19" s="76"/>
    </row>
    <row r="20" spans="1:10" ht="12" customHeight="1" x14ac:dyDescent="0.2">
      <c r="A20" s="68"/>
      <c r="B20" s="75" t="s">
        <v>31</v>
      </c>
      <c r="C20" s="68"/>
      <c r="D20" s="70" t="s">
        <v>3</v>
      </c>
      <c r="E20" s="70" t="s">
        <v>19</v>
      </c>
      <c r="F20" s="71">
        <f>'Pages 6.2.2 - 6.2.3'!F30</f>
        <v>-31066899.959861815</v>
      </c>
      <c r="G20" s="58" t="s">
        <v>24</v>
      </c>
      <c r="H20" s="92">
        <v>0.21577192756641544</v>
      </c>
      <c r="I20" s="74">
        <f t="shared" si="0"/>
        <v>-6703364.8878523782</v>
      </c>
      <c r="J20" s="76"/>
    </row>
    <row r="21" spans="1:10" ht="12" customHeight="1" x14ac:dyDescent="0.2">
      <c r="A21" s="68"/>
      <c r="B21" s="75" t="s">
        <v>30</v>
      </c>
      <c r="C21" s="68"/>
      <c r="D21" s="70" t="s">
        <v>1</v>
      </c>
      <c r="E21" s="70" t="s">
        <v>19</v>
      </c>
      <c r="F21" s="71">
        <f>SUMIF('Pages 6.2.2 - 6.2.3'!$C$34:$C$41,G21,'Pages 6.2.2 - 6.2.3'!$F$34:$F$41)</f>
        <v>-103291759.41713791</v>
      </c>
      <c r="G21" s="58" t="s">
        <v>25</v>
      </c>
      <c r="H21" s="92">
        <v>0</v>
      </c>
      <c r="I21" s="74">
        <f t="shared" si="0"/>
        <v>0</v>
      </c>
      <c r="J21" s="76"/>
    </row>
    <row r="22" spans="1:10" ht="12" customHeight="1" x14ac:dyDescent="0.2">
      <c r="A22" s="68"/>
      <c r="B22" s="75" t="s">
        <v>30</v>
      </c>
      <c r="C22" s="68"/>
      <c r="D22" s="70" t="s">
        <v>1</v>
      </c>
      <c r="E22" s="70" t="s">
        <v>19</v>
      </c>
      <c r="F22" s="71">
        <f>SUMIF('Pages 6.2.2 - 6.2.3'!$C$34:$C$41,G22,'Pages 6.2.2 - 6.2.3'!$F$34:$F$41)</f>
        <v>-34769283.916352093</v>
      </c>
      <c r="G22" s="58" t="s">
        <v>24</v>
      </c>
      <c r="H22" s="92">
        <v>0.21577192756641544</v>
      </c>
      <c r="I22" s="74">
        <f t="shared" si="0"/>
        <v>-7502235.410735257</v>
      </c>
      <c r="J22" s="76"/>
    </row>
    <row r="23" spans="1:10" ht="12" customHeight="1" x14ac:dyDescent="0.2">
      <c r="A23" s="68"/>
      <c r="B23" s="75" t="s">
        <v>30</v>
      </c>
      <c r="C23" s="68"/>
      <c r="D23" s="70" t="s">
        <v>1</v>
      </c>
      <c r="E23" s="70" t="s">
        <v>19</v>
      </c>
      <c r="F23" s="71">
        <f>SUMIF('Pages 6.2.2 - 6.2.3'!$C$34:$C$41,G23,'Pages 6.2.2 - 6.2.3'!$F$34:$F$41)</f>
        <v>146283.49145173281</v>
      </c>
      <c r="G23" s="70" t="s">
        <v>14</v>
      </c>
      <c r="H23" s="92">
        <v>7.8111041399714837E-2</v>
      </c>
      <c r="I23" s="74">
        <f t="shared" si="0"/>
        <v>11426.355856881133</v>
      </c>
      <c r="J23" s="76"/>
    </row>
    <row r="24" spans="1:10" ht="12" customHeight="1" x14ac:dyDescent="0.2">
      <c r="A24" s="68"/>
      <c r="B24" s="75" t="s">
        <v>30</v>
      </c>
      <c r="C24" s="68"/>
      <c r="D24" s="70" t="s">
        <v>1</v>
      </c>
      <c r="E24" s="70" t="s">
        <v>19</v>
      </c>
      <c r="F24" s="71">
        <f>SUMIF('Pages 6.2.2 - 6.2.3'!$C$34:$C$41,G24,'Pages 6.2.2 - 6.2.3'!$F$34:$F$41)</f>
        <v>-1881568.4241854846</v>
      </c>
      <c r="G24" s="70" t="s">
        <v>23</v>
      </c>
      <c r="H24" s="92">
        <v>0.21577192756641544</v>
      </c>
      <c r="I24" s="74">
        <f t="shared" si="0"/>
        <v>-405989.64573460486</v>
      </c>
      <c r="J24" s="76"/>
    </row>
    <row r="25" spans="1:10" ht="12" customHeight="1" x14ac:dyDescent="0.2">
      <c r="A25" s="68"/>
      <c r="B25" s="75" t="s">
        <v>29</v>
      </c>
      <c r="C25" s="68"/>
      <c r="D25" s="70">
        <v>108360</v>
      </c>
      <c r="E25" s="70" t="s">
        <v>19</v>
      </c>
      <c r="F25" s="71">
        <v>-153209.58873643589</v>
      </c>
      <c r="G25" s="58" t="s">
        <v>9</v>
      </c>
      <c r="H25" s="92" t="s">
        <v>28</v>
      </c>
      <c r="I25" s="77">
        <f t="shared" ref="I25:I36" si="1">F25</f>
        <v>-153209.58873643589</v>
      </c>
      <c r="J25" s="76"/>
    </row>
    <row r="26" spans="1:10" ht="12" customHeight="1" x14ac:dyDescent="0.2">
      <c r="A26" s="68"/>
      <c r="B26" s="75" t="s">
        <v>29</v>
      </c>
      <c r="C26" s="68"/>
      <c r="D26" s="70">
        <v>108361</v>
      </c>
      <c r="E26" s="70" t="s">
        <v>19</v>
      </c>
      <c r="F26" s="71">
        <v>-293528.0081203056</v>
      </c>
      <c r="G26" s="58" t="s">
        <v>9</v>
      </c>
      <c r="H26" s="92" t="s">
        <v>28</v>
      </c>
      <c r="I26" s="77">
        <f t="shared" si="1"/>
        <v>-293528.0081203056</v>
      </c>
      <c r="J26" s="76"/>
    </row>
    <row r="27" spans="1:10" ht="12" customHeight="1" x14ac:dyDescent="0.2">
      <c r="A27" s="68"/>
      <c r="B27" s="75" t="s">
        <v>29</v>
      </c>
      <c r="C27" s="68"/>
      <c r="D27" s="70">
        <v>108362</v>
      </c>
      <c r="E27" s="70" t="s">
        <v>19</v>
      </c>
      <c r="F27" s="71">
        <v>-2464536.2727357503</v>
      </c>
      <c r="G27" s="58" t="s">
        <v>9</v>
      </c>
      <c r="H27" s="92" t="s">
        <v>28</v>
      </c>
      <c r="I27" s="77">
        <f t="shared" si="1"/>
        <v>-2464536.2727357503</v>
      </c>
    </row>
    <row r="28" spans="1:10" ht="12" customHeight="1" x14ac:dyDescent="0.2">
      <c r="A28" s="68"/>
      <c r="B28" s="75" t="s">
        <v>29</v>
      </c>
      <c r="C28" s="68"/>
      <c r="D28" s="70">
        <v>108364</v>
      </c>
      <c r="E28" s="70" t="s">
        <v>19</v>
      </c>
      <c r="F28" s="71">
        <v>-2966191.1476285886</v>
      </c>
      <c r="G28" s="58" t="s">
        <v>9</v>
      </c>
      <c r="H28" s="92" t="s">
        <v>28</v>
      </c>
      <c r="I28" s="77">
        <f t="shared" si="1"/>
        <v>-2966191.1476285886</v>
      </c>
    </row>
    <row r="29" spans="1:10" ht="12" customHeight="1" x14ac:dyDescent="0.2">
      <c r="A29" s="68"/>
      <c r="B29" s="75" t="s">
        <v>29</v>
      </c>
      <c r="C29" s="68"/>
      <c r="D29" s="70">
        <v>108365</v>
      </c>
      <c r="E29" s="70" t="s">
        <v>19</v>
      </c>
      <c r="F29" s="71">
        <v>-1886979.159618818</v>
      </c>
      <c r="G29" s="58" t="s">
        <v>9</v>
      </c>
      <c r="H29" s="92" t="s">
        <v>28</v>
      </c>
      <c r="I29" s="77">
        <f t="shared" si="1"/>
        <v>-1886979.159618818</v>
      </c>
    </row>
    <row r="30" spans="1:10" ht="12" customHeight="1" x14ac:dyDescent="0.2">
      <c r="A30" s="68"/>
      <c r="B30" s="75" t="s">
        <v>29</v>
      </c>
      <c r="C30" s="68"/>
      <c r="D30" s="70">
        <v>108366</v>
      </c>
      <c r="E30" s="70" t="s">
        <v>19</v>
      </c>
      <c r="F30" s="71">
        <v>-935900.77841936832</v>
      </c>
      <c r="G30" s="58" t="s">
        <v>9</v>
      </c>
      <c r="H30" s="92" t="s">
        <v>28</v>
      </c>
      <c r="I30" s="77">
        <f t="shared" si="1"/>
        <v>-935900.77841936832</v>
      </c>
      <c r="J30" s="78"/>
    </row>
    <row r="31" spans="1:10" ht="12" customHeight="1" x14ac:dyDescent="0.2">
      <c r="A31" s="68"/>
      <c r="B31" s="75" t="s">
        <v>29</v>
      </c>
      <c r="C31" s="68"/>
      <c r="D31" s="70">
        <v>108367</v>
      </c>
      <c r="E31" s="70" t="s">
        <v>19</v>
      </c>
      <c r="F31" s="71">
        <v>-2184977.6921839188</v>
      </c>
      <c r="G31" s="58" t="s">
        <v>9</v>
      </c>
      <c r="H31" s="92" t="s">
        <v>28</v>
      </c>
      <c r="I31" s="77">
        <f t="shared" si="1"/>
        <v>-2184977.6921839188</v>
      </c>
      <c r="J31" s="78"/>
    </row>
    <row r="32" spans="1:10" ht="12" customHeight="1" x14ac:dyDescent="0.2">
      <c r="A32" s="68"/>
      <c r="B32" s="75" t="s">
        <v>29</v>
      </c>
      <c r="C32" s="68"/>
      <c r="D32" s="70">
        <v>108368</v>
      </c>
      <c r="E32" s="70" t="s">
        <v>19</v>
      </c>
      <c r="F32" s="71">
        <v>-3365259.9825298884</v>
      </c>
      <c r="G32" s="58" t="s">
        <v>9</v>
      </c>
      <c r="H32" s="92" t="s">
        <v>28</v>
      </c>
      <c r="I32" s="77">
        <f t="shared" si="1"/>
        <v>-3365259.9825298884</v>
      </c>
      <c r="J32" s="78"/>
    </row>
    <row r="33" spans="1:10" ht="12" customHeight="1" x14ac:dyDescent="0.2">
      <c r="A33" s="68"/>
      <c r="B33" s="75" t="s">
        <v>29</v>
      </c>
      <c r="C33" s="68"/>
      <c r="D33" s="70">
        <v>108369</v>
      </c>
      <c r="E33" s="70" t="s">
        <v>19</v>
      </c>
      <c r="F33" s="71">
        <v>-2015156.1638639441</v>
      </c>
      <c r="G33" s="58" t="s">
        <v>9</v>
      </c>
      <c r="H33" s="92" t="s">
        <v>28</v>
      </c>
      <c r="I33" s="77">
        <f t="shared" si="1"/>
        <v>-2015156.1638639441</v>
      </c>
      <c r="J33" s="78"/>
    </row>
    <row r="34" spans="1:10" ht="12" customHeight="1" x14ac:dyDescent="0.2">
      <c r="A34" s="68"/>
      <c r="B34" s="75" t="s">
        <v>29</v>
      </c>
      <c r="C34" s="68"/>
      <c r="D34" s="70">
        <v>108370</v>
      </c>
      <c r="E34" s="70" t="s">
        <v>19</v>
      </c>
      <c r="F34" s="71">
        <v>-570240.05050117068</v>
      </c>
      <c r="G34" s="58" t="s">
        <v>9</v>
      </c>
      <c r="H34" s="92" t="s">
        <v>28</v>
      </c>
      <c r="I34" s="77">
        <f t="shared" si="1"/>
        <v>-570240.05050117068</v>
      </c>
      <c r="J34" s="78"/>
    </row>
    <row r="35" spans="1:10" ht="12" customHeight="1" x14ac:dyDescent="0.2">
      <c r="A35" s="68"/>
      <c r="B35" s="75" t="s">
        <v>29</v>
      </c>
      <c r="C35" s="68"/>
      <c r="D35" s="70">
        <v>108371</v>
      </c>
      <c r="E35" s="70" t="s">
        <v>19</v>
      </c>
      <c r="F35" s="71">
        <v>-21160.249122232639</v>
      </c>
      <c r="G35" s="58" t="s">
        <v>9</v>
      </c>
      <c r="H35" s="92" t="s">
        <v>28</v>
      </c>
      <c r="I35" s="77">
        <f t="shared" si="1"/>
        <v>-21160.249122232639</v>
      </c>
      <c r="J35" s="78"/>
    </row>
    <row r="36" spans="1:10" ht="12" customHeight="1" x14ac:dyDescent="0.2">
      <c r="A36" s="68"/>
      <c r="B36" s="75" t="s">
        <v>29</v>
      </c>
      <c r="C36" s="68"/>
      <c r="D36" s="70">
        <v>108373</v>
      </c>
      <c r="E36" s="70" t="s">
        <v>19</v>
      </c>
      <c r="F36" s="71">
        <v>-150589.94241272396</v>
      </c>
      <c r="G36" s="58" t="s">
        <v>9</v>
      </c>
      <c r="H36" s="92" t="s">
        <v>28</v>
      </c>
      <c r="I36" s="77">
        <f t="shared" si="1"/>
        <v>-150589.94241272396</v>
      </c>
      <c r="J36" s="78"/>
    </row>
    <row r="37" spans="1:10" ht="12" customHeight="1" x14ac:dyDescent="0.2">
      <c r="A37" s="68"/>
      <c r="B37" s="75" t="s">
        <v>21</v>
      </c>
      <c r="C37" s="68"/>
      <c r="D37" s="70" t="s">
        <v>6</v>
      </c>
      <c r="E37" s="70" t="s">
        <v>19</v>
      </c>
      <c r="F37" s="71">
        <f>SUMIF('Pages 6.2.2 - 6.2.3'!$C$55:$C$69,G37,'Pages 6.2.2 - 6.2.3'!$F$55:$F$69)</f>
        <v>-886446.37818378676</v>
      </c>
      <c r="G37" s="70" t="s">
        <v>11</v>
      </c>
      <c r="H37" s="92" t="s">
        <v>28</v>
      </c>
      <c r="I37" s="74">
        <v>0</v>
      </c>
      <c r="J37" s="70"/>
    </row>
    <row r="38" spans="1:10" ht="12" customHeight="1" x14ac:dyDescent="0.2">
      <c r="A38" s="68"/>
      <c r="B38" s="75" t="s">
        <v>21</v>
      </c>
      <c r="C38" s="68"/>
      <c r="D38" s="70" t="s">
        <v>6</v>
      </c>
      <c r="E38" s="70" t="s">
        <v>19</v>
      </c>
      <c r="F38" s="71">
        <f>SUMIF('Pages 6.2.2 - 6.2.3'!$C$55:$C$69,G38,'Pages 6.2.2 - 6.2.3'!$F$55:$F$69)</f>
        <v>-7205637.7195214331</v>
      </c>
      <c r="G38" s="70" t="s">
        <v>10</v>
      </c>
      <c r="H38" s="92" t="s">
        <v>28</v>
      </c>
      <c r="I38" s="74">
        <v>0</v>
      </c>
      <c r="J38" s="76"/>
    </row>
    <row r="39" spans="1:10" ht="12" customHeight="1" x14ac:dyDescent="0.2">
      <c r="A39" s="68"/>
      <c r="B39" s="75" t="s">
        <v>21</v>
      </c>
      <c r="C39" s="68"/>
      <c r="D39" s="70" t="s">
        <v>6</v>
      </c>
      <c r="E39" s="70" t="s">
        <v>19</v>
      </c>
      <c r="F39" s="71">
        <f>SUMIF('Pages 6.2.2 - 6.2.3'!$C$55:$C$69,G39,'Pages 6.2.2 - 6.2.3'!$F$55:$F$69)</f>
        <v>-1286071.469746016</v>
      </c>
      <c r="G39" s="70" t="s">
        <v>9</v>
      </c>
      <c r="H39" s="92" t="s">
        <v>28</v>
      </c>
      <c r="I39" s="74">
        <f>F39</f>
        <v>-1286071.469746016</v>
      </c>
      <c r="J39" s="76"/>
    </row>
    <row r="40" spans="1:10" ht="12" customHeight="1" x14ac:dyDescent="0.2">
      <c r="A40" s="68"/>
      <c r="B40" s="75" t="s">
        <v>21</v>
      </c>
      <c r="C40" s="68"/>
      <c r="D40" s="70" t="s">
        <v>6</v>
      </c>
      <c r="E40" s="70" t="s">
        <v>19</v>
      </c>
      <c r="F40" s="71">
        <f>SUMIF('Pages 6.2.2 - 6.2.3'!$C$55:$C$69,"WYP",'Pages 6.2.2 - 6.2.3'!$F$55:$F$69)</f>
        <v>-1210552.1889950074</v>
      </c>
      <c r="G40" s="70" t="s">
        <v>131</v>
      </c>
      <c r="H40" s="92" t="s">
        <v>28</v>
      </c>
      <c r="I40" s="74">
        <v>0</v>
      </c>
      <c r="J40" s="76"/>
    </row>
    <row r="41" spans="1:10" ht="12" customHeight="1" x14ac:dyDescent="0.2">
      <c r="A41" s="68"/>
      <c r="B41" s="75" t="s">
        <v>21</v>
      </c>
      <c r="C41" s="68"/>
      <c r="D41" s="70" t="s">
        <v>6</v>
      </c>
      <c r="E41" s="70" t="s">
        <v>19</v>
      </c>
      <c r="F41" s="71">
        <f>SUMIF('Pages 6.2.2 - 6.2.3'!$C$55:$C$69,G41,'Pages 6.2.2 - 6.2.3'!$F$55:$F$69)</f>
        <v>-7796204.3611935526</v>
      </c>
      <c r="G41" s="70" t="s">
        <v>8</v>
      </c>
      <c r="H41" s="92" t="s">
        <v>28</v>
      </c>
      <c r="I41" s="74">
        <v>0</v>
      </c>
      <c r="J41" s="76"/>
    </row>
    <row r="42" spans="1:10" ht="12" customHeight="1" x14ac:dyDescent="0.2">
      <c r="B42" s="75" t="s">
        <v>21</v>
      </c>
      <c r="C42" s="68"/>
      <c r="D42" s="70" t="s">
        <v>6</v>
      </c>
      <c r="E42" s="70" t="s">
        <v>19</v>
      </c>
      <c r="F42" s="71">
        <f>SUMIF('Pages 6.2.2 - 6.2.3'!$C$55:$C$69,G42,'Pages 6.2.2 - 6.2.3'!$F$55:$F$69)</f>
        <v>-1846932.3023075163</v>
      </c>
      <c r="G42" s="70" t="s">
        <v>7</v>
      </c>
      <c r="H42" s="92" t="s">
        <v>28</v>
      </c>
      <c r="I42" s="74">
        <v>0</v>
      </c>
    </row>
    <row r="43" spans="1:10" ht="12" customHeight="1" x14ac:dyDescent="0.2">
      <c r="B43" s="75" t="s">
        <v>21</v>
      </c>
      <c r="C43" s="68"/>
      <c r="D43" s="70" t="s">
        <v>6</v>
      </c>
      <c r="E43" s="70" t="s">
        <v>19</v>
      </c>
      <c r="F43" s="71">
        <f>SUMIF('Pages 6.2.2 - 6.2.3'!$C$55:$C$69,"WYU",'Pages 6.2.2 - 6.2.3'!$F$55:$F$69)</f>
        <v>-493230.40651968867</v>
      </c>
      <c r="G43" s="70" t="s">
        <v>131</v>
      </c>
      <c r="H43" s="92" t="s">
        <v>28</v>
      </c>
      <c r="I43" s="74">
        <v>0</v>
      </c>
    </row>
    <row r="44" spans="1:10" ht="12" customHeight="1" x14ac:dyDescent="0.2">
      <c r="B44" s="75" t="s">
        <v>21</v>
      </c>
      <c r="C44" s="68"/>
      <c r="D44" s="70" t="s">
        <v>6</v>
      </c>
      <c r="E44" s="70" t="s">
        <v>19</v>
      </c>
      <c r="F44" s="71">
        <f>SUMIF('Pages 6.2.2 - 6.2.3'!$C$55:$C$69,G44,'Pages 6.2.2 - 6.2.3'!$F$55:$F$69)</f>
        <v>-8379613.518424511</v>
      </c>
      <c r="G44" s="58" t="s">
        <v>25</v>
      </c>
      <c r="H44" s="92">
        <v>0</v>
      </c>
      <c r="I44" s="74">
        <f t="shared" ref="I44:I52" si="2">F44*H44</f>
        <v>0</v>
      </c>
    </row>
    <row r="45" spans="1:10" ht="12" customHeight="1" x14ac:dyDescent="0.2">
      <c r="B45" s="75" t="s">
        <v>21</v>
      </c>
      <c r="C45" s="68"/>
      <c r="D45" s="70" t="s">
        <v>6</v>
      </c>
      <c r="E45" s="70" t="s">
        <v>19</v>
      </c>
      <c r="F45" s="71">
        <f>SUMIF('Pages 6.2.2 - 6.2.3'!$C$55:$C$69,G45,'Pages 6.2.2 - 6.2.3'!$F$55:$F$69)</f>
        <v>-4196064.4795477949</v>
      </c>
      <c r="G45" s="58" t="s">
        <v>24</v>
      </c>
      <c r="H45" s="92">
        <v>0.21577192756641544</v>
      </c>
      <c r="I45" s="74">
        <f t="shared" si="2"/>
        <v>-905392.92094499548</v>
      </c>
    </row>
    <row r="46" spans="1:10" ht="12" customHeight="1" x14ac:dyDescent="0.2">
      <c r="B46" s="75" t="s">
        <v>21</v>
      </c>
      <c r="C46" s="68"/>
      <c r="D46" s="70" t="s">
        <v>6</v>
      </c>
      <c r="E46" s="70" t="s">
        <v>19</v>
      </c>
      <c r="F46" s="71">
        <f>SUMIF('Pages 6.2.2 - 6.2.3'!$C$55:$C$69,G46,'Pages 6.2.2 - 6.2.3'!$F$55:$F$69)</f>
        <v>-8945.0863949999912</v>
      </c>
      <c r="G46" s="70" t="s">
        <v>14</v>
      </c>
      <c r="H46" s="92">
        <v>7.8111041399714837E-2</v>
      </c>
      <c r="I46" s="74">
        <f t="shared" si="2"/>
        <v>-698.71001372387025</v>
      </c>
      <c r="J46" s="78"/>
    </row>
    <row r="47" spans="1:10" ht="12" customHeight="1" x14ac:dyDescent="0.2">
      <c r="B47" s="75" t="s">
        <v>21</v>
      </c>
      <c r="C47" s="68"/>
      <c r="D47" s="70" t="s">
        <v>6</v>
      </c>
      <c r="E47" s="70" t="s">
        <v>19</v>
      </c>
      <c r="F47" s="71">
        <f>SUMIF('Pages 6.2.2 - 6.2.3'!$C$55:$C$69,G47,'Pages 6.2.2 - 6.2.3'!$F$55:$F$69)</f>
        <v>-2810852.81077528</v>
      </c>
      <c r="G47" s="70" t="s">
        <v>13</v>
      </c>
      <c r="H47" s="92">
        <v>6.7017620954721469E-2</v>
      </c>
      <c r="I47" s="74">
        <f t="shared" si="2"/>
        <v>-188376.66823205113</v>
      </c>
      <c r="J47" s="78"/>
    </row>
    <row r="48" spans="1:10" ht="12" customHeight="1" x14ac:dyDescent="0.2">
      <c r="A48" s="68"/>
      <c r="B48" s="75" t="s">
        <v>21</v>
      </c>
      <c r="C48" s="68"/>
      <c r="D48" s="70" t="s">
        <v>6</v>
      </c>
      <c r="E48" s="70" t="s">
        <v>19</v>
      </c>
      <c r="F48" s="71">
        <f>SUMIF('Pages 6.2.2 - 6.2.3'!$C$55:$C$69,G48,'Pages 6.2.2 - 6.2.3'!$F$55:$F$69)</f>
        <v>778564.7263624249</v>
      </c>
      <c r="G48" s="70" t="s">
        <v>23</v>
      </c>
      <c r="H48" s="92">
        <v>0.21577192756641544</v>
      </c>
      <c r="I48" s="74">
        <f t="shared" si="2"/>
        <v>167992.4117424392</v>
      </c>
      <c r="J48" s="78"/>
    </row>
    <row r="49" spans="1:10" ht="12" customHeight="1" x14ac:dyDescent="0.2">
      <c r="A49" s="68"/>
      <c r="B49" s="75" t="s">
        <v>21</v>
      </c>
      <c r="C49" s="68"/>
      <c r="D49" s="70" t="s">
        <v>6</v>
      </c>
      <c r="E49" s="70" t="s">
        <v>19</v>
      </c>
      <c r="F49" s="71">
        <f>SUMIF('Pages 6.2.2 - 6.2.3'!$C$55:$C$69,G49,'Pages 6.2.2 - 6.2.3'!$F$55:$F$69)</f>
        <v>320.9070000000001</v>
      </c>
      <c r="G49" s="70" t="s">
        <v>22</v>
      </c>
      <c r="H49" s="92">
        <v>0.22591574269314921</v>
      </c>
      <c r="I49" s="74">
        <f t="shared" si="2"/>
        <v>72.497943240430459</v>
      </c>
      <c r="J49" s="78"/>
    </row>
    <row r="50" spans="1:10" ht="12" customHeight="1" x14ac:dyDescent="0.2">
      <c r="A50" s="68"/>
      <c r="B50" s="75" t="s">
        <v>21</v>
      </c>
      <c r="C50" s="68"/>
      <c r="D50" s="70" t="s">
        <v>6</v>
      </c>
      <c r="E50" s="70" t="s">
        <v>19</v>
      </c>
      <c r="F50" s="71">
        <f>SUMIF('Pages 6.2.2 - 6.2.3'!$C$55:$C$69,G50,'Pages 6.2.2 - 6.2.3'!$F$55:$F$69)</f>
        <v>1535293.2526945313</v>
      </c>
      <c r="G50" s="70" t="s">
        <v>12</v>
      </c>
      <c r="H50" s="92">
        <v>6.9360885492844845E-2</v>
      </c>
      <c r="I50" s="74">
        <f t="shared" si="2"/>
        <v>106489.29949808269</v>
      </c>
      <c r="J50" s="78"/>
    </row>
    <row r="51" spans="1:10" ht="12" customHeight="1" x14ac:dyDescent="0.2">
      <c r="A51" s="68"/>
      <c r="B51" s="75" t="s">
        <v>21</v>
      </c>
      <c r="C51" s="68"/>
      <c r="D51" s="70" t="s">
        <v>6</v>
      </c>
      <c r="E51" s="70" t="s">
        <v>19</v>
      </c>
      <c r="F51" s="71">
        <f>SUMIF('Pages 6.2.2 - 6.2.3'!$C$55:$C$69,G51,'Pages 6.2.2 - 6.2.3'!$F$55:$F$69)</f>
        <v>-164225.08981942944</v>
      </c>
      <c r="G51" s="70" t="s">
        <v>18</v>
      </c>
      <c r="H51" s="92">
        <v>0</v>
      </c>
      <c r="I51" s="74">
        <f t="shared" si="2"/>
        <v>0</v>
      </c>
      <c r="J51" s="78"/>
    </row>
    <row r="52" spans="1:10" ht="12" customHeight="1" x14ac:dyDescent="0.2">
      <c r="A52" s="68"/>
      <c r="B52" s="75" t="s">
        <v>20</v>
      </c>
      <c r="C52" s="68"/>
      <c r="D52" s="70" t="s">
        <v>4</v>
      </c>
      <c r="E52" s="70" t="s">
        <v>19</v>
      </c>
      <c r="F52" s="71">
        <f>'Pages 6.2.2 - 6.2.3'!F73</f>
        <v>0</v>
      </c>
      <c r="G52" s="70" t="s">
        <v>18</v>
      </c>
      <c r="H52" s="92">
        <v>0</v>
      </c>
      <c r="I52" s="74">
        <f t="shared" si="2"/>
        <v>0</v>
      </c>
      <c r="J52" s="78"/>
    </row>
    <row r="53" spans="1:10" ht="12" customHeight="1" x14ac:dyDescent="0.2">
      <c r="A53" s="68"/>
      <c r="B53" s="79" t="s">
        <v>17</v>
      </c>
      <c r="C53" s="79"/>
      <c r="D53" s="76"/>
      <c r="E53" s="76"/>
      <c r="F53" s="80">
        <f>SUM(F11:F52)</f>
        <v>-642248061.86416066</v>
      </c>
      <c r="G53" s="76"/>
      <c r="H53" s="81"/>
      <c r="I53" s="80">
        <f>SUM(I11:I52)</f>
        <v>-51891710.883360811</v>
      </c>
      <c r="J53" s="78" t="s">
        <v>16</v>
      </c>
    </row>
    <row r="54" spans="1:10" ht="12" customHeight="1" x14ac:dyDescent="0.2">
      <c r="A54" s="68"/>
      <c r="H54" s="81"/>
      <c r="I54" s="77"/>
    </row>
    <row r="55" spans="1:10" ht="12" customHeight="1" x14ac:dyDescent="0.2">
      <c r="A55" s="68"/>
      <c r="B55" s="82"/>
      <c r="C55" s="79"/>
      <c r="D55" s="76"/>
      <c r="E55" s="76"/>
      <c r="F55" s="77"/>
      <c r="G55" s="76"/>
      <c r="H55" s="81"/>
      <c r="I55" s="77"/>
      <c r="J55" s="78"/>
    </row>
    <row r="56" spans="1:10" ht="12" customHeight="1" x14ac:dyDescent="0.2">
      <c r="A56" s="68"/>
      <c r="B56" s="82"/>
      <c r="C56" s="79"/>
      <c r="D56" s="76"/>
      <c r="E56" s="76"/>
      <c r="F56" s="77"/>
      <c r="G56" s="76"/>
      <c r="H56" s="81"/>
      <c r="I56" s="77"/>
      <c r="J56" s="78"/>
    </row>
    <row r="57" spans="1:10" ht="12" customHeight="1" x14ac:dyDescent="0.2">
      <c r="A57" s="68"/>
      <c r="B57" s="83"/>
      <c r="C57" s="84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84"/>
      <c r="D58" s="70"/>
      <c r="E58" s="70"/>
      <c r="F58" s="70"/>
      <c r="G58" s="70"/>
      <c r="H58" s="70"/>
      <c r="I58" s="70"/>
      <c r="J58" s="70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</sheetData>
  <mergeCells count="1">
    <mergeCell ref="B59:J62"/>
  </mergeCells>
  <conditionalFormatting sqref="B9 B11:B52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53 E55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5:G56 G51:G5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1:D53 D55:D56">
      <formula1>#REF!</formula1>
    </dataValidation>
  </dataValidations>
  <pageMargins left="0.75" right="0.25" top="0.5" bottom="0.3" header="0.5" footer="0.5"/>
  <pageSetup scale="93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view="pageBreakPreview" zoomScale="85" zoomScaleNormal="100" zoomScaleSheetLayoutView="85" workbookViewId="0">
      <selection activeCell="B5" sqref="B5"/>
    </sheetView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 t="s">
        <v>135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139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B10" s="75" t="s">
        <v>51</v>
      </c>
      <c r="C10" s="68"/>
      <c r="D10" s="70" t="s">
        <v>0</v>
      </c>
      <c r="E10" s="70" t="s">
        <v>19</v>
      </c>
      <c r="F10" s="71">
        <f>SUMIF('Pages 6.2.2 - 6.2.3'!$C$85:$C$102,G10,'Pages 6.2.2 - 6.2.3'!$F$85:$F$102)</f>
        <v>-2745.1754417400775</v>
      </c>
      <c r="G10" s="93" t="s">
        <v>11</v>
      </c>
      <c r="H10" s="92" t="s">
        <v>28</v>
      </c>
      <c r="I10" s="74">
        <v>0</v>
      </c>
      <c r="J10" s="72"/>
    </row>
    <row r="11" spans="1:10" ht="12" customHeight="1" x14ac:dyDescent="0.2">
      <c r="A11" s="68"/>
      <c r="B11" s="75" t="s">
        <v>51</v>
      </c>
      <c r="C11" s="68"/>
      <c r="D11" s="70" t="s">
        <v>0</v>
      </c>
      <c r="E11" s="70" t="s">
        <v>19</v>
      </c>
      <c r="F11" s="71">
        <f>SUMIF('Pages 6.2.2 - 6.2.3'!$C$85:$C$102,G11,'Pages 6.2.2 - 6.2.3'!$F$85:$F$102)</f>
        <v>-15390066.282808721</v>
      </c>
      <c r="G11" s="93" t="s">
        <v>12</v>
      </c>
      <c r="H11" s="92">
        <v>6.9360885492844845E-2</v>
      </c>
      <c r="I11" s="74">
        <f t="shared" ref="I11:I31" si="0">F11*H11</f>
        <v>-1067468.625169188</v>
      </c>
      <c r="J11" s="72"/>
    </row>
    <row r="12" spans="1:10" ht="12" customHeight="1" x14ac:dyDescent="0.2">
      <c r="A12" s="68"/>
      <c r="B12" s="75" t="s">
        <v>51</v>
      </c>
      <c r="C12" s="68"/>
      <c r="D12" s="70" t="s">
        <v>0</v>
      </c>
      <c r="E12" s="70" t="s">
        <v>19</v>
      </c>
      <c r="F12" s="71">
        <f>SUMIF('Pages 6.2.2 - 6.2.3'!$C$85:$C$102,G12,'Pages 6.2.2 - 6.2.3'!$F$85:$F$102)</f>
        <v>-33003.705381039879</v>
      </c>
      <c r="G12" s="94" t="s">
        <v>7</v>
      </c>
      <c r="H12" s="92" t="s">
        <v>28</v>
      </c>
      <c r="I12" s="74">
        <v>0</v>
      </c>
      <c r="J12" s="72"/>
    </row>
    <row r="13" spans="1:10" ht="12" customHeight="1" x14ac:dyDescent="0.2">
      <c r="A13" s="68"/>
      <c r="B13" s="75" t="s">
        <v>51</v>
      </c>
      <c r="C13" s="68"/>
      <c r="D13" s="70" t="s">
        <v>0</v>
      </c>
      <c r="E13" s="70" t="s">
        <v>19</v>
      </c>
      <c r="F13" s="71">
        <f>SUMIF('Pages 6.2.2 - 6.2.3'!$C$85:$C$102,G13,'Pages 6.2.2 - 6.2.3'!$F$85:$F$102)</f>
        <v>-5667648.6800368372</v>
      </c>
      <c r="G13" s="94" t="s">
        <v>25</v>
      </c>
      <c r="H13" s="92">
        <v>0</v>
      </c>
      <c r="I13" s="74">
        <f t="shared" si="0"/>
        <v>0</v>
      </c>
      <c r="J13" s="72"/>
    </row>
    <row r="14" spans="1:10" ht="12" customHeight="1" x14ac:dyDescent="0.2">
      <c r="A14" s="68"/>
      <c r="B14" s="75" t="s">
        <v>51</v>
      </c>
      <c r="C14" s="68"/>
      <c r="D14" s="70" t="s">
        <v>0</v>
      </c>
      <c r="E14" s="70" t="s">
        <v>19</v>
      </c>
      <c r="F14" s="71">
        <f>SUMIF('Pages 6.2.2 - 6.2.3'!$C$85:$C$102,G14,'Pages 6.2.2 - 6.2.3'!$F$85:$F$102)</f>
        <v>-8465.5461967002193</v>
      </c>
      <c r="G14" s="93" t="s">
        <v>10</v>
      </c>
      <c r="H14" s="92" t="s">
        <v>28</v>
      </c>
      <c r="I14" s="74">
        <v>0</v>
      </c>
      <c r="J14" s="72"/>
    </row>
    <row r="15" spans="1:10" ht="12" customHeight="1" x14ac:dyDescent="0.2">
      <c r="A15" s="68"/>
      <c r="B15" s="75" t="s">
        <v>51</v>
      </c>
      <c r="C15" s="68"/>
      <c r="D15" s="70" t="s">
        <v>0</v>
      </c>
      <c r="E15" s="70" t="s">
        <v>19</v>
      </c>
      <c r="F15" s="71">
        <f>SUMIF('Pages 6.2.2 - 6.2.3'!$C$85:$C$102,G15,'Pages 6.2.2 - 6.2.3'!$F$85:$F$102)</f>
        <v>1106268.8070000005</v>
      </c>
      <c r="G15" s="93" t="s">
        <v>18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51</v>
      </c>
      <c r="C16" s="68"/>
      <c r="D16" s="70" t="s">
        <v>0</v>
      </c>
      <c r="E16" s="70" t="s">
        <v>19</v>
      </c>
      <c r="F16" s="71">
        <f>SUMIF('Pages 6.2.2 - 6.2.3'!$C$85:$C$102,G16,'Pages 6.2.2 - 6.2.3'!$F$85:$F$102)</f>
        <v>-5666.3250000178814</v>
      </c>
      <c r="G16" s="93" t="s">
        <v>14</v>
      </c>
      <c r="H16" s="92">
        <v>7.8111041399714837E-2</v>
      </c>
      <c r="I16" s="74">
        <f t="shared" si="0"/>
        <v>-442.60254666063588</v>
      </c>
      <c r="J16" s="72"/>
    </row>
    <row r="17" spans="1:10" ht="12" customHeight="1" x14ac:dyDescent="0.2">
      <c r="A17" s="68"/>
      <c r="B17" s="75" t="s">
        <v>51</v>
      </c>
      <c r="C17" s="68"/>
      <c r="D17" s="70" t="s">
        <v>0</v>
      </c>
      <c r="E17" s="70" t="s">
        <v>19</v>
      </c>
      <c r="F17" s="71">
        <f>SUMIF('Pages 6.2.2 - 6.2.3'!$C$85:$C$102,G17,'Pages 6.2.2 - 6.2.3'!$F$85:$F$102)</f>
        <v>-7446098.9921372086</v>
      </c>
      <c r="G17" s="93" t="s">
        <v>24</v>
      </c>
      <c r="H17" s="92">
        <v>0.21577192756641544</v>
      </c>
      <c r="I17" s="74">
        <f t="shared" si="0"/>
        <v>-1606659.1323837887</v>
      </c>
      <c r="J17" s="72"/>
    </row>
    <row r="18" spans="1:10" ht="12" customHeight="1" x14ac:dyDescent="0.2">
      <c r="A18" s="68"/>
      <c r="B18" s="75" t="s">
        <v>51</v>
      </c>
      <c r="C18" s="68"/>
      <c r="D18" s="70" t="s">
        <v>0</v>
      </c>
      <c r="E18" s="70" t="s">
        <v>19</v>
      </c>
      <c r="F18" s="71">
        <f>SUMIF('Pages 6.2.2 - 6.2.3'!$C$85:$C$102,G18,'Pages 6.2.2 - 6.2.3'!$F$85:$F$102)</f>
        <v>-336793.97999999905</v>
      </c>
      <c r="G18" s="93" t="s">
        <v>23</v>
      </c>
      <c r="H18" s="92">
        <v>0.21577192756641544</v>
      </c>
      <c r="I18" s="74">
        <f t="shared" si="0"/>
        <v>-72670.686257364563</v>
      </c>
      <c r="J18" s="70"/>
    </row>
    <row r="19" spans="1:10" ht="12" customHeight="1" x14ac:dyDescent="0.2">
      <c r="A19" s="68"/>
      <c r="B19" s="75" t="s">
        <v>51</v>
      </c>
      <c r="C19" s="68"/>
      <c r="D19" s="70" t="s">
        <v>0</v>
      </c>
      <c r="E19" s="70" t="s">
        <v>19</v>
      </c>
      <c r="F19" s="71">
        <f>SUMIF('Pages 6.2.2 - 6.2.3'!$C$85:$C$102,G19,'Pages 6.2.2 - 6.2.3'!$F$85:$F$102)</f>
        <v>-3634197.9150694013</v>
      </c>
      <c r="G19" s="93" t="s">
        <v>13</v>
      </c>
      <c r="H19" s="92">
        <v>6.7017620954721469E-2</v>
      </c>
      <c r="I19" s="74">
        <f t="shared" si="0"/>
        <v>-243555.29834656019</v>
      </c>
      <c r="J19" s="70"/>
    </row>
    <row r="20" spans="1:10" s="97" customFormat="1" ht="12" customHeight="1" x14ac:dyDescent="0.2">
      <c r="A20" s="95"/>
      <c r="B20" s="75" t="s">
        <v>51</v>
      </c>
      <c r="C20" s="68"/>
      <c r="D20" s="70" t="s">
        <v>0</v>
      </c>
      <c r="E20" s="70" t="s">
        <v>19</v>
      </c>
      <c r="F20" s="71">
        <f>SUMIF('Pages 6.2.2 - 6.2.3'!$C$85:$C$102,G20,'Pages 6.2.2 - 6.2.3'!$F$85:$F$102)</f>
        <v>5147221.5940607153</v>
      </c>
      <c r="G20" s="93" t="s">
        <v>8</v>
      </c>
      <c r="H20" s="92" t="s">
        <v>28</v>
      </c>
      <c r="I20" s="74">
        <v>0</v>
      </c>
      <c r="J20" s="96"/>
    </row>
    <row r="21" spans="1:10" ht="12" customHeight="1" x14ac:dyDescent="0.2">
      <c r="A21" s="68"/>
      <c r="B21" s="75" t="s">
        <v>51</v>
      </c>
      <c r="C21" s="68"/>
      <c r="D21" s="70" t="s">
        <v>0</v>
      </c>
      <c r="E21" s="70" t="s">
        <v>19</v>
      </c>
      <c r="F21" s="71">
        <f>SUMIF('Pages 6.2.2 - 6.2.3'!$C$85:$C$102,G21,'Pages 6.2.2 - 6.2.3'!$F$85:$F$102)</f>
        <v>-4535.4000000000087</v>
      </c>
      <c r="G21" s="93" t="s">
        <v>9</v>
      </c>
      <c r="H21" s="92" t="s">
        <v>28</v>
      </c>
      <c r="I21" s="74">
        <f>F21</f>
        <v>-4535.4000000000087</v>
      </c>
      <c r="J21" s="76"/>
    </row>
    <row r="22" spans="1:10" ht="12" customHeight="1" x14ac:dyDescent="0.2">
      <c r="A22" s="68"/>
      <c r="B22" s="75" t="s">
        <v>51</v>
      </c>
      <c r="C22" s="68"/>
      <c r="D22" s="70" t="s">
        <v>0</v>
      </c>
      <c r="E22" s="70" t="s">
        <v>19</v>
      </c>
      <c r="F22" s="71">
        <f>SUMIF('Pages 6.2.2 - 6.2.3'!$C$85:$C$102,"WYP",'Pages 6.2.2 - 6.2.3'!$F$85:$F$102)</f>
        <v>79127.694652520411</v>
      </c>
      <c r="G22" s="93" t="s">
        <v>131</v>
      </c>
      <c r="H22" s="92" t="s">
        <v>28</v>
      </c>
      <c r="I22" s="74">
        <v>0</v>
      </c>
      <c r="J22" s="76"/>
    </row>
    <row r="23" spans="1:10" ht="12" customHeight="1" x14ac:dyDescent="0.2">
      <c r="A23" s="68"/>
      <c r="B23" s="75" t="s">
        <v>51</v>
      </c>
      <c r="C23" s="68"/>
      <c r="D23" s="70" t="s">
        <v>0</v>
      </c>
      <c r="E23" s="70" t="s">
        <v>19</v>
      </c>
      <c r="F23" s="71">
        <f>SUMIF('Pages 6.2.2 - 6.2.3'!$C$85:$C$102,"WYU",'Pages 6.2.2 - 6.2.3'!$F$85:$F$102)</f>
        <v>0</v>
      </c>
      <c r="G23" s="93" t="s">
        <v>131</v>
      </c>
      <c r="H23" s="92" t="s">
        <v>28</v>
      </c>
      <c r="I23" s="74">
        <v>0</v>
      </c>
      <c r="J23" s="76"/>
    </row>
    <row r="24" spans="1:10" ht="12" customHeight="1" x14ac:dyDescent="0.2">
      <c r="A24" s="68"/>
      <c r="B24" s="75" t="s">
        <v>50</v>
      </c>
      <c r="C24" s="68"/>
      <c r="D24" s="70" t="s">
        <v>49</v>
      </c>
      <c r="E24" s="70" t="s">
        <v>19</v>
      </c>
      <c r="F24" s="71">
        <f>SUMIF('Pages 6.2.2 - 6.2.3'!$C$106:$C$107,G24,'Pages 6.2.2 - 6.2.3'!$F$106:$F$107)</f>
        <v>0</v>
      </c>
      <c r="G24" s="58" t="s">
        <v>25</v>
      </c>
      <c r="H24" s="92">
        <v>0</v>
      </c>
      <c r="I24" s="74">
        <f t="shared" si="0"/>
        <v>0</v>
      </c>
      <c r="J24" s="76"/>
    </row>
    <row r="25" spans="1:10" s="97" customFormat="1" ht="12" customHeight="1" x14ac:dyDescent="0.2">
      <c r="A25" s="95"/>
      <c r="B25" s="75" t="s">
        <v>50</v>
      </c>
      <c r="C25" s="68"/>
      <c r="D25" s="70" t="s">
        <v>49</v>
      </c>
      <c r="E25" s="70" t="s">
        <v>19</v>
      </c>
      <c r="F25" s="71">
        <f>SUMIF('Pages 6.2.2 - 6.2.3'!$C$106:$C$107,G25,'Pages 6.2.2 - 6.2.3'!$F$106:$F$107)</f>
        <v>-467543.5800000038</v>
      </c>
      <c r="G25" s="58" t="s">
        <v>24</v>
      </c>
      <c r="H25" s="92">
        <v>0.21577192756641544</v>
      </c>
      <c r="I25" s="74">
        <f t="shared" si="0"/>
        <v>-100882.77947790339</v>
      </c>
      <c r="J25" s="98"/>
    </row>
    <row r="26" spans="1:10" ht="12" customHeight="1" x14ac:dyDescent="0.2">
      <c r="A26" s="68"/>
      <c r="B26" s="75" t="s">
        <v>48</v>
      </c>
      <c r="C26" s="68"/>
      <c r="D26" s="70" t="s">
        <v>47</v>
      </c>
      <c r="E26" s="70" t="s">
        <v>19</v>
      </c>
      <c r="F26" s="71">
        <f>'Pages 6.2.2 - 6.2.3'!F111</f>
        <v>0</v>
      </c>
      <c r="G26" s="58" t="s">
        <v>25</v>
      </c>
      <c r="H26" s="92">
        <v>0</v>
      </c>
      <c r="I26" s="74">
        <f t="shared" si="0"/>
        <v>0</v>
      </c>
    </row>
    <row r="27" spans="1:10" ht="12" customHeight="1" x14ac:dyDescent="0.2">
      <c r="A27" s="68"/>
      <c r="B27" s="75" t="s">
        <v>46</v>
      </c>
      <c r="C27" s="68"/>
      <c r="D27" s="70" t="s">
        <v>45</v>
      </c>
      <c r="E27" s="70" t="s">
        <v>19</v>
      </c>
      <c r="F27" s="71">
        <f>SUMIF('Pages 6.2.2 - 6.2.3'!$C$115:$C$124,G27,'Pages 6.2.2 - 6.2.3'!$F$115:$F$124)</f>
        <v>-42023.29499999946</v>
      </c>
      <c r="G27" s="58" t="s">
        <v>11</v>
      </c>
      <c r="H27" s="92" t="s">
        <v>28</v>
      </c>
      <c r="I27" s="74">
        <v>0</v>
      </c>
    </row>
    <row r="28" spans="1:10" s="97" customFormat="1" ht="12" customHeight="1" x14ac:dyDescent="0.2">
      <c r="A28" s="95"/>
      <c r="B28" s="75" t="s">
        <v>46</v>
      </c>
      <c r="C28" s="68"/>
      <c r="D28" s="70" t="s">
        <v>45</v>
      </c>
      <c r="E28" s="70" t="s">
        <v>19</v>
      </c>
      <c r="F28" s="71">
        <f>SUMIF('Pages 6.2.2 - 6.2.3'!$C$115:$C$124,G28,'Pages 6.2.2 - 6.2.3'!$F$115:$F$124)</f>
        <v>0</v>
      </c>
      <c r="G28" s="58" t="s">
        <v>12</v>
      </c>
      <c r="H28" s="92">
        <v>6.9360885492844845E-2</v>
      </c>
      <c r="I28" s="74">
        <f t="shared" si="0"/>
        <v>0</v>
      </c>
    </row>
    <row r="29" spans="1:10" ht="12" customHeight="1" x14ac:dyDescent="0.2">
      <c r="A29" s="68"/>
      <c r="B29" s="75" t="s">
        <v>46</v>
      </c>
      <c r="C29" s="68"/>
      <c r="D29" s="70" t="s">
        <v>45</v>
      </c>
      <c r="E29" s="70" t="s">
        <v>19</v>
      </c>
      <c r="F29" s="71">
        <f>SUMIF('Pages 6.2.2 - 6.2.3'!$C$115:$C$124,G29,'Pages 6.2.2 - 6.2.3'!$F$115:$F$124)</f>
        <v>0</v>
      </c>
      <c r="G29" s="58" t="s">
        <v>14</v>
      </c>
      <c r="H29" s="92">
        <v>7.8111041399714837E-2</v>
      </c>
      <c r="I29" s="74">
        <f t="shared" si="0"/>
        <v>0</v>
      </c>
      <c r="J29" s="78"/>
    </row>
    <row r="30" spans="1:10" ht="12" customHeight="1" x14ac:dyDescent="0.2">
      <c r="A30" s="68"/>
      <c r="B30" s="75" t="s">
        <v>46</v>
      </c>
      <c r="C30" s="68"/>
      <c r="D30" s="70" t="s">
        <v>45</v>
      </c>
      <c r="E30" s="70" t="s">
        <v>19</v>
      </c>
      <c r="F30" s="71">
        <f>SUMIF('Pages 6.2.2 - 6.2.3'!$C$115:$C$124,G30,'Pages 6.2.2 - 6.2.3'!$F$115:$F$124)</f>
        <v>-374852.3820838742</v>
      </c>
      <c r="G30" s="58" t="s">
        <v>10</v>
      </c>
      <c r="H30" s="92" t="s">
        <v>28</v>
      </c>
      <c r="I30" s="74">
        <v>0</v>
      </c>
      <c r="J30" s="78"/>
    </row>
    <row r="31" spans="1:10" ht="12" customHeight="1" x14ac:dyDescent="0.2">
      <c r="A31" s="68"/>
      <c r="B31" s="75" t="s">
        <v>46</v>
      </c>
      <c r="C31" s="68"/>
      <c r="D31" s="70" t="s">
        <v>45</v>
      </c>
      <c r="E31" s="70" t="s">
        <v>19</v>
      </c>
      <c r="F31" s="71">
        <f>SUMIF('Pages 6.2.2 - 6.2.3'!$C$115:$C$124,G31,'Pages 6.2.2 - 6.2.3'!$F$115:$F$124)</f>
        <v>-426529.59000000078</v>
      </c>
      <c r="G31" s="58" t="s">
        <v>13</v>
      </c>
      <c r="H31" s="92">
        <v>6.7017620954721469E-2</v>
      </c>
      <c r="I31" s="74">
        <f t="shared" si="0"/>
        <v>-28584.998388592809</v>
      </c>
      <c r="J31" s="70"/>
    </row>
    <row r="32" spans="1:10" ht="12" customHeight="1" x14ac:dyDescent="0.2">
      <c r="A32" s="68"/>
      <c r="B32" s="75" t="s">
        <v>46</v>
      </c>
      <c r="C32" s="68"/>
      <c r="D32" s="70" t="s">
        <v>45</v>
      </c>
      <c r="E32" s="70" t="s">
        <v>19</v>
      </c>
      <c r="F32" s="71">
        <f>SUMIF('Pages 6.2.2 - 6.2.3'!$C$115:$C$124,G32,'Pages 6.2.2 - 6.2.3'!$F$115:$F$124)</f>
        <v>0</v>
      </c>
      <c r="G32" s="58" t="s">
        <v>7</v>
      </c>
      <c r="H32" s="92" t="s">
        <v>28</v>
      </c>
      <c r="I32" s="74">
        <v>0</v>
      </c>
      <c r="J32" s="76"/>
    </row>
    <row r="33" spans="1:10" ht="12" customHeight="1" x14ac:dyDescent="0.2">
      <c r="A33" s="68"/>
      <c r="B33" s="75" t="s">
        <v>46</v>
      </c>
      <c r="C33" s="68"/>
      <c r="D33" s="70" t="s">
        <v>45</v>
      </c>
      <c r="E33" s="70" t="s">
        <v>19</v>
      </c>
      <c r="F33" s="71">
        <f>SUMIF('Pages 6.2.2 - 6.2.3'!$C$115:$C$124,G33,'Pages 6.2.2 - 6.2.3'!$F$115:$F$124)</f>
        <v>-1091.8050000000148</v>
      </c>
      <c r="G33" s="58" t="s">
        <v>8</v>
      </c>
      <c r="H33" s="92" t="s">
        <v>28</v>
      </c>
      <c r="I33" s="74">
        <v>0</v>
      </c>
      <c r="J33" s="76"/>
    </row>
    <row r="34" spans="1:10" ht="12" customHeight="1" x14ac:dyDescent="0.2">
      <c r="A34" s="68"/>
      <c r="B34" s="75" t="s">
        <v>46</v>
      </c>
      <c r="C34" s="68"/>
      <c r="D34" s="70" t="s">
        <v>45</v>
      </c>
      <c r="E34" s="70" t="s">
        <v>19</v>
      </c>
      <c r="F34" s="71">
        <f>SUMIF('Pages 6.2.2 - 6.2.3'!$C$115:$C$124,G34,'Pages 6.2.2 - 6.2.3'!$F$115:$F$124)</f>
        <v>-120761.05500000017</v>
      </c>
      <c r="G34" s="58" t="s">
        <v>9</v>
      </c>
      <c r="H34" s="92" t="s">
        <v>28</v>
      </c>
      <c r="I34" s="74">
        <f>F34</f>
        <v>-120761.05500000017</v>
      </c>
      <c r="J34" s="76"/>
    </row>
    <row r="35" spans="1:10" ht="12" customHeight="1" x14ac:dyDescent="0.2">
      <c r="A35" s="68"/>
      <c r="B35" s="75" t="s">
        <v>46</v>
      </c>
      <c r="C35" s="68"/>
      <c r="D35" s="70" t="s">
        <v>45</v>
      </c>
      <c r="E35" s="70" t="s">
        <v>19</v>
      </c>
      <c r="F35" s="71">
        <f>SUMIF('Pages 6.2.2 - 6.2.3'!$C$115:$C$124,"WYP",'Pages 6.2.2 - 6.2.3'!$F$115:$F$124)</f>
        <v>-72178.320746451616</v>
      </c>
      <c r="G35" s="58" t="s">
        <v>131</v>
      </c>
      <c r="H35" s="92" t="s">
        <v>28</v>
      </c>
      <c r="I35" s="74">
        <v>0</v>
      </c>
      <c r="J35" s="76"/>
    </row>
    <row r="36" spans="1:10" ht="12" customHeight="1" x14ac:dyDescent="0.2">
      <c r="A36" s="68"/>
      <c r="B36" s="75" t="s">
        <v>46</v>
      </c>
      <c r="C36" s="68"/>
      <c r="D36" s="70" t="s">
        <v>45</v>
      </c>
      <c r="E36" s="70" t="s">
        <v>19</v>
      </c>
      <c r="F36" s="71">
        <f>SUMIF('Pages 6.2.2 - 6.2.3'!$C$115:$C$124,"WYU",'Pages 6.2.2 - 6.2.3'!$F$115:$F$124)</f>
        <v>0</v>
      </c>
      <c r="G36" s="58" t="s">
        <v>131</v>
      </c>
      <c r="H36" s="92" t="s">
        <v>28</v>
      </c>
      <c r="I36" s="74">
        <v>0</v>
      </c>
      <c r="J36" s="76"/>
    </row>
    <row r="37" spans="1:10" ht="12" customHeight="1" x14ac:dyDescent="0.2">
      <c r="B37" s="75"/>
      <c r="C37" s="68"/>
      <c r="D37" s="70"/>
      <c r="E37" s="70"/>
      <c r="F37" s="99">
        <f>SUM(F10:F36)</f>
        <v>-27701583.934188757</v>
      </c>
      <c r="G37" s="70"/>
      <c r="I37" s="99">
        <f>SUM(I10:I36)</f>
        <v>-3245560.5775700584</v>
      </c>
      <c r="J37" s="64" t="s">
        <v>44</v>
      </c>
    </row>
    <row r="38" spans="1:10" ht="12" customHeight="1" x14ac:dyDescent="0.2">
      <c r="B38" s="75"/>
      <c r="C38" s="68"/>
      <c r="D38" s="70"/>
      <c r="E38" s="70"/>
      <c r="F38" s="71"/>
      <c r="G38" s="70"/>
    </row>
    <row r="39" spans="1:10" ht="12" customHeight="1" x14ac:dyDescent="0.2">
      <c r="B39" s="69" t="s">
        <v>133</v>
      </c>
      <c r="C39" s="68"/>
      <c r="D39" s="70"/>
      <c r="E39" s="70"/>
      <c r="F39" s="71"/>
      <c r="G39" s="70"/>
    </row>
    <row r="40" spans="1:10" ht="12" customHeight="1" x14ac:dyDescent="0.2">
      <c r="B40" s="75"/>
      <c r="C40" s="68"/>
      <c r="D40" s="70"/>
      <c r="E40" s="70"/>
      <c r="F40" s="71">
        <f>'Page 6.2'!F53</f>
        <v>-642248061.86416066</v>
      </c>
      <c r="G40" s="70"/>
      <c r="I40" s="71">
        <f>'Page 6.2'!I53</f>
        <v>-51891710.883360811</v>
      </c>
      <c r="J40" s="64">
        <v>6.2</v>
      </c>
    </row>
    <row r="41" spans="1:10" ht="12" customHeight="1" x14ac:dyDescent="0.2">
      <c r="B41" s="75"/>
      <c r="C41" s="68"/>
      <c r="D41" s="70"/>
      <c r="E41" s="70"/>
      <c r="F41" s="71">
        <f>F37</f>
        <v>-27701583.934188757</v>
      </c>
      <c r="G41" s="70"/>
      <c r="H41" s="100"/>
      <c r="I41" s="71">
        <f>I37</f>
        <v>-3245560.5775700584</v>
      </c>
      <c r="J41" s="78" t="s">
        <v>135</v>
      </c>
    </row>
    <row r="42" spans="1:10" ht="12" customHeight="1" x14ac:dyDescent="0.2">
      <c r="B42" s="75"/>
      <c r="C42" s="102" t="s">
        <v>134</v>
      </c>
      <c r="D42" s="70"/>
      <c r="E42" s="70"/>
      <c r="F42" s="103">
        <f>SUM(F40:F41)</f>
        <v>-669949645.79834938</v>
      </c>
      <c r="G42" s="96"/>
      <c r="H42" s="100"/>
      <c r="I42" s="103">
        <f>SUM(I40:I41)</f>
        <v>-55137271.460930869</v>
      </c>
      <c r="J42" s="78"/>
    </row>
    <row r="43" spans="1:10" ht="12" customHeight="1" x14ac:dyDescent="0.2">
      <c r="A43" s="68"/>
      <c r="B43" s="75"/>
      <c r="C43" s="68"/>
      <c r="D43" s="70"/>
      <c r="E43" s="70"/>
      <c r="F43" s="71"/>
      <c r="G43" s="70"/>
      <c r="H43" s="100"/>
      <c r="I43" s="101"/>
      <c r="J43" s="78"/>
    </row>
    <row r="44" spans="1:10" ht="12" customHeight="1" x14ac:dyDescent="0.2">
      <c r="A44" s="68"/>
      <c r="B44" s="79"/>
      <c r="C44" s="79"/>
      <c r="D44" s="76"/>
      <c r="E44" s="76"/>
      <c r="F44" s="77"/>
      <c r="G44" s="76"/>
      <c r="H44" s="81"/>
      <c r="I44" s="77"/>
      <c r="J44" s="78"/>
    </row>
    <row r="45" spans="1:10" ht="12" customHeight="1" x14ac:dyDescent="0.2">
      <c r="A45" s="68"/>
      <c r="B45" s="79"/>
      <c r="C45" s="79"/>
      <c r="D45" s="76"/>
      <c r="E45" s="76"/>
      <c r="F45" s="77"/>
      <c r="G45" s="76"/>
      <c r="H45" s="81"/>
      <c r="I45" s="77"/>
      <c r="J45" s="78"/>
    </row>
    <row r="46" spans="1:10" ht="12" customHeight="1" x14ac:dyDescent="0.2">
      <c r="A46" s="68"/>
      <c r="B46" s="82"/>
      <c r="C46" s="79"/>
      <c r="D46" s="76"/>
      <c r="E46" s="76"/>
      <c r="F46" s="77"/>
      <c r="G46" s="76"/>
      <c r="H46" s="81"/>
      <c r="I46" s="77"/>
      <c r="J46" s="78"/>
    </row>
    <row r="47" spans="1:10" ht="12" customHeight="1" x14ac:dyDescent="0.2">
      <c r="A47" s="68"/>
      <c r="B47" s="83"/>
      <c r="C47" s="84"/>
      <c r="D47" s="70"/>
      <c r="E47" s="70"/>
      <c r="F47" s="70"/>
      <c r="G47" s="70"/>
      <c r="H47" s="81"/>
      <c r="I47" s="77"/>
      <c r="J47" s="78"/>
    </row>
    <row r="48" spans="1:10" ht="12" customHeight="1" x14ac:dyDescent="0.2">
      <c r="A48" s="68"/>
      <c r="B48" s="84"/>
      <c r="C48" s="84"/>
      <c r="D48" s="70"/>
      <c r="E48" s="70"/>
      <c r="F48" s="70"/>
      <c r="G48" s="70"/>
      <c r="H48" s="81"/>
      <c r="I48" s="77"/>
      <c r="J48" s="78"/>
    </row>
    <row r="49" spans="1:10" ht="12" customHeight="1" x14ac:dyDescent="0.2">
      <c r="A49" s="68"/>
      <c r="B49" s="85"/>
      <c r="C49" s="84"/>
      <c r="D49" s="70"/>
      <c r="E49" s="70"/>
      <c r="F49" s="70"/>
      <c r="G49" s="70"/>
      <c r="H49" s="81"/>
      <c r="I49" s="77"/>
      <c r="J49" s="78"/>
    </row>
    <row r="50" spans="1:10" ht="12" customHeight="1" x14ac:dyDescent="0.2">
      <c r="A50" s="68"/>
      <c r="B50" s="85"/>
      <c r="C50" s="84"/>
      <c r="D50" s="70"/>
      <c r="E50" s="70"/>
      <c r="F50" s="70"/>
      <c r="G50" s="70"/>
      <c r="H50" s="70"/>
      <c r="I50" s="70"/>
      <c r="J50" s="72"/>
    </row>
    <row r="51" spans="1:10" ht="12" customHeight="1" x14ac:dyDescent="0.2">
      <c r="A51" s="68"/>
      <c r="B51" s="68"/>
      <c r="C51" s="68"/>
      <c r="D51" s="68"/>
      <c r="E51" s="68"/>
      <c r="F51" s="68"/>
      <c r="G51" s="68"/>
      <c r="H51" s="70"/>
      <c r="I51" s="70"/>
      <c r="J51" s="70"/>
    </row>
    <row r="52" spans="1:10" ht="12" customHeight="1" x14ac:dyDescent="0.2">
      <c r="A52" s="68"/>
      <c r="B52" s="85"/>
      <c r="C52" s="68"/>
      <c r="D52" s="70"/>
      <c r="E52" s="70"/>
      <c r="F52" s="70"/>
      <c r="G52" s="70"/>
      <c r="H52" s="70"/>
      <c r="I52" s="70"/>
      <c r="J52" s="72"/>
    </row>
    <row r="53" spans="1:10" ht="12" customHeight="1" x14ac:dyDescent="0.2">
      <c r="A53" s="68"/>
      <c r="B53" s="85"/>
      <c r="C53" s="68"/>
      <c r="D53" s="70"/>
      <c r="E53" s="70"/>
      <c r="F53" s="89"/>
      <c r="G53" s="70"/>
      <c r="H53" s="70"/>
      <c r="I53" s="70"/>
      <c r="J53" s="72"/>
    </row>
    <row r="54" spans="1:10" ht="12" customHeight="1" x14ac:dyDescent="0.2">
      <c r="A54" s="68"/>
      <c r="B54" s="86"/>
      <c r="C54" s="68"/>
      <c r="D54" s="70"/>
      <c r="E54" s="70"/>
      <c r="F54" s="70"/>
      <c r="G54" s="70"/>
      <c r="H54" s="70"/>
      <c r="I54" s="70"/>
      <c r="J54" s="72"/>
    </row>
    <row r="55" spans="1:10" ht="12" customHeight="1" x14ac:dyDescent="0.2">
      <c r="A55" s="68"/>
      <c r="B55" s="85"/>
      <c r="C55" s="68"/>
      <c r="D55" s="70"/>
      <c r="E55" s="70"/>
      <c r="F55" s="70"/>
      <c r="G55" s="70"/>
      <c r="H55" s="70"/>
      <c r="I55" s="70"/>
      <c r="J55" s="72"/>
    </row>
    <row r="56" spans="1:10" ht="12" customHeight="1" x14ac:dyDescent="0.2">
      <c r="A56" s="68"/>
      <c r="B56" s="68"/>
      <c r="C56" s="68"/>
      <c r="D56" s="70"/>
      <c r="E56" s="70"/>
      <c r="F56" s="70"/>
      <c r="G56" s="70"/>
      <c r="H56" s="70"/>
      <c r="I56" s="70"/>
      <c r="J56" s="72"/>
    </row>
    <row r="57" spans="1:10" ht="12" customHeight="1" x14ac:dyDescent="0.2">
      <c r="A57" s="68"/>
      <c r="B57" s="68"/>
      <c r="C57" s="68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68"/>
      <c r="D58" s="70"/>
      <c r="E58" s="70"/>
      <c r="F58" s="70"/>
      <c r="G58" s="70"/>
      <c r="H58" s="70"/>
      <c r="I58" s="70"/>
      <c r="J58" s="72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  <row r="63" spans="1:10" ht="12" customHeight="1" x14ac:dyDescent="0.2">
      <c r="A63" s="68"/>
      <c r="B63" s="129"/>
      <c r="C63" s="129"/>
      <c r="D63" s="129"/>
      <c r="E63" s="129"/>
      <c r="F63" s="129"/>
      <c r="G63" s="129"/>
      <c r="H63" s="129"/>
      <c r="I63" s="129"/>
      <c r="J63" s="129"/>
    </row>
  </sheetData>
  <mergeCells count="1">
    <mergeCell ref="B59:J62"/>
  </mergeCells>
  <conditionalFormatting sqref="B9:B43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4:E4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43:G4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3:D46">
      <formula1>#REF!</formula1>
    </dataValidation>
  </dataValidations>
  <pageMargins left="0.75" right="0.25" top="0.5" bottom="0.3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view="pageBreakPreview" zoomScale="85" zoomScaleNormal="100" zoomScaleSheetLayoutView="85" workbookViewId="0">
      <selection activeCell="F131" sqref="F131"/>
    </sheetView>
  </sheetViews>
  <sheetFormatPr defaultRowHeight="12.75" x14ac:dyDescent="0.2"/>
  <cols>
    <col min="1" max="1" width="31.42578125" style="1" customWidth="1"/>
    <col min="2" max="2" width="8.7109375" style="1" bestFit="1" customWidth="1"/>
    <col min="3" max="3" width="6.85546875" style="1" bestFit="1" customWidth="1"/>
    <col min="4" max="4" width="16" style="1" bestFit="1" customWidth="1"/>
    <col min="5" max="5" width="16.7109375" style="1" bestFit="1" customWidth="1"/>
    <col min="6" max="6" width="14.5703125" style="1" bestFit="1" customWidth="1"/>
    <col min="7" max="16384" width="9.140625" style="1"/>
  </cols>
  <sheetData>
    <row r="1" spans="1:6" x14ac:dyDescent="0.2">
      <c r="A1" s="4" t="s">
        <v>128</v>
      </c>
    </row>
    <row r="2" spans="1:6" x14ac:dyDescent="0.2">
      <c r="A2" s="27" t="s">
        <v>129</v>
      </c>
    </row>
    <row r="3" spans="1:6" x14ac:dyDescent="0.2">
      <c r="A3" s="4" t="s">
        <v>113</v>
      </c>
    </row>
    <row r="4" spans="1:6" x14ac:dyDescent="0.2">
      <c r="D4" s="16" t="s">
        <v>112</v>
      </c>
      <c r="E4" s="26" t="s">
        <v>102</v>
      </c>
    </row>
    <row r="5" spans="1:6" x14ac:dyDescent="0.2">
      <c r="A5" s="15"/>
      <c r="B5" s="15"/>
      <c r="C5" s="15"/>
      <c r="D5" s="16" t="s">
        <v>111</v>
      </c>
      <c r="E5" s="23" t="s">
        <v>104</v>
      </c>
    </row>
    <row r="6" spans="1:6" x14ac:dyDescent="0.2">
      <c r="D6" s="21" t="s">
        <v>110</v>
      </c>
      <c r="E6" s="22" t="s">
        <v>109</v>
      </c>
      <c r="F6" s="21" t="s">
        <v>108</v>
      </c>
    </row>
    <row r="7" spans="1:6" x14ac:dyDescent="0.2">
      <c r="A7" s="20" t="s">
        <v>107</v>
      </c>
      <c r="B7" s="20" t="s">
        <v>106</v>
      </c>
      <c r="C7" s="20" t="s">
        <v>105</v>
      </c>
      <c r="D7" s="17" t="s">
        <v>104</v>
      </c>
      <c r="E7" s="18" t="s">
        <v>103</v>
      </c>
      <c r="F7" s="17" t="s">
        <v>102</v>
      </c>
    </row>
    <row r="8" spans="1:6" x14ac:dyDescent="0.2">
      <c r="E8" s="16" t="s">
        <v>101</v>
      </c>
    </row>
    <row r="9" spans="1:6" x14ac:dyDescent="0.2">
      <c r="A9" s="15" t="s">
        <v>100</v>
      </c>
    </row>
    <row r="10" spans="1:6" x14ac:dyDescent="0.2">
      <c r="A10" s="15"/>
    </row>
    <row r="11" spans="1:6" x14ac:dyDescent="0.2">
      <c r="A11" s="4" t="s">
        <v>99</v>
      </c>
    </row>
    <row r="12" spans="1:6" x14ac:dyDescent="0.2">
      <c r="A12" s="10" t="s">
        <v>69</v>
      </c>
      <c r="B12" s="1" t="s">
        <v>2</v>
      </c>
      <c r="C12" s="8" t="s">
        <v>25</v>
      </c>
      <c r="D12" s="7">
        <f>'Pages 6.2.4 - 6.2.9'!C12</f>
        <v>-2421561863.3999996</v>
      </c>
      <c r="E12" s="7">
        <f>'Pages 6.2.4 - 6.2.9'!AO12+'Pages 6.2.4 - 6.2.9'!AO18</f>
        <v>-2635860987.0861602</v>
      </c>
      <c r="F12" s="7">
        <f t="shared" ref="F12:F17" si="0">E12-D12</f>
        <v>-214299123.68616056</v>
      </c>
    </row>
    <row r="13" spans="1:6" x14ac:dyDescent="0.2">
      <c r="A13" s="10" t="s">
        <v>72</v>
      </c>
      <c r="B13" s="1" t="s">
        <v>2</v>
      </c>
      <c r="C13" s="8" t="s">
        <v>24</v>
      </c>
      <c r="D13" s="7">
        <f>'Pages 6.2.4 - 6.2.9'!C13</f>
        <v>-32442850.820097968</v>
      </c>
      <c r="E13" s="7">
        <f>'Pages 6.2.4 - 6.2.9'!AO13</f>
        <v>-33355593.407705721</v>
      </c>
      <c r="F13" s="7">
        <f t="shared" si="0"/>
        <v>-912742.58760775253</v>
      </c>
    </row>
    <row r="14" spans="1:6" x14ac:dyDescent="0.2">
      <c r="A14" s="11" t="s">
        <v>65</v>
      </c>
      <c r="B14" s="1" t="s">
        <v>2</v>
      </c>
      <c r="C14" s="8" t="s">
        <v>14</v>
      </c>
      <c r="D14" s="7">
        <f>'Pages 6.2.4 - 6.2.9'!C14</f>
        <v>0</v>
      </c>
      <c r="E14" s="7">
        <f>'Pages 6.2.4 - 6.2.9'!AO14</f>
        <v>-4025099.4612479997</v>
      </c>
      <c r="F14" s="7">
        <f t="shared" si="0"/>
        <v>-4025099.4612479997</v>
      </c>
    </row>
    <row r="15" spans="1:6" x14ac:dyDescent="0.2">
      <c r="A15" s="10" t="s">
        <v>78</v>
      </c>
      <c r="B15" s="1" t="s">
        <v>2</v>
      </c>
      <c r="C15" s="8" t="s">
        <v>25</v>
      </c>
      <c r="D15" s="7">
        <f>'Pages 6.2.4 - 6.2.9'!C15</f>
        <v>-65264277.329999998</v>
      </c>
      <c r="E15" s="7">
        <f>'Pages 6.2.4 - 6.2.9'!AO15</f>
        <v>-75074684.285068005</v>
      </c>
      <c r="F15" s="7">
        <f t="shared" si="0"/>
        <v>-9810406.9550680071</v>
      </c>
    </row>
    <row r="16" spans="1:6" x14ac:dyDescent="0.2">
      <c r="A16" s="10" t="s">
        <v>98</v>
      </c>
      <c r="B16" s="1" t="s">
        <v>2</v>
      </c>
      <c r="C16" s="8" t="s">
        <v>25</v>
      </c>
      <c r="D16" s="7">
        <f>'Pages 6.2.4 - 6.2.9'!C16</f>
        <v>-9926641.7599999998</v>
      </c>
      <c r="E16" s="7">
        <f>'Pages 6.2.4 - 6.2.9'!AO16</f>
        <v>-11437912.879568988</v>
      </c>
      <c r="F16" s="7">
        <f t="shared" si="0"/>
        <v>-1511271.1195689887</v>
      </c>
    </row>
    <row r="17" spans="1:6" x14ac:dyDescent="0.2">
      <c r="A17" s="11" t="s">
        <v>80</v>
      </c>
      <c r="B17" s="1" t="s">
        <v>2</v>
      </c>
      <c r="C17" s="8" t="s">
        <v>23</v>
      </c>
      <c r="D17" s="7">
        <f>'Pages 6.2.4 - 6.2.9'!C21</f>
        <v>-595439381.59000003</v>
      </c>
      <c r="E17" s="7">
        <f>'Pages 6.2.4 - 6.2.9'!AO21</f>
        <v>-630594168.78590584</v>
      </c>
      <c r="F17" s="7">
        <f t="shared" si="0"/>
        <v>-35154787.195905805</v>
      </c>
    </row>
    <row r="18" spans="1:6" x14ac:dyDescent="0.2">
      <c r="A18" s="1" t="s">
        <v>97</v>
      </c>
      <c r="D18" s="3">
        <f>SUBTOTAL(9,D12:D17)</f>
        <v>-3124635014.9000978</v>
      </c>
      <c r="E18" s="3">
        <f>SUBTOTAL(9,E12:E17)</f>
        <v>-3390348445.9056568</v>
      </c>
      <c r="F18" s="3">
        <f>SUBTOTAL(9,F12:F17)</f>
        <v>-265713431.00555915</v>
      </c>
    </row>
    <row r="19" spans="1:6" x14ac:dyDescent="0.2">
      <c r="D19" s="7"/>
      <c r="E19" s="7"/>
      <c r="F19" s="7"/>
    </row>
    <row r="20" spans="1:6" x14ac:dyDescent="0.2">
      <c r="A20" s="4" t="s">
        <v>73</v>
      </c>
      <c r="D20" s="7"/>
      <c r="E20" s="7"/>
      <c r="F20" s="7"/>
    </row>
    <row r="21" spans="1:6" x14ac:dyDescent="0.2">
      <c r="A21" s="1" t="s">
        <v>69</v>
      </c>
      <c r="B21" s="1" t="s">
        <v>5</v>
      </c>
      <c r="C21" s="8" t="s">
        <v>25</v>
      </c>
      <c r="D21" s="7">
        <f>'Pages 6.2.4 - 6.2.9'!C25</f>
        <v>-86339874.680000007</v>
      </c>
      <c r="E21" s="7">
        <f>'Pages 6.2.4 - 6.2.9'!AO25</f>
        <v>-96585184.292239606</v>
      </c>
      <c r="F21" s="7">
        <f>E21-D21</f>
        <v>-10245309.612239599</v>
      </c>
    </row>
    <row r="22" spans="1:6" x14ac:dyDescent="0.2">
      <c r="A22" s="1" t="s">
        <v>72</v>
      </c>
      <c r="B22" s="1" t="s">
        <v>5</v>
      </c>
      <c r="C22" s="8" t="s">
        <v>24</v>
      </c>
      <c r="D22" s="14">
        <f>'Pages 6.2.4 - 6.2.9'!C26</f>
        <v>-272465715.63</v>
      </c>
      <c r="E22" s="7">
        <f>'Pages 6.2.4 - 6.2.9'!AO26</f>
        <v>-299067180.16519958</v>
      </c>
      <c r="F22" s="7">
        <f>E22-D22</f>
        <v>-26601464.535199583</v>
      </c>
    </row>
    <row r="23" spans="1:6" s="13" customFormat="1" x14ac:dyDescent="0.2">
      <c r="A23" s="10" t="s">
        <v>96</v>
      </c>
      <c r="B23" s="1" t="s">
        <v>5</v>
      </c>
      <c r="C23" s="8" t="s">
        <v>24</v>
      </c>
      <c r="D23" s="7">
        <f>'Pages 6.2.4 - 6.2.9'!C27</f>
        <v>-88383096.340000004</v>
      </c>
      <c r="E23" s="7">
        <f>'Pages 6.2.4 - 6.2.9'!AO27</f>
        <v>-94189520.979999989</v>
      </c>
      <c r="F23" s="7">
        <f>E23-D23</f>
        <v>-5806424.6399999857</v>
      </c>
    </row>
    <row r="24" spans="1:6" x14ac:dyDescent="0.2">
      <c r="A24" s="1" t="s">
        <v>71</v>
      </c>
      <c r="D24" s="3">
        <f>SUBTOTAL(9,D21:D23)</f>
        <v>-447188686.64999998</v>
      </c>
      <c r="E24" s="3">
        <f>SUBTOTAL(9,E21:E23)</f>
        <v>-489841885.4374392</v>
      </c>
      <c r="F24" s="3">
        <f>SUBTOTAL(9,F21:F23)</f>
        <v>-42653198.787439167</v>
      </c>
    </row>
    <row r="25" spans="1:6" x14ac:dyDescent="0.2">
      <c r="D25" s="7"/>
      <c r="E25" s="7"/>
      <c r="F25" s="7"/>
    </row>
    <row r="26" spans="1:6" x14ac:dyDescent="0.2">
      <c r="A26" s="4" t="s">
        <v>70</v>
      </c>
      <c r="D26" s="7"/>
      <c r="E26" s="7"/>
      <c r="F26" s="7"/>
    </row>
    <row r="27" spans="1:6" x14ac:dyDescent="0.2">
      <c r="A27" s="11" t="s">
        <v>69</v>
      </c>
      <c r="B27" s="1" t="s">
        <v>3</v>
      </c>
      <c r="C27" s="8" t="s">
        <v>25</v>
      </c>
      <c r="D27" s="7">
        <f>'Pages 6.2.4 - 6.2.9'!C31</f>
        <v>-252867870.44999999</v>
      </c>
      <c r="E27" s="7">
        <f>'Pages 6.2.4 - 6.2.9'!AO31</f>
        <v>-291462483.49967349</v>
      </c>
      <c r="F27" s="7">
        <f>E27-D27</f>
        <v>-38594613.049673498</v>
      </c>
    </row>
    <row r="28" spans="1:6" x14ac:dyDescent="0.2">
      <c r="A28" s="11" t="s">
        <v>72</v>
      </c>
      <c r="B28" s="1" t="s">
        <v>3</v>
      </c>
      <c r="C28" s="8" t="s">
        <v>24</v>
      </c>
      <c r="D28" s="7">
        <f>'Pages 6.2.4 - 6.2.9'!C32</f>
        <v>-202031538.73000002</v>
      </c>
      <c r="E28" s="7">
        <f>'Pages 6.2.4 - 6.2.9'!AO32</f>
        <v>-216344590.86707079</v>
      </c>
      <c r="F28" s="7">
        <f>E28-D28</f>
        <v>-14313052.137070775</v>
      </c>
    </row>
    <row r="29" spans="1:6" x14ac:dyDescent="0.2">
      <c r="A29" s="10" t="s">
        <v>95</v>
      </c>
      <c r="B29" s="1" t="s">
        <v>3</v>
      </c>
      <c r="C29" s="8" t="s">
        <v>25</v>
      </c>
      <c r="D29" s="7">
        <f>'Pages 6.2.4 - 6.2.9'!C33</f>
        <v>-458699014.04000002</v>
      </c>
      <c r="E29" s="7">
        <f>'Pages 6.2.4 - 6.2.9'!AO33</f>
        <v>-517831226.73708731</v>
      </c>
      <c r="F29" s="7">
        <f>E29-D29</f>
        <v>-59132212.697087288</v>
      </c>
    </row>
    <row r="30" spans="1:6" x14ac:dyDescent="0.2">
      <c r="A30" s="11" t="s">
        <v>94</v>
      </c>
      <c r="B30" s="1" t="s">
        <v>3</v>
      </c>
      <c r="C30" s="8" t="s">
        <v>24</v>
      </c>
      <c r="D30" s="7">
        <f>'Pages 6.2.4 - 6.2.9'!C34</f>
        <v>-293591191.88</v>
      </c>
      <c r="E30" s="7">
        <f>'Pages 6.2.4 - 6.2.9'!AO34</f>
        <v>-324658091.83986181</v>
      </c>
      <c r="F30" s="7">
        <f>E30-D30</f>
        <v>-31066899.959861815</v>
      </c>
    </row>
    <row r="31" spans="1:6" x14ac:dyDescent="0.2">
      <c r="A31" s="1" t="s">
        <v>68</v>
      </c>
      <c r="D31" s="3">
        <f>SUBTOTAL(9,D27:D30)</f>
        <v>-1207189615.0999999</v>
      </c>
      <c r="E31" s="3">
        <f>SUBTOTAL(9,E27:E30)</f>
        <v>-1350296392.9436934</v>
      </c>
      <c r="F31" s="3">
        <f>SUBTOTAL(9,F27:F30)</f>
        <v>-143106777.84369338</v>
      </c>
    </row>
    <row r="32" spans="1:6" x14ac:dyDescent="0.2">
      <c r="D32" s="7"/>
      <c r="E32" s="7"/>
      <c r="F32" s="7"/>
    </row>
    <row r="33" spans="1:6" x14ac:dyDescent="0.2">
      <c r="A33" s="4" t="s">
        <v>93</v>
      </c>
      <c r="D33" s="7"/>
      <c r="E33" s="7"/>
      <c r="F33" s="7"/>
    </row>
    <row r="34" spans="1:6" x14ac:dyDescent="0.2">
      <c r="A34" s="11" t="s">
        <v>69</v>
      </c>
      <c r="B34" s="1" t="s">
        <v>1</v>
      </c>
      <c r="C34" s="8" t="s">
        <v>25</v>
      </c>
      <c r="D34" s="7">
        <f>'Pages 6.2.4 - 6.2.9'!C38</f>
        <v>-1212520539.8300002</v>
      </c>
      <c r="E34" s="7">
        <f>'Pages 6.2.4 - 6.2.9'!AO38</f>
        <v>-1313856852.0346947</v>
      </c>
      <c r="F34" s="7">
        <f t="shared" ref="F34:F41" si="1">E34-D34</f>
        <v>-101336312.20469451</v>
      </c>
    </row>
    <row r="35" spans="1:6" x14ac:dyDescent="0.2">
      <c r="A35" s="11" t="s">
        <v>72</v>
      </c>
      <c r="B35" s="1" t="s">
        <v>1</v>
      </c>
      <c r="C35" s="8" t="s">
        <v>24</v>
      </c>
      <c r="D35" s="7">
        <f>'Pages 6.2.4 - 6.2.9'!C39</f>
        <v>-557387481.18999994</v>
      </c>
      <c r="E35" s="7">
        <f>'Pages 6.2.4 - 6.2.9'!AO39</f>
        <v>-590434855.86533177</v>
      </c>
      <c r="F35" s="7">
        <f t="shared" si="1"/>
        <v>-33047374.675331831</v>
      </c>
    </row>
    <row r="36" spans="1:6" x14ac:dyDescent="0.2">
      <c r="A36" s="11" t="s">
        <v>80</v>
      </c>
      <c r="B36" s="1" t="s">
        <v>1</v>
      </c>
      <c r="C36" s="8" t="s">
        <v>23</v>
      </c>
      <c r="D36" s="7">
        <f>'Pages 6.2.4 - 6.2.9'!C40</f>
        <v>-51934663.600000001</v>
      </c>
      <c r="E36" s="7">
        <f>'Pages 6.2.4 - 6.2.9'!AO40</f>
        <v>-53816232.024185486</v>
      </c>
      <c r="F36" s="7">
        <f t="shared" si="1"/>
        <v>-1881568.4241854846</v>
      </c>
    </row>
    <row r="37" spans="1:6" x14ac:dyDescent="0.2">
      <c r="A37" s="11" t="s">
        <v>65</v>
      </c>
      <c r="B37" s="1" t="s">
        <v>1</v>
      </c>
      <c r="C37" s="8" t="s">
        <v>14</v>
      </c>
      <c r="D37" s="7">
        <f>'Pages 6.2.4 - 6.2.9'!C41</f>
        <v>8532945.3200000003</v>
      </c>
      <c r="E37" s="7">
        <f>'Pages 6.2.4 - 6.2.9'!AO41</f>
        <v>8679228.8114517331</v>
      </c>
      <c r="F37" s="7">
        <f t="shared" si="1"/>
        <v>146283.49145173281</v>
      </c>
    </row>
    <row r="38" spans="1:6" x14ac:dyDescent="0.2">
      <c r="A38" s="11" t="s">
        <v>77</v>
      </c>
      <c r="B38" s="1" t="s">
        <v>1</v>
      </c>
      <c r="C38" s="8" t="s">
        <v>25</v>
      </c>
      <c r="D38" s="7">
        <f>'Pages 6.2.4 - 6.2.9'!C42</f>
        <v>0</v>
      </c>
      <c r="E38" s="7">
        <f>'Pages 6.2.4 - 6.2.9'!AO42</f>
        <v>-860383.74369179225</v>
      </c>
      <c r="F38" s="7">
        <f t="shared" si="1"/>
        <v>-860383.74369179225</v>
      </c>
    </row>
    <row r="39" spans="1:6" x14ac:dyDescent="0.2">
      <c r="A39" s="11" t="s">
        <v>76</v>
      </c>
      <c r="B39" s="1" t="s">
        <v>1</v>
      </c>
      <c r="C39" s="8" t="s">
        <v>24</v>
      </c>
      <c r="D39" s="7">
        <f>'Pages 6.2.4 - 6.2.9'!C43</f>
        <v>0</v>
      </c>
      <c r="E39" s="7">
        <f>'Pages 6.2.4 - 6.2.9'!AO43</f>
        <v>-844795.97879426787</v>
      </c>
      <c r="F39" s="7">
        <f t="shared" si="1"/>
        <v>-844795.97879426787</v>
      </c>
    </row>
    <row r="40" spans="1:6" x14ac:dyDescent="0.2">
      <c r="A40" s="11" t="s">
        <v>89</v>
      </c>
      <c r="B40" s="1" t="s">
        <v>1</v>
      </c>
      <c r="C40" s="8" t="s">
        <v>25</v>
      </c>
      <c r="D40" s="7">
        <f>'Pages 6.2.4 - 6.2.9'!C44</f>
        <v>0</v>
      </c>
      <c r="E40" s="7">
        <f>'Pages 6.2.4 - 6.2.9'!AO44</f>
        <v>-1095063.4687516037</v>
      </c>
      <c r="F40" s="7">
        <f t="shared" si="1"/>
        <v>-1095063.4687516037</v>
      </c>
    </row>
    <row r="41" spans="1:6" x14ac:dyDescent="0.2">
      <c r="A41" s="11" t="s">
        <v>88</v>
      </c>
      <c r="B41" s="1" t="s">
        <v>1</v>
      </c>
      <c r="C41" s="8" t="s">
        <v>24</v>
      </c>
      <c r="D41" s="7">
        <f>'Pages 6.2.4 - 6.2.9'!C45</f>
        <v>0</v>
      </c>
      <c r="E41" s="7">
        <f>'Pages 6.2.4 - 6.2.9'!AO45</f>
        <v>-877113.26222599542</v>
      </c>
      <c r="F41" s="7">
        <f t="shared" si="1"/>
        <v>-877113.26222599542</v>
      </c>
    </row>
    <row r="42" spans="1:6" x14ac:dyDescent="0.2">
      <c r="A42" s="1" t="s">
        <v>92</v>
      </c>
      <c r="D42" s="3">
        <f>SUBTOTAL(9,D34:D41)</f>
        <v>-1813309739.3</v>
      </c>
      <c r="E42" s="3">
        <f>SUBTOTAL(9,E34:E41)</f>
        <v>-1953106067.5662239</v>
      </c>
      <c r="F42" s="3">
        <f>SUBTOTAL(9,F34:F41)</f>
        <v>-139796328.26622376</v>
      </c>
    </row>
    <row r="43" spans="1:6" x14ac:dyDescent="0.2">
      <c r="D43" s="7"/>
      <c r="E43" s="7"/>
      <c r="F43" s="7"/>
    </row>
    <row r="44" spans="1:6" x14ac:dyDescent="0.2">
      <c r="A44" s="4" t="s">
        <v>91</v>
      </c>
      <c r="D44" s="7"/>
      <c r="E44" s="7"/>
      <c r="F44" s="7"/>
    </row>
    <row r="45" spans="1:6" x14ac:dyDescent="0.2">
      <c r="A45" s="1" t="s">
        <v>66</v>
      </c>
      <c r="B45" s="8">
        <v>108364</v>
      </c>
      <c r="C45" s="8" t="s">
        <v>11</v>
      </c>
      <c r="D45" s="7">
        <f>SUMIF('Pages 6.2.4 - 6.2.9'!$B$49:$B$55,C45,'Pages 6.2.4 - 6.2.9'!$C$49:$C$55)</f>
        <v>-138842808.55000001</v>
      </c>
      <c r="E45" s="7">
        <f>SUMIF('Pages 6.2.4 - 6.2.9'!$B$49:$B$55,C45,'Pages 6.2.4 - 6.2.9'!$AO$49:$AO$55)</f>
        <v>-147062216.85568881</v>
      </c>
      <c r="F45" s="7">
        <f t="shared" ref="F45:F51" si="2">E45-D45</f>
        <v>-8219408.3056887984</v>
      </c>
    </row>
    <row r="46" spans="1:6" x14ac:dyDescent="0.2">
      <c r="A46" s="1" t="s">
        <v>64</v>
      </c>
      <c r="B46" s="8">
        <v>108364</v>
      </c>
      <c r="C46" s="8" t="s">
        <v>10</v>
      </c>
      <c r="D46" s="7">
        <f>SUMIF('Pages 6.2.4 - 6.2.9'!$B$49:$B$55,C46,'Pages 6.2.4 - 6.2.9'!$C$49:$C$55)</f>
        <v>-1017251758.53</v>
      </c>
      <c r="E46" s="7">
        <f>SUMIF('Pages 6.2.4 - 6.2.9'!$B$49:$B$55,C46,'Pages 6.2.4 - 6.2.9'!$AO$49:$AO$55)</f>
        <v>-1069701828.5834751</v>
      </c>
      <c r="F46" s="7">
        <f t="shared" si="2"/>
        <v>-52450070.053475142</v>
      </c>
    </row>
    <row r="47" spans="1:6" x14ac:dyDescent="0.2">
      <c r="A47" s="1" t="s">
        <v>60</v>
      </c>
      <c r="B47" s="8">
        <v>108364</v>
      </c>
      <c r="C47" s="8" t="s">
        <v>9</v>
      </c>
      <c r="D47" s="7">
        <f>SUMIF('Pages 6.2.4 - 6.2.9'!$B$49:$B$55,C47,'Pages 6.2.4 - 6.2.9'!$C$49:$C$55)</f>
        <v>-254269518.22</v>
      </c>
      <c r="E47" s="7">
        <f>SUMIF('Pages 6.2.4 - 6.2.9'!$B$49:$B$55,C47,'Pages 6.2.4 - 6.2.9'!$AO$49:$AO$55)</f>
        <v>-271277247.25587314</v>
      </c>
      <c r="F47" s="7">
        <f t="shared" si="2"/>
        <v>-17007729.035873145</v>
      </c>
    </row>
    <row r="48" spans="1:6" x14ac:dyDescent="0.2">
      <c r="A48" s="1" t="s">
        <v>59</v>
      </c>
      <c r="B48" s="8">
        <v>108364</v>
      </c>
      <c r="C48" s="8" t="s">
        <v>27</v>
      </c>
      <c r="D48" s="7">
        <f>SUMIF('Pages 6.2.4 - 6.2.9'!$B$49:$B$55,C48,'Pages 6.2.4 - 6.2.9'!$C$49:$C$55)</f>
        <v>-264618131.68999994</v>
      </c>
      <c r="E48" s="7">
        <f>SUMIF('Pages 6.2.4 - 6.2.9'!$B$49:$B$55,C48,'Pages 6.2.4 - 6.2.9'!$AO$49:$AO$55)</f>
        <v>-285535624.0257901</v>
      </c>
      <c r="F48" s="7">
        <f t="shared" si="2"/>
        <v>-20917492.335790157</v>
      </c>
    </row>
    <row r="49" spans="1:6" x14ac:dyDescent="0.2">
      <c r="A49" s="1" t="s">
        <v>61</v>
      </c>
      <c r="B49" s="8">
        <v>108364</v>
      </c>
      <c r="C49" s="8" t="s">
        <v>8</v>
      </c>
      <c r="D49" s="7">
        <f>SUMIF('Pages 6.2.4 - 6.2.9'!$B$49:$B$55,C49,'Pages 6.2.4 - 6.2.9'!$C$49:$C$55)</f>
        <v>-998035521.6400001</v>
      </c>
      <c r="E49" s="7">
        <f>SUMIF('Pages 6.2.4 - 6.2.9'!$B$49:$B$55,C49,'Pages 6.2.4 - 6.2.9'!$AO$49:$AO$55)</f>
        <v>-1084767650.611433</v>
      </c>
      <c r="F49" s="7">
        <f t="shared" si="2"/>
        <v>-86732128.971432924</v>
      </c>
    </row>
    <row r="50" spans="1:6" x14ac:dyDescent="0.2">
      <c r="A50" s="1" t="s">
        <v>62</v>
      </c>
      <c r="B50" s="8">
        <v>108364</v>
      </c>
      <c r="C50" s="8" t="s">
        <v>7</v>
      </c>
      <c r="D50" s="7">
        <f>SUMIF('Pages 6.2.4 - 6.2.9'!$B$49:$B$55,C50,'Pages 6.2.4 - 6.2.9'!$C$49:$C$55)</f>
        <v>-149207835.90999997</v>
      </c>
      <c r="E50" s="7">
        <f>SUMIF('Pages 6.2.4 - 6.2.9'!$B$49:$B$55,C50,'Pages 6.2.4 - 6.2.9'!$AO$49:$AO$55)</f>
        <v>-159934908.82270491</v>
      </c>
      <c r="F50" s="7">
        <f t="shared" si="2"/>
        <v>-10727072.912704945</v>
      </c>
    </row>
    <row r="51" spans="1:6" x14ac:dyDescent="0.2">
      <c r="A51" s="1" t="s">
        <v>58</v>
      </c>
      <c r="B51" s="8">
        <v>108364</v>
      </c>
      <c r="C51" s="8" t="s">
        <v>26</v>
      </c>
      <c r="D51" s="7">
        <f>SUMIF('Pages 6.2.4 - 6.2.9'!$B$49:$B$55,C51,'Pages 6.2.4 - 6.2.9'!$C$49:$C$55)</f>
        <v>-58760423.809999995</v>
      </c>
      <c r="E51" s="7">
        <f>SUMIF('Pages 6.2.4 - 6.2.9'!$B$49:$B$55,C51,'Pages 6.2.4 - 6.2.9'!$AO$49:$AO$55)</f>
        <v>-64494886.114939183</v>
      </c>
      <c r="F51" s="7">
        <f t="shared" si="2"/>
        <v>-5734462.3049391881</v>
      </c>
    </row>
    <row r="52" spans="1:6" x14ac:dyDescent="0.2">
      <c r="A52" s="1" t="s">
        <v>90</v>
      </c>
      <c r="D52" s="3">
        <f>SUBTOTAL(9,D45:D51)</f>
        <v>-2880985998.3499999</v>
      </c>
      <c r="E52" s="3">
        <f>SUBTOTAL(9,E45:E51)</f>
        <v>-3082774362.2699041</v>
      </c>
      <c r="F52" s="3">
        <f>SUBTOTAL(9,F45:F51)</f>
        <v>-201788363.91990429</v>
      </c>
    </row>
    <row r="53" spans="1:6" x14ac:dyDescent="0.2">
      <c r="D53" s="7"/>
      <c r="E53" s="7"/>
      <c r="F53" s="7"/>
    </row>
    <row r="54" spans="1:6" x14ac:dyDescent="0.2">
      <c r="A54" s="4" t="s">
        <v>67</v>
      </c>
      <c r="D54" s="7"/>
      <c r="E54" s="7"/>
      <c r="F54" s="7"/>
    </row>
    <row r="55" spans="1:6" x14ac:dyDescent="0.2">
      <c r="A55" s="1" t="s">
        <v>66</v>
      </c>
      <c r="B55" s="1" t="s">
        <v>6</v>
      </c>
      <c r="C55" s="8" t="s">
        <v>11</v>
      </c>
      <c r="D55" s="7">
        <f>SUMIF('Pages 6.2.4 - 6.2.9'!$B$59:$B$73,C55,'Pages 6.2.4 - 6.2.9'!$C$59:$C$73)</f>
        <v>-7234341.3600000003</v>
      </c>
      <c r="E55" s="7">
        <f>SUMIF('Pages 6.2.4 - 6.2.9'!$B$59:$B$73,C55,'Pages 6.2.4 - 6.2.9'!$AO$59:$AO$73)</f>
        <v>-8120787.7381837871</v>
      </c>
      <c r="F55" s="7">
        <f t="shared" ref="F55:F69" si="3">E55-D55</f>
        <v>-886446.37818378676</v>
      </c>
    </row>
    <row r="56" spans="1:6" x14ac:dyDescent="0.2">
      <c r="A56" s="1" t="s">
        <v>64</v>
      </c>
      <c r="B56" s="1" t="s">
        <v>6</v>
      </c>
      <c r="C56" s="8" t="s">
        <v>10</v>
      </c>
      <c r="D56" s="7">
        <f>SUMIF('Pages 6.2.4 - 6.2.9'!$B$59:$B$73,C56,'Pages 6.2.4 - 6.2.9'!$C$59:$C$73)</f>
        <v>-84544724.099999994</v>
      </c>
      <c r="E56" s="7">
        <f>SUMIF('Pages 6.2.4 - 6.2.9'!$B$59:$B$73,C56,'Pages 6.2.4 - 6.2.9'!$AO$59:$AO$73)</f>
        <v>-91750361.819521427</v>
      </c>
      <c r="F56" s="7">
        <f t="shared" si="3"/>
        <v>-7205637.7195214331</v>
      </c>
    </row>
    <row r="57" spans="1:6" x14ac:dyDescent="0.2">
      <c r="A57" s="1" t="s">
        <v>60</v>
      </c>
      <c r="B57" s="1" t="s">
        <v>6</v>
      </c>
      <c r="C57" s="8" t="s">
        <v>9</v>
      </c>
      <c r="D57" s="7">
        <f>SUMIF('Pages 6.2.4 - 6.2.9'!$B$59:$B$73,C57,'Pages 6.2.4 - 6.2.9'!$C$59:$C$73)</f>
        <v>-24157432.809999999</v>
      </c>
      <c r="E57" s="7">
        <f>SUMIF('Pages 6.2.4 - 6.2.9'!$B$59:$B$73,C57,'Pages 6.2.4 - 6.2.9'!$AO$59:$AO$73)</f>
        <v>-25443504.279746015</v>
      </c>
      <c r="F57" s="7">
        <f t="shared" si="3"/>
        <v>-1286071.469746016</v>
      </c>
    </row>
    <row r="58" spans="1:6" x14ac:dyDescent="0.2">
      <c r="A58" s="1" t="s">
        <v>59</v>
      </c>
      <c r="B58" s="1" t="s">
        <v>6</v>
      </c>
      <c r="C58" s="8" t="s">
        <v>27</v>
      </c>
      <c r="D58" s="7">
        <f>SUMIF('Pages 6.2.4 - 6.2.9'!$B$59:$B$73,C58,'Pages 6.2.4 - 6.2.9'!$C$59:$C$73)</f>
        <v>-23971347.969999999</v>
      </c>
      <c r="E58" s="7">
        <f>SUMIF('Pages 6.2.4 - 6.2.9'!$B$59:$B$73,C58,'Pages 6.2.4 - 6.2.9'!$AO$59:$AO$73)</f>
        <v>-25181900.158995006</v>
      </c>
      <c r="F58" s="7">
        <f t="shared" si="3"/>
        <v>-1210552.1889950074</v>
      </c>
    </row>
    <row r="59" spans="1:6" x14ac:dyDescent="0.2">
      <c r="A59" s="1" t="s">
        <v>61</v>
      </c>
      <c r="B59" s="1" t="s">
        <v>6</v>
      </c>
      <c r="C59" s="8" t="s">
        <v>8</v>
      </c>
      <c r="D59" s="7">
        <f>SUMIF('Pages 6.2.4 - 6.2.9'!$B$59:$B$73,C59,'Pages 6.2.4 - 6.2.9'!$C$59:$C$73)</f>
        <v>-85056353.680000007</v>
      </c>
      <c r="E59" s="7">
        <f>SUMIF('Pages 6.2.4 - 6.2.9'!$B$59:$B$73,C59,'Pages 6.2.4 - 6.2.9'!$AO$59:$AO$73)</f>
        <v>-92852558.04119356</v>
      </c>
      <c r="F59" s="7">
        <f t="shared" si="3"/>
        <v>-7796204.3611935526</v>
      </c>
    </row>
    <row r="60" spans="1:6" x14ac:dyDescent="0.2">
      <c r="A60" s="1" t="s">
        <v>62</v>
      </c>
      <c r="B60" s="1" t="s">
        <v>6</v>
      </c>
      <c r="C60" s="8" t="s">
        <v>7</v>
      </c>
      <c r="D60" s="7">
        <f>SUMIF('Pages 6.2.4 - 6.2.9'!$B$59:$B$73,C60,'Pages 6.2.4 - 6.2.9'!$C$59:$C$73)</f>
        <v>-16831633.949999999</v>
      </c>
      <c r="E60" s="7">
        <f>SUMIF('Pages 6.2.4 - 6.2.9'!$B$59:$B$73,C60,'Pages 6.2.4 - 6.2.9'!$AO$59:$AO$73)</f>
        <v>-18678566.252307516</v>
      </c>
      <c r="F60" s="7">
        <f t="shared" si="3"/>
        <v>-1846932.3023075163</v>
      </c>
    </row>
    <row r="61" spans="1:6" x14ac:dyDescent="0.2">
      <c r="A61" s="1" t="s">
        <v>58</v>
      </c>
      <c r="B61" s="1" t="s">
        <v>6</v>
      </c>
      <c r="C61" s="8" t="s">
        <v>26</v>
      </c>
      <c r="D61" s="7">
        <f>SUMIF('Pages 6.2.4 - 6.2.9'!$B$59:$B$73,C61,'Pages 6.2.4 - 6.2.9'!$C$59:$C$73)</f>
        <v>-5782407.04</v>
      </c>
      <c r="E61" s="7">
        <f>SUMIF('Pages 6.2.4 - 6.2.9'!$B$59:$B$73,C61,'Pages 6.2.4 - 6.2.9'!$AO$59:$AO$73)</f>
        <v>-6275637.4465196887</v>
      </c>
      <c r="F61" s="7">
        <f t="shared" si="3"/>
        <v>-493230.40651968867</v>
      </c>
    </row>
    <row r="62" spans="1:6" x14ac:dyDescent="0.2">
      <c r="A62" s="11" t="s">
        <v>69</v>
      </c>
      <c r="B62" s="1" t="s">
        <v>6</v>
      </c>
      <c r="C62" s="8" t="s">
        <v>25</v>
      </c>
      <c r="D62" s="7">
        <f>SUMIF('Pages 6.2.4 - 6.2.9'!$B$59:$B$73,C62,'Pages 6.2.4 - 6.2.9'!$C$59:$C$73)</f>
        <v>-81112073.340000004</v>
      </c>
      <c r="E62" s="7">
        <f>SUMIF('Pages 6.2.4 - 6.2.9'!$B$59:$B$73,C62,'Pages 6.2.4 - 6.2.9'!$AO$59:$AO$73)</f>
        <v>-89491686.858424515</v>
      </c>
      <c r="F62" s="7">
        <f t="shared" si="3"/>
        <v>-8379613.518424511</v>
      </c>
    </row>
    <row r="63" spans="1:6" x14ac:dyDescent="0.2">
      <c r="A63" s="11" t="s">
        <v>72</v>
      </c>
      <c r="B63" s="1" t="s">
        <v>6</v>
      </c>
      <c r="C63" s="8" t="s">
        <v>24</v>
      </c>
      <c r="D63" s="7">
        <f>SUMIF('Pages 6.2.4 - 6.2.9'!$B$59:$B$73,C63,'Pages 6.2.4 - 6.2.9'!$C$59:$C$73)</f>
        <v>-31820199.050000001</v>
      </c>
      <c r="E63" s="7">
        <f>SUMIF('Pages 6.2.4 - 6.2.9'!$B$59:$B$73,C63,'Pages 6.2.4 - 6.2.9'!$AO$59:$AO$73)</f>
        <v>-36016263.529547796</v>
      </c>
      <c r="F63" s="7">
        <f t="shared" si="3"/>
        <v>-4196064.4795477949</v>
      </c>
    </row>
    <row r="64" spans="1:6" x14ac:dyDescent="0.2">
      <c r="A64" s="11" t="s">
        <v>65</v>
      </c>
      <c r="B64" s="1" t="s">
        <v>6</v>
      </c>
      <c r="C64" s="8" t="s">
        <v>14</v>
      </c>
      <c r="D64" s="7">
        <f>SUMIF('Pages 6.2.4 - 6.2.9'!$B$59:$B$73,C64,'Pages 6.2.4 - 6.2.9'!$C$59:$C$73)</f>
        <v>33673.96</v>
      </c>
      <c r="E64" s="7">
        <f>SUMIF('Pages 6.2.4 - 6.2.9'!$B$59:$B$73,C64,'Pages 6.2.4 - 6.2.9'!$AO$59:$AO$73)</f>
        <v>24728.873605000008</v>
      </c>
      <c r="F64" s="7">
        <f t="shared" si="3"/>
        <v>-8945.0863949999912</v>
      </c>
    </row>
    <row r="65" spans="1:6" x14ac:dyDescent="0.2">
      <c r="A65" s="1" t="s">
        <v>63</v>
      </c>
      <c r="B65" s="1" t="s">
        <v>6</v>
      </c>
      <c r="C65" s="8" t="s">
        <v>13</v>
      </c>
      <c r="D65" s="7">
        <f>SUMIF('Pages 6.2.4 - 6.2.9'!$B$59:$B$73,C65,'Pages 6.2.4 - 6.2.9'!$C$59:$C$73)</f>
        <v>-102867839.38</v>
      </c>
      <c r="E65" s="7">
        <f>SUMIF('Pages 6.2.4 - 6.2.9'!$B$59:$B$73,C65,'Pages 6.2.4 - 6.2.9'!$AO$59:$AO$73)</f>
        <v>-105678692.19077528</v>
      </c>
      <c r="F65" s="7">
        <f t="shared" si="3"/>
        <v>-2810852.81077528</v>
      </c>
    </row>
    <row r="66" spans="1:6" x14ac:dyDescent="0.2">
      <c r="A66" s="11" t="s">
        <v>80</v>
      </c>
      <c r="B66" s="1" t="s">
        <v>6</v>
      </c>
      <c r="C66" s="8" t="s">
        <v>23</v>
      </c>
      <c r="D66" s="7">
        <f>SUMIF('Pages 6.2.4 - 6.2.9'!$B$59:$B$73,C66,'Pages 6.2.4 - 6.2.9'!$C$59:$C$73)</f>
        <v>-6860242.6900000004</v>
      </c>
      <c r="E66" s="7">
        <f>SUMIF('Pages 6.2.4 - 6.2.9'!$B$59:$B$73,C66,'Pages 6.2.4 - 6.2.9'!$AO$59:$AO$73)</f>
        <v>-6081677.9636375755</v>
      </c>
      <c r="F66" s="7">
        <f t="shared" si="3"/>
        <v>778564.7263624249</v>
      </c>
    </row>
    <row r="67" spans="1:6" x14ac:dyDescent="0.2">
      <c r="A67" s="11" t="s">
        <v>87</v>
      </c>
      <c r="B67" s="1" t="s">
        <v>6</v>
      </c>
      <c r="C67" s="8" t="s">
        <v>22</v>
      </c>
      <c r="D67" s="7">
        <f>SUMIF('Pages 6.2.4 - 6.2.9'!$B$59:$B$73,C67,'Pages 6.2.4 - 6.2.9'!$C$59:$C$73)</f>
        <v>0</v>
      </c>
      <c r="E67" s="7">
        <f>SUMIF('Pages 6.2.4 - 6.2.9'!$B$59:$B$73,C67,'Pages 6.2.4 - 6.2.9'!$AO$59:$AO$73)</f>
        <v>320.9070000000001</v>
      </c>
      <c r="F67" s="7">
        <f t="shared" si="3"/>
        <v>320.9070000000001</v>
      </c>
    </row>
    <row r="68" spans="1:6" x14ac:dyDescent="0.2">
      <c r="A68" s="11" t="s">
        <v>81</v>
      </c>
      <c r="B68" s="1" t="s">
        <v>6</v>
      </c>
      <c r="C68" s="8" t="s">
        <v>12</v>
      </c>
      <c r="D68" s="7">
        <f>SUMIF('Pages 6.2.4 - 6.2.9'!$B$59:$B$73,C68,'Pages 6.2.4 - 6.2.9'!$C$59:$C$73)</f>
        <v>-6314415.9800000004</v>
      </c>
      <c r="E68" s="7">
        <f>SUMIF('Pages 6.2.4 - 6.2.9'!$B$59:$B$73,C68,'Pages 6.2.4 - 6.2.9'!$AO$59:$AO$73)</f>
        <v>-4779122.7273054691</v>
      </c>
      <c r="F68" s="7">
        <f t="shared" si="3"/>
        <v>1535293.2526945313</v>
      </c>
    </row>
    <row r="69" spans="1:6" x14ac:dyDescent="0.2">
      <c r="A69" s="11" t="s">
        <v>79</v>
      </c>
      <c r="B69" s="1" t="s">
        <v>6</v>
      </c>
      <c r="C69" s="8" t="s">
        <v>18</v>
      </c>
      <c r="D69" s="7">
        <f>SUMIF('Pages 6.2.4 - 6.2.9'!$B$59:$B$73,C69,'Pages 6.2.4 - 6.2.9'!$C$59:$C$73)</f>
        <v>-1583569</v>
      </c>
      <c r="E69" s="7">
        <f>SUMIF('Pages 6.2.4 - 6.2.9'!$B$59:$B$73,C69,'Pages 6.2.4 - 6.2.9'!$AO$59:$AO$73)</f>
        <v>-1747794.0898194294</v>
      </c>
      <c r="F69" s="7">
        <f t="shared" si="3"/>
        <v>-164225.08981942944</v>
      </c>
    </row>
    <row r="70" spans="1:6" x14ac:dyDescent="0.2">
      <c r="A70" s="1" t="s">
        <v>57</v>
      </c>
      <c r="D70" s="3">
        <f>SUBTOTAL(9,D55:D69)</f>
        <v>-478102906.39000005</v>
      </c>
      <c r="E70" s="3">
        <f>SUBTOTAL(9,E55:E69)</f>
        <v>-512073503.31537211</v>
      </c>
      <c r="F70" s="3">
        <f>SUBTOTAL(9,F55:F69)</f>
        <v>-33970596.925372064</v>
      </c>
    </row>
    <row r="71" spans="1:6" x14ac:dyDescent="0.2">
      <c r="D71" s="7"/>
      <c r="E71" s="7"/>
      <c r="F71" s="7"/>
    </row>
    <row r="72" spans="1:6" x14ac:dyDescent="0.2">
      <c r="A72" s="4" t="s">
        <v>86</v>
      </c>
      <c r="D72" s="7"/>
      <c r="E72" s="7"/>
      <c r="F72" s="7"/>
    </row>
    <row r="73" spans="1:6" x14ac:dyDescent="0.2">
      <c r="A73" s="11" t="s">
        <v>79</v>
      </c>
      <c r="B73" s="1" t="s">
        <v>4</v>
      </c>
      <c r="C73" s="8" t="s">
        <v>18</v>
      </c>
      <c r="D73" s="7">
        <f>'Pages 6.2.4 - 6.2.9'!C77</f>
        <v>0</v>
      </c>
      <c r="E73" s="7">
        <f>'Pages 6.2.4 - 6.2.9'!AO77</f>
        <v>0</v>
      </c>
      <c r="F73" s="7">
        <f>E73-D73</f>
        <v>0</v>
      </c>
    </row>
    <row r="74" spans="1:6" x14ac:dyDescent="0.2">
      <c r="A74" s="1" t="s">
        <v>85</v>
      </c>
      <c r="D74" s="3">
        <f>SUBTOTAL(9,D73)</f>
        <v>0</v>
      </c>
      <c r="E74" s="3">
        <f>SUBTOTAL(9,E73)</f>
        <v>0</v>
      </c>
      <c r="F74" s="3">
        <f>SUBTOTAL(9,F73)</f>
        <v>0</v>
      </c>
    </row>
    <row r="75" spans="1:6" x14ac:dyDescent="0.2">
      <c r="D75" s="7"/>
      <c r="E75" s="7"/>
      <c r="F75" s="7"/>
    </row>
    <row r="76" spans="1:6" x14ac:dyDescent="0.2">
      <c r="A76" s="4" t="s">
        <v>17</v>
      </c>
      <c r="D76" s="3">
        <f>SUBTOTAL(9,D12:D75)</f>
        <v>-9951411960.6900978</v>
      </c>
      <c r="E76" s="3">
        <f>SUBTOTAL(9,E12:E75)</f>
        <v>-10778440657.438288</v>
      </c>
      <c r="F76" s="6">
        <f>SUBTOTAL(9,F12:F75)</f>
        <v>-827028696.7481916</v>
      </c>
    </row>
    <row r="77" spans="1:6" x14ac:dyDescent="0.2">
      <c r="A77" s="4"/>
      <c r="D77" s="7"/>
      <c r="E77" s="128" t="s">
        <v>137</v>
      </c>
      <c r="F77" s="128">
        <f>SUM(F45:F46,F48:F51)</f>
        <v>-184780634.88403115</v>
      </c>
    </row>
    <row r="78" spans="1:6" x14ac:dyDescent="0.2">
      <c r="A78" s="4"/>
      <c r="D78" s="7"/>
      <c r="E78" s="12" t="s">
        <v>138</v>
      </c>
      <c r="F78" s="12">
        <f>F76-F77</f>
        <v>-642248061.86416042</v>
      </c>
    </row>
    <row r="79" spans="1:6" x14ac:dyDescent="0.2">
      <c r="A79" s="4"/>
      <c r="D79" s="7"/>
      <c r="E79" s="7"/>
      <c r="F79" s="12" t="s">
        <v>84</v>
      </c>
    </row>
    <row r="80" spans="1:6" x14ac:dyDescent="0.2">
      <c r="A80" s="4"/>
      <c r="D80" s="7"/>
      <c r="E80" s="7"/>
      <c r="F80" s="12"/>
    </row>
    <row r="81" spans="1:6" x14ac:dyDescent="0.2">
      <c r="D81" s="7"/>
      <c r="E81" s="7"/>
      <c r="F81" s="7"/>
    </row>
    <row r="82" spans="1:6" x14ac:dyDescent="0.2">
      <c r="A82" s="4" t="s">
        <v>83</v>
      </c>
      <c r="D82" s="7"/>
      <c r="E82" s="7"/>
      <c r="F82" s="7"/>
    </row>
    <row r="83" spans="1:6" x14ac:dyDescent="0.2">
      <c r="A83" s="4"/>
      <c r="D83" s="7"/>
      <c r="E83" s="7"/>
      <c r="F83" s="7"/>
    </row>
    <row r="84" spans="1:6" x14ac:dyDescent="0.2">
      <c r="A84" s="4" t="s">
        <v>82</v>
      </c>
      <c r="D84" s="7"/>
      <c r="E84" s="7"/>
      <c r="F84" s="7"/>
    </row>
    <row r="85" spans="1:6" x14ac:dyDescent="0.2">
      <c r="A85" s="1" t="s">
        <v>66</v>
      </c>
      <c r="B85" s="1" t="s">
        <v>0</v>
      </c>
      <c r="C85" s="9" t="s">
        <v>11</v>
      </c>
      <c r="D85" s="7">
        <f>'Pages 6.2.4 - 6.2.9'!C86</f>
        <v>-2671.98</v>
      </c>
      <c r="E85" s="7">
        <f>'Pages 6.2.4 - 6.2.9'!AO86</f>
        <v>-5417.1554417400775</v>
      </c>
      <c r="F85" s="7">
        <f t="shared" ref="F85:F102" si="4">E85-D85</f>
        <v>-2745.1754417400775</v>
      </c>
    </row>
    <row r="86" spans="1:6" x14ac:dyDescent="0.2">
      <c r="A86" s="1" t="s">
        <v>81</v>
      </c>
      <c r="B86" s="1" t="s">
        <v>0</v>
      </c>
      <c r="C86" s="9" t="s">
        <v>12</v>
      </c>
      <c r="D86" s="7">
        <f>'Pages 6.2.4 - 6.2.9'!C87</f>
        <v>-137070357.05000001</v>
      </c>
      <c r="E86" s="7">
        <f>'Pages 6.2.4 - 6.2.9'!AO87</f>
        <v>-152460423.33280873</v>
      </c>
      <c r="F86" s="7">
        <f t="shared" si="4"/>
        <v>-15390066.282808721</v>
      </c>
    </row>
    <row r="87" spans="1:6" x14ac:dyDescent="0.2">
      <c r="A87" s="1" t="s">
        <v>62</v>
      </c>
      <c r="B87" s="1" t="s">
        <v>0</v>
      </c>
      <c r="C87" s="9" t="s">
        <v>7</v>
      </c>
      <c r="D87" s="7">
        <f>'Pages 6.2.4 - 6.2.9'!C88</f>
        <v>-930855.9</v>
      </c>
      <c r="E87" s="7">
        <f>'Pages 6.2.4 - 6.2.9'!AO88</f>
        <v>-963859.6053810399</v>
      </c>
      <c r="F87" s="7">
        <f t="shared" si="4"/>
        <v>-33003.705381039879</v>
      </c>
    </row>
    <row r="88" spans="1:6" x14ac:dyDescent="0.2">
      <c r="A88" s="11" t="s">
        <v>80</v>
      </c>
      <c r="B88" s="1" t="s">
        <v>0</v>
      </c>
      <c r="C88" s="9" t="s">
        <v>23</v>
      </c>
      <c r="D88" s="7">
        <f>'Pages 6.2.4 - 6.2.9'!C89</f>
        <v>-1315256.8999999999</v>
      </c>
      <c r="E88" s="7">
        <f>'Pages 6.2.4 - 6.2.9'!AO89</f>
        <v>-1652050.879999999</v>
      </c>
      <c r="F88" s="7">
        <f t="shared" si="4"/>
        <v>-336793.97999999905</v>
      </c>
    </row>
    <row r="89" spans="1:6" x14ac:dyDescent="0.2">
      <c r="A89" s="1" t="s">
        <v>64</v>
      </c>
      <c r="B89" s="1" t="s">
        <v>0</v>
      </c>
      <c r="C89" s="9" t="s">
        <v>10</v>
      </c>
      <c r="D89" s="7">
        <f>'Pages 6.2.4 - 6.2.9'!C90</f>
        <v>-105940.63</v>
      </c>
      <c r="E89" s="7">
        <f>'Pages 6.2.4 - 6.2.9'!AO90</f>
        <v>-114406.17619670022</v>
      </c>
      <c r="F89" s="7">
        <f t="shared" si="4"/>
        <v>-8465.5461967002193</v>
      </c>
    </row>
    <row r="90" spans="1:6" x14ac:dyDescent="0.2">
      <c r="A90" s="11" t="s">
        <v>79</v>
      </c>
      <c r="B90" s="1" t="s">
        <v>0</v>
      </c>
      <c r="C90" s="9" t="s">
        <v>18</v>
      </c>
      <c r="D90" s="7">
        <f>'Pages 6.2.4 - 6.2.9'!C91</f>
        <v>0</v>
      </c>
      <c r="E90" s="7">
        <f>'Pages 6.2.4 - 6.2.9'!AO91</f>
        <v>1106268.8070000005</v>
      </c>
      <c r="F90" s="7">
        <f t="shared" si="4"/>
        <v>1106268.8070000005</v>
      </c>
    </row>
    <row r="91" spans="1:6" x14ac:dyDescent="0.2">
      <c r="A91" s="11" t="s">
        <v>65</v>
      </c>
      <c r="B91" s="1" t="s">
        <v>0</v>
      </c>
      <c r="C91" s="9" t="s">
        <v>14</v>
      </c>
      <c r="D91" s="7">
        <f>'Pages 6.2.4 - 6.2.9'!C92</f>
        <v>-21967106.350000001</v>
      </c>
      <c r="E91" s="7">
        <f>'Pages 6.2.4 - 6.2.9'!AO92</f>
        <v>-21972772.675000019</v>
      </c>
      <c r="F91" s="7">
        <f t="shared" si="4"/>
        <v>-5666.3250000178814</v>
      </c>
    </row>
    <row r="92" spans="1:6" x14ac:dyDescent="0.2">
      <c r="A92" s="10" t="s">
        <v>69</v>
      </c>
      <c r="B92" s="1" t="s">
        <v>0</v>
      </c>
      <c r="C92" s="9" t="s">
        <v>25</v>
      </c>
      <c r="D92" s="7">
        <f>'Pages 6.2.4 - 6.2.9'!C93</f>
        <v>-31595656.049999997</v>
      </c>
      <c r="E92" s="7">
        <f>'Pages 6.2.4 - 6.2.9'!AO93</f>
        <v>-36490409.024748333</v>
      </c>
      <c r="F92" s="7">
        <f t="shared" si="4"/>
        <v>-4894752.9747483358</v>
      </c>
    </row>
    <row r="93" spans="1:6" x14ac:dyDescent="0.2">
      <c r="A93" s="10" t="s">
        <v>72</v>
      </c>
      <c r="B93" s="1" t="s">
        <v>0</v>
      </c>
      <c r="C93" s="9" t="s">
        <v>24</v>
      </c>
      <c r="D93" s="7">
        <f>'Pages 6.2.4 - 6.2.9'!C94</f>
        <v>-36256408.00999999</v>
      </c>
      <c r="E93" s="7">
        <f>'Pages 6.2.4 - 6.2.9'!AO94</f>
        <v>-35300685.100860029</v>
      </c>
      <c r="F93" s="7">
        <f t="shared" si="4"/>
        <v>955722.909139961</v>
      </c>
    </row>
    <row r="94" spans="1:6" x14ac:dyDescent="0.2">
      <c r="A94" s="1" t="s">
        <v>63</v>
      </c>
      <c r="B94" s="1" t="s">
        <v>0</v>
      </c>
      <c r="C94" s="9" t="s">
        <v>13</v>
      </c>
      <c r="D94" s="7">
        <f>'Pages 6.2.4 - 6.2.9'!C98</f>
        <v>-290867606.23000002</v>
      </c>
      <c r="E94" s="7">
        <f>'Pages 6.2.4 - 6.2.9'!AO98</f>
        <v>-294501804.14506942</v>
      </c>
      <c r="F94" s="7">
        <f t="shared" si="4"/>
        <v>-3634197.9150694013</v>
      </c>
    </row>
    <row r="95" spans="1:6" x14ac:dyDescent="0.2">
      <c r="A95" s="1" t="s">
        <v>78</v>
      </c>
      <c r="B95" s="1" t="s">
        <v>0</v>
      </c>
      <c r="C95" s="9" t="s">
        <v>25</v>
      </c>
      <c r="D95" s="7">
        <f>'Pages 6.2.4 - 6.2.9'!C95</f>
        <v>0</v>
      </c>
      <c r="E95" s="7">
        <f>'Pages 6.2.4 - 6.2.9'!AO95</f>
        <v>0</v>
      </c>
      <c r="F95" s="7">
        <f t="shared" si="4"/>
        <v>0</v>
      </c>
    </row>
    <row r="96" spans="1:6" x14ac:dyDescent="0.2">
      <c r="A96" s="1" t="s">
        <v>69</v>
      </c>
      <c r="B96" s="1" t="s">
        <v>0</v>
      </c>
      <c r="C96" s="9" t="s">
        <v>25</v>
      </c>
      <c r="D96" s="7">
        <f>'Pages 6.2.4 - 6.2.9'!C96</f>
        <v>-6724389.3600000013</v>
      </c>
      <c r="E96" s="7">
        <f>'Pages 6.2.4 - 6.2.9'!AO96</f>
        <v>-7497285.0652885027</v>
      </c>
      <c r="F96" s="7">
        <f t="shared" si="4"/>
        <v>-772895.70528850146</v>
      </c>
    </row>
    <row r="97" spans="1:6" x14ac:dyDescent="0.2">
      <c r="A97" s="1" t="s">
        <v>72</v>
      </c>
      <c r="B97" s="1" t="s">
        <v>0</v>
      </c>
      <c r="C97" s="9" t="s">
        <v>24</v>
      </c>
      <c r="D97" s="7">
        <f>'Pages 6.2.4 - 6.2.9'!C97</f>
        <v>-34813771.519999996</v>
      </c>
      <c r="E97" s="7">
        <f>'Pages 6.2.4 - 6.2.9'!AO97</f>
        <v>-39423846.121277124</v>
      </c>
      <c r="F97" s="7">
        <f t="shared" si="4"/>
        <v>-4610074.6012771279</v>
      </c>
    </row>
    <row r="98" spans="1:6" x14ac:dyDescent="0.2">
      <c r="A98" s="11" t="s">
        <v>75</v>
      </c>
      <c r="B98" s="1" t="s">
        <v>0</v>
      </c>
      <c r="C98" s="9" t="s">
        <v>24</v>
      </c>
      <c r="D98" s="7">
        <f>'Pages 6.2.4 - 6.2.9'!C103</f>
        <v>-70320002.510000005</v>
      </c>
      <c r="E98" s="7">
        <f>'Pages 6.2.4 - 6.2.9'!AO103</f>
        <v>-74111749.810000047</v>
      </c>
      <c r="F98" s="7">
        <f t="shared" si="4"/>
        <v>-3791747.3000000417</v>
      </c>
    </row>
    <row r="99" spans="1:6" x14ac:dyDescent="0.2">
      <c r="A99" s="1" t="s">
        <v>61</v>
      </c>
      <c r="B99" s="1" t="s">
        <v>0</v>
      </c>
      <c r="C99" s="9" t="s">
        <v>8</v>
      </c>
      <c r="D99" s="7">
        <f>'Pages 6.2.4 - 6.2.9'!C99</f>
        <v>30396632.23</v>
      </c>
      <c r="E99" s="7">
        <f>'Pages 6.2.4 - 6.2.9'!AO99</f>
        <v>35543853.824060716</v>
      </c>
      <c r="F99" s="7">
        <f t="shared" si="4"/>
        <v>5147221.5940607153</v>
      </c>
    </row>
    <row r="100" spans="1:6" x14ac:dyDescent="0.2">
      <c r="A100" s="1" t="s">
        <v>60</v>
      </c>
      <c r="B100" s="1" t="s">
        <v>0</v>
      </c>
      <c r="C100" s="9" t="s">
        <v>9</v>
      </c>
      <c r="D100" s="7">
        <f>'Pages 6.2.4 - 6.2.9'!C100</f>
        <v>-4535.3999999999996</v>
      </c>
      <c r="E100" s="7">
        <f>'Pages 6.2.4 - 6.2.9'!AO100</f>
        <v>-9070.8000000000084</v>
      </c>
      <c r="F100" s="7">
        <f t="shared" si="4"/>
        <v>-4535.4000000000087</v>
      </c>
    </row>
    <row r="101" spans="1:6" x14ac:dyDescent="0.2">
      <c r="A101" s="1" t="s">
        <v>59</v>
      </c>
      <c r="B101" s="1" t="s">
        <v>0</v>
      </c>
      <c r="C101" s="9" t="s">
        <v>27</v>
      </c>
      <c r="D101" s="7">
        <f>'Pages 6.2.4 - 6.2.9'!C101</f>
        <v>-153588.53</v>
      </c>
      <c r="E101" s="7">
        <f>'Pages 6.2.4 - 6.2.9'!AO101</f>
        <v>-74460.835347479588</v>
      </c>
      <c r="F101" s="7">
        <f t="shared" si="4"/>
        <v>79127.694652520411</v>
      </c>
    </row>
    <row r="102" spans="1:6" x14ac:dyDescent="0.2">
      <c r="A102" s="1" t="s">
        <v>58</v>
      </c>
      <c r="B102" s="1" t="s">
        <v>0</v>
      </c>
      <c r="C102" s="9" t="s">
        <v>26</v>
      </c>
      <c r="D102" s="7">
        <f>'Pages 6.2.4 - 6.2.9'!C102</f>
        <v>0</v>
      </c>
      <c r="E102" s="7">
        <f>'Pages 6.2.4 - 6.2.9'!AO102</f>
        <v>0</v>
      </c>
      <c r="F102" s="7">
        <f t="shared" si="4"/>
        <v>0</v>
      </c>
    </row>
    <row r="103" spans="1:6" x14ac:dyDescent="0.2">
      <c r="A103" s="1" t="s">
        <v>74</v>
      </c>
      <c r="C103" s="9"/>
      <c r="D103" s="3">
        <f>SUBTOTAL(9,D85:D102)</f>
        <v>-601731514.18999994</v>
      </c>
      <c r="E103" s="3">
        <f>SUBTOTAL(9,E85:E102)</f>
        <v>-627928118.09635854</v>
      </c>
      <c r="F103" s="3">
        <f>SUBTOTAL(9,F85:F102)</f>
        <v>-26196603.906358425</v>
      </c>
    </row>
    <row r="104" spans="1:6" x14ac:dyDescent="0.2">
      <c r="D104" s="7"/>
      <c r="E104" s="7"/>
      <c r="F104" s="7"/>
    </row>
    <row r="105" spans="1:6" x14ac:dyDescent="0.2">
      <c r="A105" s="4" t="s">
        <v>73</v>
      </c>
      <c r="D105" s="7"/>
      <c r="E105" s="7"/>
      <c r="F105" s="7"/>
    </row>
    <row r="106" spans="1:6" x14ac:dyDescent="0.2">
      <c r="A106" s="10" t="s">
        <v>69</v>
      </c>
      <c r="B106" s="1" t="s">
        <v>49</v>
      </c>
      <c r="C106" s="8" t="s">
        <v>25</v>
      </c>
      <c r="D106" s="7">
        <f>'Pages 6.2.4 - 6.2.9'!C107</f>
        <v>0</v>
      </c>
      <c r="E106" s="7">
        <f>'Pages 6.2.4 - 6.2.9'!AO107</f>
        <v>0</v>
      </c>
      <c r="F106" s="7">
        <f>E106-D106</f>
        <v>0</v>
      </c>
    </row>
    <row r="107" spans="1:6" x14ac:dyDescent="0.2">
      <c r="A107" s="10" t="s">
        <v>72</v>
      </c>
      <c r="B107" s="1" t="s">
        <v>49</v>
      </c>
      <c r="C107" s="8" t="s">
        <v>24</v>
      </c>
      <c r="D107" s="7">
        <f>'Pages 6.2.4 - 6.2.9'!C108</f>
        <v>-2515843.44</v>
      </c>
      <c r="E107" s="7">
        <f>'Pages 6.2.4 - 6.2.9'!AO108</f>
        <v>-2983387.0200000037</v>
      </c>
      <c r="F107" s="7">
        <f>E107-D107</f>
        <v>-467543.5800000038</v>
      </c>
    </row>
    <row r="108" spans="1:6" x14ac:dyDescent="0.2">
      <c r="A108" s="1" t="s">
        <v>71</v>
      </c>
      <c r="D108" s="3">
        <f>SUBTOTAL(9,D106:D107)</f>
        <v>-2515843.44</v>
      </c>
      <c r="E108" s="3">
        <f>SUBTOTAL(9,E106:E107)</f>
        <v>-2983387.0200000037</v>
      </c>
      <c r="F108" s="3">
        <f>SUBTOTAL(9,F106:F107)</f>
        <v>-467543.5800000038</v>
      </c>
    </row>
    <row r="109" spans="1:6" x14ac:dyDescent="0.2">
      <c r="D109" s="7"/>
      <c r="E109" s="7"/>
      <c r="F109" s="7"/>
    </row>
    <row r="110" spans="1:6" x14ac:dyDescent="0.2">
      <c r="A110" s="4" t="s">
        <v>70</v>
      </c>
      <c r="D110" s="7"/>
      <c r="E110" s="7"/>
      <c r="F110" s="7"/>
    </row>
    <row r="111" spans="1:6" x14ac:dyDescent="0.2">
      <c r="A111" s="10" t="s">
        <v>69</v>
      </c>
      <c r="B111" s="1" t="s">
        <v>47</v>
      </c>
      <c r="C111" s="8" t="s">
        <v>25</v>
      </c>
      <c r="D111" s="7">
        <f>'Pages 6.2.4 - 6.2.9'!C112</f>
        <v>0</v>
      </c>
      <c r="E111" s="7">
        <f>'Pages 6.2.4 - 6.2.9'!AO112</f>
        <v>0</v>
      </c>
      <c r="F111" s="7">
        <f>E111-D111</f>
        <v>0</v>
      </c>
    </row>
    <row r="112" spans="1:6" x14ac:dyDescent="0.2">
      <c r="A112" s="1" t="s">
        <v>68</v>
      </c>
      <c r="D112" s="3">
        <f>SUBTOTAL(9,D111)</f>
        <v>0</v>
      </c>
      <c r="E112" s="3">
        <f>SUBTOTAL(9,E111)</f>
        <v>0</v>
      </c>
      <c r="F112" s="3">
        <f>SUBTOTAL(9,F111)</f>
        <v>0</v>
      </c>
    </row>
    <row r="113" spans="1:6" x14ac:dyDescent="0.2">
      <c r="D113" s="7"/>
      <c r="E113" s="7"/>
      <c r="F113" s="7"/>
    </row>
    <row r="114" spans="1:6" x14ac:dyDescent="0.2">
      <c r="A114" s="4" t="s">
        <v>67</v>
      </c>
      <c r="D114" s="7"/>
      <c r="E114" s="7"/>
      <c r="F114" s="7"/>
    </row>
    <row r="115" spans="1:6" x14ac:dyDescent="0.2">
      <c r="A115" s="1" t="s">
        <v>66</v>
      </c>
      <c r="B115" s="1" t="s">
        <v>45</v>
      </c>
      <c r="C115" s="8" t="s">
        <v>11</v>
      </c>
      <c r="D115" s="7">
        <f>'Pages 6.2.4 - 6.2.9'!C116</f>
        <v>-505769.4</v>
      </c>
      <c r="E115" s="7">
        <f>'Pages 6.2.4 - 6.2.9'!AO116</f>
        <v>-547792.69499999948</v>
      </c>
      <c r="F115" s="7">
        <f t="shared" ref="F115:F124" si="5">E115-D115</f>
        <v>-42023.29499999946</v>
      </c>
    </row>
    <row r="116" spans="1:6" x14ac:dyDescent="0.2">
      <c r="A116" s="1" t="s">
        <v>63</v>
      </c>
      <c r="B116" s="1" t="s">
        <v>45</v>
      </c>
      <c r="C116" s="8" t="s">
        <v>12</v>
      </c>
      <c r="D116" s="7">
        <f>'Pages 6.2.4 - 6.2.9'!C117</f>
        <v>0</v>
      </c>
      <c r="E116" s="7">
        <f>'Pages 6.2.4 - 6.2.9'!AO117</f>
        <v>0</v>
      </c>
      <c r="F116" s="7">
        <f t="shared" si="5"/>
        <v>0</v>
      </c>
    </row>
    <row r="117" spans="1:6" x14ac:dyDescent="0.2">
      <c r="A117" s="11" t="s">
        <v>65</v>
      </c>
      <c r="B117" s="1" t="s">
        <v>45</v>
      </c>
      <c r="C117" s="8" t="s">
        <v>14</v>
      </c>
      <c r="D117" s="7">
        <f>'Pages 6.2.4 - 6.2.9'!C118</f>
        <v>0</v>
      </c>
      <c r="E117" s="7">
        <f>'Pages 6.2.4 - 6.2.9'!AO118</f>
        <v>0</v>
      </c>
      <c r="F117" s="7">
        <f t="shared" si="5"/>
        <v>0</v>
      </c>
    </row>
    <row r="118" spans="1:6" x14ac:dyDescent="0.2">
      <c r="A118" s="1" t="s">
        <v>64</v>
      </c>
      <c r="B118" s="1" t="s">
        <v>45</v>
      </c>
      <c r="C118" s="8" t="s">
        <v>10</v>
      </c>
      <c r="D118" s="7">
        <f>'Pages 6.2.4 - 6.2.9'!C119</f>
        <v>-4176900.33</v>
      </c>
      <c r="E118" s="7">
        <f>'Pages 6.2.4 - 6.2.9'!AO119</f>
        <v>-4551752.7120838743</v>
      </c>
      <c r="F118" s="7">
        <f t="shared" si="5"/>
        <v>-374852.3820838742</v>
      </c>
    </row>
    <row r="119" spans="1:6" x14ac:dyDescent="0.2">
      <c r="A119" s="1" t="s">
        <v>63</v>
      </c>
      <c r="B119" s="1" t="s">
        <v>45</v>
      </c>
      <c r="C119" s="8" t="s">
        <v>13</v>
      </c>
      <c r="D119" s="7">
        <f>'Pages 6.2.4 - 6.2.9'!C120</f>
        <v>-3442703.38</v>
      </c>
      <c r="E119" s="7">
        <f>'Pages 6.2.4 - 6.2.9'!AO120</f>
        <v>-3869232.9700000007</v>
      </c>
      <c r="F119" s="7">
        <f t="shared" si="5"/>
        <v>-426529.59000000078</v>
      </c>
    </row>
    <row r="120" spans="1:6" x14ac:dyDescent="0.2">
      <c r="A120" s="1" t="s">
        <v>62</v>
      </c>
      <c r="B120" s="1" t="s">
        <v>45</v>
      </c>
      <c r="C120" s="8" t="s">
        <v>7</v>
      </c>
      <c r="D120" s="7">
        <f>'Pages 6.2.4 - 6.2.9'!C121</f>
        <v>-333770.7</v>
      </c>
      <c r="E120" s="7">
        <f>'Pages 6.2.4 - 6.2.9'!AO121</f>
        <v>-333770.7</v>
      </c>
      <c r="F120" s="7">
        <f t="shared" si="5"/>
        <v>0</v>
      </c>
    </row>
    <row r="121" spans="1:6" x14ac:dyDescent="0.2">
      <c r="A121" s="1" t="s">
        <v>61</v>
      </c>
      <c r="B121" s="1" t="s">
        <v>45</v>
      </c>
      <c r="C121" s="8" t="s">
        <v>8</v>
      </c>
      <c r="D121" s="7">
        <f>'Pages 6.2.4 - 6.2.9'!C122</f>
        <v>-17943.560000000001</v>
      </c>
      <c r="E121" s="7">
        <f>'Pages 6.2.4 - 6.2.9'!AO122</f>
        <v>-19035.365000000016</v>
      </c>
      <c r="F121" s="7">
        <f t="shared" si="5"/>
        <v>-1091.8050000000148</v>
      </c>
    </row>
    <row r="122" spans="1:6" x14ac:dyDescent="0.2">
      <c r="A122" s="1" t="s">
        <v>60</v>
      </c>
      <c r="B122" s="1" t="s">
        <v>45</v>
      </c>
      <c r="C122" s="8" t="s">
        <v>9</v>
      </c>
      <c r="D122" s="7">
        <f>'Pages 6.2.4 - 6.2.9'!C123</f>
        <v>-1691029.35</v>
      </c>
      <c r="E122" s="7">
        <f>'Pages 6.2.4 - 6.2.9'!AO123</f>
        <v>-1811790.4050000003</v>
      </c>
      <c r="F122" s="7">
        <f t="shared" si="5"/>
        <v>-120761.05500000017</v>
      </c>
    </row>
    <row r="123" spans="1:6" x14ac:dyDescent="0.2">
      <c r="A123" s="1" t="s">
        <v>59</v>
      </c>
      <c r="B123" s="1" t="s">
        <v>45</v>
      </c>
      <c r="C123" s="8" t="s">
        <v>27</v>
      </c>
      <c r="D123" s="7">
        <f>'Pages 6.2.4 - 6.2.9'!C124</f>
        <v>-4351504.1100000003</v>
      </c>
      <c r="E123" s="7">
        <f>'Pages 6.2.4 - 6.2.9'!AO124</f>
        <v>-4423682.430746452</v>
      </c>
      <c r="F123" s="7">
        <f t="shared" si="5"/>
        <v>-72178.320746451616</v>
      </c>
    </row>
    <row r="124" spans="1:6" x14ac:dyDescent="0.2">
      <c r="A124" s="1" t="s">
        <v>58</v>
      </c>
      <c r="B124" s="1" t="s">
        <v>45</v>
      </c>
      <c r="C124" s="8" t="s">
        <v>26</v>
      </c>
      <c r="D124" s="7">
        <f>'Pages 6.2.4 - 6.2.9'!C125</f>
        <v>0</v>
      </c>
      <c r="E124" s="7">
        <f>'Pages 6.2.4 - 6.2.9'!AO125</f>
        <v>0</v>
      </c>
      <c r="F124" s="7">
        <f t="shared" si="5"/>
        <v>0</v>
      </c>
    </row>
    <row r="125" spans="1:6" x14ac:dyDescent="0.2">
      <c r="A125" s="1" t="s">
        <v>57</v>
      </c>
      <c r="D125" s="3">
        <f>SUBTOTAL(9,D115:D124)</f>
        <v>-14519620.830000002</v>
      </c>
      <c r="E125" s="3">
        <f>SUBTOTAL(9,E115:E124)</f>
        <v>-15557057.277830325</v>
      </c>
      <c r="F125" s="3">
        <f>SUBTOTAL(9,F115:F124)</f>
        <v>-1037436.4478303263</v>
      </c>
    </row>
    <row r="127" spans="1:6" x14ac:dyDescent="0.2">
      <c r="A127" s="4" t="s">
        <v>56</v>
      </c>
      <c r="D127" s="3">
        <f>SUBTOTAL(9,D85:D126)</f>
        <v>-618766978.46000004</v>
      </c>
      <c r="E127" s="3">
        <f>SUBTOTAL(9,E85:E126)</f>
        <v>-646468562.39418888</v>
      </c>
      <c r="F127" s="6">
        <f>SUBTOTAL(9,F85:F126)</f>
        <v>-27701583.93418875</v>
      </c>
    </row>
    <row r="128" spans="1:6" x14ac:dyDescent="0.2">
      <c r="F128" s="5" t="s">
        <v>55</v>
      </c>
    </row>
    <row r="130" spans="1:6" x14ac:dyDescent="0.2">
      <c r="A130" s="4" t="s">
        <v>54</v>
      </c>
      <c r="D130" s="3">
        <f>SUBTOTAL(9,D12:D129)</f>
        <v>-10570178939.150097</v>
      </c>
      <c r="E130" s="3">
        <f>SUBTOTAL(9,E12:E129)</f>
        <v>-11424909219.832476</v>
      </c>
      <c r="F130" s="3">
        <f>F76+F127</f>
        <v>-854730280.68238032</v>
      </c>
    </row>
    <row r="131" spans="1:6" x14ac:dyDescent="0.2">
      <c r="E131" s="2" t="s">
        <v>53</v>
      </c>
    </row>
  </sheetData>
  <pageMargins left="1" right="1" top="1" bottom="1" header="0.75" footer="0.5"/>
  <pageSetup scale="62" fitToHeight="2" orientation="portrait" r:id="rId1"/>
  <headerFooter alignWithMargins="0">
    <oddHeader xml:space="preserve">&amp;RPage 6.2.&amp;P+1
</oddHeader>
  </headerFooter>
  <rowBreaks count="1" manualBreakCount="1">
    <brk id="8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4"/>
  <sheetViews>
    <sheetView view="pageBreakPreview" zoomScale="85" zoomScaleNormal="100" zoomScaleSheetLayoutView="85" workbookViewId="0">
      <pane xSplit="2" ySplit="7" topLeftCell="AI101" activePane="bottomRight" state="frozen"/>
      <selection pane="topRight" activeCell="G1" sqref="G1"/>
      <selection pane="bottomLeft" activeCell="A8" sqref="A8"/>
      <selection pane="bottomRight" activeCell="A5" sqref="A5"/>
    </sheetView>
  </sheetViews>
  <sheetFormatPr defaultRowHeight="12.75" x14ac:dyDescent="0.2"/>
  <cols>
    <col min="1" max="1" width="31.85546875" style="11" customWidth="1"/>
    <col min="2" max="2" width="11.140625" style="11" customWidth="1"/>
    <col min="3" max="3" width="16.5703125" style="11" customWidth="1"/>
    <col min="4" max="4" width="15.85546875" style="11" customWidth="1"/>
    <col min="5" max="5" width="18" style="11" bestFit="1" customWidth="1"/>
    <col min="6" max="6" width="15.85546875" style="11" customWidth="1"/>
    <col min="7" max="7" width="18" style="11" bestFit="1" customWidth="1"/>
    <col min="8" max="8" width="15.85546875" style="11" customWidth="1"/>
    <col min="9" max="9" width="18" style="11" bestFit="1" customWidth="1"/>
    <col min="10" max="10" width="15.85546875" style="11" customWidth="1"/>
    <col min="11" max="11" width="18" style="11" bestFit="1" customWidth="1"/>
    <col min="12" max="12" width="15.85546875" style="11" customWidth="1"/>
    <col min="13" max="13" width="18" style="11" bestFit="1" customWidth="1"/>
    <col min="14" max="14" width="15.85546875" style="11" customWidth="1"/>
    <col min="15" max="15" width="18" style="11" bestFit="1" customWidth="1"/>
    <col min="16" max="16" width="15.85546875" style="11" customWidth="1"/>
    <col min="17" max="17" width="18" style="11" bestFit="1" customWidth="1"/>
    <col min="18" max="18" width="15.85546875" style="11" customWidth="1"/>
    <col min="19" max="19" width="18" style="11" bestFit="1" customWidth="1"/>
    <col min="20" max="20" width="15.85546875" style="11" customWidth="1"/>
    <col min="21" max="21" width="18" style="11" bestFit="1" customWidth="1"/>
    <col min="22" max="22" width="15.85546875" style="11" customWidth="1"/>
    <col min="23" max="23" width="18" style="11" bestFit="1" customWidth="1"/>
    <col min="24" max="24" width="15.85546875" style="11" customWidth="1"/>
    <col min="25" max="25" width="18" style="11" bestFit="1" customWidth="1"/>
    <col min="26" max="26" width="15.85546875" style="11" customWidth="1"/>
    <col min="27" max="27" width="18" style="11" bestFit="1" customWidth="1"/>
    <col min="28" max="28" width="15.85546875" style="11" customWidth="1"/>
    <col min="29" max="29" width="18" style="11" bestFit="1" customWidth="1"/>
    <col min="30" max="30" width="15.85546875" style="11" customWidth="1"/>
    <col min="31" max="31" width="18" style="11" bestFit="1" customWidth="1"/>
    <col min="32" max="32" width="15.85546875" style="11" customWidth="1"/>
    <col min="33" max="33" width="18" style="11" bestFit="1" customWidth="1"/>
    <col min="34" max="34" width="15.85546875" style="11" customWidth="1"/>
    <col min="35" max="35" width="18" style="11" bestFit="1" customWidth="1"/>
    <col min="36" max="36" width="15.85546875" style="11" customWidth="1"/>
    <col min="37" max="37" width="18" style="11" bestFit="1" customWidth="1"/>
    <col min="38" max="38" width="15.85546875" style="11" customWidth="1"/>
    <col min="39" max="39" width="18" style="11" bestFit="1" customWidth="1"/>
    <col min="40" max="40" width="9.140625" style="11"/>
    <col min="41" max="41" width="17.7109375" style="10" customWidth="1"/>
    <col min="42" max="16384" width="9.140625" style="11"/>
  </cols>
  <sheetData>
    <row r="1" spans="1:41" x14ac:dyDescent="0.2">
      <c r="A1" s="30" t="s">
        <v>128</v>
      </c>
      <c r="B1" s="30"/>
    </row>
    <row r="2" spans="1:41" x14ac:dyDescent="0.2">
      <c r="A2" s="30" t="s">
        <v>129</v>
      </c>
      <c r="B2" s="30"/>
    </row>
    <row r="3" spans="1:41" x14ac:dyDescent="0.2">
      <c r="A3" s="30" t="s">
        <v>119</v>
      </c>
      <c r="B3" s="30"/>
    </row>
    <row r="4" spans="1:41" x14ac:dyDescent="0.2">
      <c r="A4" s="30" t="s">
        <v>52</v>
      </c>
      <c r="E4" s="104"/>
    </row>
    <row r="5" spans="1:41" x14ac:dyDescent="0.2">
      <c r="E5" s="104"/>
    </row>
    <row r="6" spans="1:41" ht="25.5" x14ac:dyDescent="0.2">
      <c r="C6" s="35" t="s">
        <v>118</v>
      </c>
      <c r="E6" s="35" t="s">
        <v>118</v>
      </c>
      <c r="G6" s="35" t="s">
        <v>118</v>
      </c>
      <c r="I6" s="35" t="s">
        <v>118</v>
      </c>
      <c r="K6" s="35" t="s">
        <v>118</v>
      </c>
      <c r="M6" s="35" t="s">
        <v>118</v>
      </c>
      <c r="O6" s="35" t="s">
        <v>118</v>
      </c>
      <c r="Q6" s="35" t="s">
        <v>118</v>
      </c>
      <c r="S6" s="35" t="s">
        <v>118</v>
      </c>
      <c r="U6" s="35" t="s">
        <v>118</v>
      </c>
      <c r="W6" s="35" t="s">
        <v>118</v>
      </c>
      <c r="Y6" s="35" t="s">
        <v>118</v>
      </c>
      <c r="AA6" s="35" t="s">
        <v>118</v>
      </c>
      <c r="AC6" s="35" t="s">
        <v>118</v>
      </c>
      <c r="AE6" s="35" t="s">
        <v>118</v>
      </c>
      <c r="AG6" s="35" t="s">
        <v>118</v>
      </c>
      <c r="AI6" s="35" t="s">
        <v>118</v>
      </c>
      <c r="AK6" s="35" t="s">
        <v>118</v>
      </c>
      <c r="AM6" s="35" t="s">
        <v>118</v>
      </c>
      <c r="AO6" s="136" t="s">
        <v>117</v>
      </c>
    </row>
    <row r="7" spans="1:41" ht="12" customHeight="1" x14ac:dyDescent="0.2">
      <c r="A7" s="34" t="s">
        <v>107</v>
      </c>
      <c r="B7" s="34" t="s">
        <v>105</v>
      </c>
      <c r="C7" s="32">
        <v>43617</v>
      </c>
      <c r="D7" s="33" t="s">
        <v>116</v>
      </c>
      <c r="E7" s="32">
        <v>43647</v>
      </c>
      <c r="F7" s="33" t="s">
        <v>116</v>
      </c>
      <c r="G7" s="32">
        <v>43678</v>
      </c>
      <c r="H7" s="33" t="s">
        <v>116</v>
      </c>
      <c r="I7" s="32">
        <v>43709</v>
      </c>
      <c r="J7" s="33" t="s">
        <v>116</v>
      </c>
      <c r="K7" s="32">
        <v>43739</v>
      </c>
      <c r="L7" s="33" t="s">
        <v>116</v>
      </c>
      <c r="M7" s="32">
        <v>43770</v>
      </c>
      <c r="N7" s="33" t="s">
        <v>116</v>
      </c>
      <c r="O7" s="32">
        <v>43800</v>
      </c>
      <c r="P7" s="33" t="s">
        <v>116</v>
      </c>
      <c r="Q7" s="32">
        <v>43831</v>
      </c>
      <c r="R7" s="33" t="s">
        <v>116</v>
      </c>
      <c r="S7" s="32">
        <v>43862</v>
      </c>
      <c r="T7" s="33" t="s">
        <v>116</v>
      </c>
      <c r="U7" s="32">
        <v>43891</v>
      </c>
      <c r="V7" s="33" t="s">
        <v>116</v>
      </c>
      <c r="W7" s="32">
        <v>43922</v>
      </c>
      <c r="X7" s="33" t="s">
        <v>116</v>
      </c>
      <c r="Y7" s="32">
        <v>43952</v>
      </c>
      <c r="Z7" s="33" t="s">
        <v>116</v>
      </c>
      <c r="AA7" s="32">
        <v>43983</v>
      </c>
      <c r="AB7" s="33" t="s">
        <v>116</v>
      </c>
      <c r="AC7" s="32">
        <v>44013</v>
      </c>
      <c r="AD7" s="33" t="s">
        <v>116</v>
      </c>
      <c r="AE7" s="32">
        <v>44044</v>
      </c>
      <c r="AF7" s="33" t="s">
        <v>116</v>
      </c>
      <c r="AG7" s="32">
        <v>44075</v>
      </c>
      <c r="AH7" s="33" t="s">
        <v>116</v>
      </c>
      <c r="AI7" s="32">
        <v>44105</v>
      </c>
      <c r="AJ7" s="33" t="s">
        <v>116</v>
      </c>
      <c r="AK7" s="32">
        <v>44136</v>
      </c>
      <c r="AL7" s="33" t="s">
        <v>116</v>
      </c>
      <c r="AM7" s="32">
        <v>44166</v>
      </c>
      <c r="AO7" s="137"/>
    </row>
    <row r="8" spans="1:41" x14ac:dyDescent="0.2">
      <c r="AO8" s="105"/>
    </row>
    <row r="9" spans="1:41" x14ac:dyDescent="0.2">
      <c r="A9" s="31" t="s">
        <v>100</v>
      </c>
      <c r="B9" s="31"/>
      <c r="AO9" s="105"/>
    </row>
    <row r="10" spans="1:41" x14ac:dyDescent="0.2">
      <c r="A10" s="31"/>
      <c r="B10" s="31"/>
      <c r="AO10" s="105"/>
    </row>
    <row r="11" spans="1:41" x14ac:dyDescent="0.2">
      <c r="A11" s="30" t="s">
        <v>99</v>
      </c>
      <c r="B11" s="30"/>
      <c r="AO11" s="105"/>
    </row>
    <row r="12" spans="1:41" s="109" customFormat="1" x14ac:dyDescent="0.2">
      <c r="A12" s="10" t="s">
        <v>69</v>
      </c>
      <c r="B12" s="11" t="s">
        <v>25</v>
      </c>
      <c r="C12" s="109">
        <v>-2421561863.3999996</v>
      </c>
      <c r="D12" s="109">
        <v>-11802667.56599831</v>
      </c>
      <c r="E12" s="109">
        <f t="shared" ref="E12:E21" si="0">C12+D12</f>
        <v>-2433364530.9659977</v>
      </c>
      <c r="F12" s="109">
        <v>-11803452.137861606</v>
      </c>
      <c r="G12" s="109">
        <f t="shared" ref="G12:G21" si="1">E12+F12</f>
        <v>-2445167983.1038594</v>
      </c>
      <c r="H12" s="109">
        <v>-11804404.108291214</v>
      </c>
      <c r="I12" s="109">
        <f t="shared" ref="I12:I21" si="2">G12+H12</f>
        <v>-2456972387.2121506</v>
      </c>
      <c r="J12" s="109">
        <v>-11817036.216237869</v>
      </c>
      <c r="K12" s="109">
        <f t="shared" ref="K12:K21" si="3">I12+J12</f>
        <v>-2468789423.4283886</v>
      </c>
      <c r="L12" s="109">
        <v>-11851665.555562852</v>
      </c>
      <c r="M12" s="109">
        <f t="shared" ref="M12:M21" si="4">K12+L12</f>
        <v>-2480641088.9839516</v>
      </c>
      <c r="N12" s="109">
        <v>-11900467.956281578</v>
      </c>
      <c r="O12" s="109">
        <f t="shared" ref="O12:O21" si="5">M12+N12</f>
        <v>-2492541556.9402332</v>
      </c>
      <c r="P12" s="109">
        <v>-11920467.715512095</v>
      </c>
      <c r="Q12" s="109">
        <f t="shared" ref="Q12:Q21" si="6">O12+P12</f>
        <v>-2504462024.6557455</v>
      </c>
      <c r="R12" s="109">
        <v>-11909718.221561788</v>
      </c>
      <c r="S12" s="109">
        <f t="shared" ref="S12:S21" si="7">Q12+R12</f>
        <v>-2516371742.8773074</v>
      </c>
      <c r="T12" s="109">
        <v>-11901719.424518162</v>
      </c>
      <c r="U12" s="109">
        <f t="shared" ref="U12:U21" si="8">S12+T12</f>
        <v>-2528273462.3018255</v>
      </c>
      <c r="V12" s="109">
        <v>-11918458.067992708</v>
      </c>
      <c r="W12" s="109">
        <f t="shared" ref="W12:W21" si="9">U12+V12</f>
        <v>-2540191920.3698182</v>
      </c>
      <c r="X12" s="109">
        <v>-11943239.760041187</v>
      </c>
      <c r="Y12" s="109">
        <f t="shared" ref="Y12:Y21" si="10">W12+X12</f>
        <v>-2552135160.1298594</v>
      </c>
      <c r="Z12" s="109">
        <v>-11959185.629809167</v>
      </c>
      <c r="AA12" s="109">
        <f t="shared" ref="AA12:AA21" si="11">Y12+Z12</f>
        <v>-2564094345.7596688</v>
      </c>
      <c r="AB12" s="109">
        <v>-11965989.272864511</v>
      </c>
      <c r="AC12" s="109">
        <f t="shared" ref="AC12:AC21" si="12">AA12+AB12</f>
        <v>-2576060335.0325332</v>
      </c>
      <c r="AD12" s="109">
        <v>-11958366.770528484</v>
      </c>
      <c r="AE12" s="109">
        <f t="shared" ref="AE12:AE21" si="13">AC12+AD12</f>
        <v>-2588018701.8030615</v>
      </c>
      <c r="AF12" s="109">
        <v>-11952588.055281905</v>
      </c>
      <c r="AG12" s="109">
        <f t="shared" ref="AG12:AG21" si="14">AE12+AF12</f>
        <v>-2599971289.8583436</v>
      </c>
      <c r="AH12" s="109">
        <v>-11948850.209657522</v>
      </c>
      <c r="AI12" s="109">
        <f t="shared" ref="AI12:AI21" si="15">AG12+AH12</f>
        <v>-2611920140.0680013</v>
      </c>
      <c r="AJ12" s="109">
        <v>-11950073.305906309</v>
      </c>
      <c r="AK12" s="109">
        <f t="shared" ref="AK12:AK21" si="16">AI12+AJ12</f>
        <v>-2623870213.3739076</v>
      </c>
      <c r="AL12" s="109">
        <v>-11985486.461264556</v>
      </c>
      <c r="AM12" s="109">
        <f t="shared" ref="AM12:AM21" si="17">AK12+AL12</f>
        <v>-2635855699.8351722</v>
      </c>
      <c r="AO12" s="110">
        <f t="shared" ref="AO12:AO21" si="18">AM12</f>
        <v>-2635855699.8351722</v>
      </c>
    </row>
    <row r="13" spans="1:41" s="109" customFormat="1" x14ac:dyDescent="0.2">
      <c r="A13" s="10" t="s">
        <v>72</v>
      </c>
      <c r="B13" s="11" t="s">
        <v>24</v>
      </c>
      <c r="C13" s="109">
        <v>-32442850.820097968</v>
      </c>
      <c r="D13" s="109">
        <v>-46421.338324268916</v>
      </c>
      <c r="E13" s="109">
        <f t="shared" si="0"/>
        <v>-32489272.158422235</v>
      </c>
      <c r="F13" s="109">
        <v>-50899.491529509265</v>
      </c>
      <c r="G13" s="109">
        <f t="shared" si="1"/>
        <v>-32540171.649951745</v>
      </c>
      <c r="H13" s="109">
        <v>-50752.77414837676</v>
      </c>
      <c r="I13" s="109">
        <f t="shared" si="2"/>
        <v>-32590924.424100123</v>
      </c>
      <c r="J13" s="109">
        <v>-50590.995088113807</v>
      </c>
      <c r="K13" s="109">
        <f t="shared" si="3"/>
        <v>-32641515.419188239</v>
      </c>
      <c r="L13" s="109">
        <v>-50433.283509581073</v>
      </c>
      <c r="M13" s="109">
        <f t="shared" si="4"/>
        <v>-32691948.702697821</v>
      </c>
      <c r="N13" s="109">
        <v>-50993.313203741956</v>
      </c>
      <c r="O13" s="111">
        <f t="shared" si="5"/>
        <v>-32742942.015901562</v>
      </c>
      <c r="P13" s="109">
        <v>-51499.361847448847</v>
      </c>
      <c r="Q13" s="109">
        <f t="shared" si="6"/>
        <v>-32794441.377749011</v>
      </c>
      <c r="R13" s="109">
        <v>-51217.418241087275</v>
      </c>
      <c r="S13" s="109">
        <f t="shared" si="7"/>
        <v>-32845658.795990098</v>
      </c>
      <c r="T13" s="109">
        <v>-50935.474634725644</v>
      </c>
      <c r="U13" s="109">
        <f t="shared" si="8"/>
        <v>-32896594.270624824</v>
      </c>
      <c r="V13" s="109">
        <v>-50900.252949593661</v>
      </c>
      <c r="W13" s="109">
        <f t="shared" si="9"/>
        <v>-32947494.523574419</v>
      </c>
      <c r="X13" s="109">
        <v>-50898.08652121351</v>
      </c>
      <c r="Y13" s="109">
        <f t="shared" si="10"/>
        <v>-32998392.610095631</v>
      </c>
      <c r="Z13" s="109">
        <v>-50850.28880544701</v>
      </c>
      <c r="AA13" s="109">
        <f t="shared" si="11"/>
        <v>-33049242.898901079</v>
      </c>
      <c r="AB13" s="109">
        <v>-50794.739956204154</v>
      </c>
      <c r="AC13" s="109">
        <f t="shared" si="12"/>
        <v>-33100037.638857283</v>
      </c>
      <c r="AD13" s="109">
        <v>-50674.133594269326</v>
      </c>
      <c r="AE13" s="109">
        <f t="shared" si="13"/>
        <v>-33150711.772451553</v>
      </c>
      <c r="AF13" s="109">
        <v>-50569.427530073284</v>
      </c>
      <c r="AG13" s="109">
        <f t="shared" si="14"/>
        <v>-33201281.199981626</v>
      </c>
      <c r="AH13" s="109">
        <v>-50367.189441180773</v>
      </c>
      <c r="AI13" s="109">
        <f t="shared" si="15"/>
        <v>-33251648.389422808</v>
      </c>
      <c r="AJ13" s="109">
        <v>-50142.998436807844</v>
      </c>
      <c r="AK13" s="109">
        <f t="shared" si="16"/>
        <v>-33301791.387859616</v>
      </c>
      <c r="AL13" s="109">
        <v>-53802.019846104275</v>
      </c>
      <c r="AM13" s="109">
        <f t="shared" si="17"/>
        <v>-33355593.407705721</v>
      </c>
      <c r="AO13" s="110">
        <f t="shared" si="18"/>
        <v>-33355593.407705721</v>
      </c>
    </row>
    <row r="14" spans="1:41" s="109" customFormat="1" x14ac:dyDescent="0.2">
      <c r="A14" s="11" t="s">
        <v>65</v>
      </c>
      <c r="B14" s="11" t="s">
        <v>14</v>
      </c>
      <c r="C14" s="109">
        <v>0</v>
      </c>
      <c r="D14" s="109">
        <v>-223616.63673599999</v>
      </c>
      <c r="E14" s="109">
        <f t="shared" si="0"/>
        <v>-223616.63673599999</v>
      </c>
      <c r="F14" s="109">
        <v>-223616.63673599999</v>
      </c>
      <c r="G14" s="109">
        <f t="shared" si="1"/>
        <v>-447233.27347199997</v>
      </c>
      <c r="H14" s="109">
        <v>-223616.63673599999</v>
      </c>
      <c r="I14" s="109">
        <f t="shared" si="2"/>
        <v>-670849.91020799999</v>
      </c>
      <c r="J14" s="109">
        <v>-223616.63673599999</v>
      </c>
      <c r="K14" s="109">
        <f t="shared" si="3"/>
        <v>-894466.54694399994</v>
      </c>
      <c r="L14" s="109">
        <v>-223616.63673599999</v>
      </c>
      <c r="M14" s="109">
        <f t="shared" si="4"/>
        <v>-1118083.18368</v>
      </c>
      <c r="N14" s="109">
        <v>-223616.63673599999</v>
      </c>
      <c r="O14" s="109">
        <f t="shared" si="5"/>
        <v>-1341699.820416</v>
      </c>
      <c r="P14" s="109">
        <v>-223616.63673599999</v>
      </c>
      <c r="Q14" s="109">
        <f t="shared" si="6"/>
        <v>-1565316.4571519999</v>
      </c>
      <c r="R14" s="109">
        <v>-223616.63673599999</v>
      </c>
      <c r="S14" s="109">
        <f t="shared" si="7"/>
        <v>-1788933.0938879999</v>
      </c>
      <c r="T14" s="109">
        <v>-223616.63673599999</v>
      </c>
      <c r="U14" s="109">
        <f t="shared" si="8"/>
        <v>-2012549.7306239998</v>
      </c>
      <c r="V14" s="109">
        <v>-223616.63673599999</v>
      </c>
      <c r="W14" s="109">
        <f t="shared" si="9"/>
        <v>-2236166.36736</v>
      </c>
      <c r="X14" s="109">
        <v>-223616.63673599999</v>
      </c>
      <c r="Y14" s="109">
        <f t="shared" si="10"/>
        <v>-2459783.004096</v>
      </c>
      <c r="Z14" s="109">
        <v>-223616.63673599999</v>
      </c>
      <c r="AA14" s="109">
        <f t="shared" si="11"/>
        <v>-2683399.6408319999</v>
      </c>
      <c r="AB14" s="109">
        <v>-223616.63673599999</v>
      </c>
      <c r="AC14" s="109">
        <f t="shared" si="12"/>
        <v>-2907016.2775679999</v>
      </c>
      <c r="AD14" s="109">
        <v>-223616.63673599999</v>
      </c>
      <c r="AE14" s="109">
        <f t="shared" si="13"/>
        <v>-3130632.9143039999</v>
      </c>
      <c r="AF14" s="109">
        <v>-223616.63673599999</v>
      </c>
      <c r="AG14" s="109">
        <f t="shared" si="14"/>
        <v>-3354249.5510399998</v>
      </c>
      <c r="AH14" s="109">
        <v>-223616.63673599999</v>
      </c>
      <c r="AI14" s="109">
        <f t="shared" si="15"/>
        <v>-3577866.1877759998</v>
      </c>
      <c r="AJ14" s="109">
        <v>-223616.63673599999</v>
      </c>
      <c r="AK14" s="109">
        <f t="shared" si="16"/>
        <v>-3801482.8245119997</v>
      </c>
      <c r="AL14" s="109">
        <v>-223616.63673599999</v>
      </c>
      <c r="AM14" s="109">
        <f t="shared" si="17"/>
        <v>-4025099.4612479997</v>
      </c>
      <c r="AO14" s="110">
        <f t="shared" si="18"/>
        <v>-4025099.4612479997</v>
      </c>
    </row>
    <row r="15" spans="1:41" s="109" customFormat="1" x14ac:dyDescent="0.2">
      <c r="A15" s="10" t="s">
        <v>78</v>
      </c>
      <c r="B15" s="11" t="s">
        <v>25</v>
      </c>
      <c r="C15" s="109">
        <v>-65264277.329999998</v>
      </c>
      <c r="D15" s="109">
        <v>-538947.34091988427</v>
      </c>
      <c r="E15" s="109">
        <f t="shared" si="0"/>
        <v>-65803224.67091988</v>
      </c>
      <c r="F15" s="109">
        <v>-539055.17504794151</v>
      </c>
      <c r="G15" s="109">
        <f t="shared" si="1"/>
        <v>-66342279.845967822</v>
      </c>
      <c r="H15" s="109">
        <v>-539336.2186029054</v>
      </c>
      <c r="I15" s="109">
        <f t="shared" si="2"/>
        <v>-66881616.064570725</v>
      </c>
      <c r="J15" s="109">
        <v>-539702.35807295516</v>
      </c>
      <c r="K15" s="109">
        <f t="shared" si="3"/>
        <v>-67421318.422643676</v>
      </c>
      <c r="L15" s="109">
        <v>-539895.65723224322</v>
      </c>
      <c r="M15" s="109">
        <f t="shared" si="4"/>
        <v>-67961214.079875916</v>
      </c>
      <c r="N15" s="109">
        <v>-539942.13675790036</v>
      </c>
      <c r="O15" s="109">
        <f t="shared" si="5"/>
        <v>-68501156.216633812</v>
      </c>
      <c r="P15" s="109">
        <v>-540005.68402460951</v>
      </c>
      <c r="Q15" s="109">
        <f t="shared" si="6"/>
        <v>-69041161.900658414</v>
      </c>
      <c r="R15" s="109">
        <v>-541927.42502353503</v>
      </c>
      <c r="S15" s="109">
        <f t="shared" si="7"/>
        <v>-69583089.325681955</v>
      </c>
      <c r="T15" s="109">
        <v>-543849.16602246056</v>
      </c>
      <c r="U15" s="109">
        <f t="shared" si="8"/>
        <v>-70126938.491704419</v>
      </c>
      <c r="V15" s="109">
        <v>-543884.03973685438</v>
      </c>
      <c r="W15" s="109">
        <f t="shared" si="9"/>
        <v>-70670822.531441271</v>
      </c>
      <c r="X15" s="109">
        <v>-547289.86443995184</v>
      </c>
      <c r="Y15" s="109">
        <f t="shared" si="10"/>
        <v>-71218112.395881221</v>
      </c>
      <c r="Z15" s="109">
        <v>-550695.68914304918</v>
      </c>
      <c r="AA15" s="109">
        <f t="shared" si="11"/>
        <v>-71768808.085024267</v>
      </c>
      <c r="AB15" s="109">
        <v>-550804.75255091756</v>
      </c>
      <c r="AC15" s="109">
        <f t="shared" si="12"/>
        <v>-72319612.837575182</v>
      </c>
      <c r="AD15" s="109">
        <v>-550913.81595878594</v>
      </c>
      <c r="AE15" s="109">
        <f t="shared" si="13"/>
        <v>-72870526.653533965</v>
      </c>
      <c r="AF15" s="109">
        <v>-550948.68967317964</v>
      </c>
      <c r="AG15" s="109">
        <f t="shared" si="14"/>
        <v>-73421475.343207151</v>
      </c>
      <c r="AH15" s="109">
        <v>-550983.56338757346</v>
      </c>
      <c r="AI15" s="109">
        <f t="shared" si="15"/>
        <v>-73972458.906594723</v>
      </c>
      <c r="AJ15" s="109">
        <v>-551018.43710196728</v>
      </c>
      <c r="AK15" s="109">
        <f t="shared" si="16"/>
        <v>-74523477.343696684</v>
      </c>
      <c r="AL15" s="109">
        <v>-551206.94137132552</v>
      </c>
      <c r="AM15" s="109">
        <f t="shared" si="17"/>
        <v>-75074684.285068005</v>
      </c>
      <c r="AO15" s="110">
        <f t="shared" si="18"/>
        <v>-75074684.285068005</v>
      </c>
    </row>
    <row r="16" spans="1:41" s="109" customFormat="1" x14ac:dyDescent="0.2">
      <c r="A16" s="10" t="s">
        <v>98</v>
      </c>
      <c r="B16" s="11" t="s">
        <v>25</v>
      </c>
      <c r="C16" s="109">
        <v>-9926641.7599999998</v>
      </c>
      <c r="D16" s="109">
        <v>-83959.506642722248</v>
      </c>
      <c r="E16" s="109">
        <f t="shared" si="0"/>
        <v>-10010601.266642721</v>
      </c>
      <c r="F16" s="109">
        <v>-83959.506642722248</v>
      </c>
      <c r="G16" s="109">
        <f t="shared" si="1"/>
        <v>-10094560.773285443</v>
      </c>
      <c r="H16" s="109">
        <v>-83959.506642722248</v>
      </c>
      <c r="I16" s="109">
        <f t="shared" si="2"/>
        <v>-10178520.279928165</v>
      </c>
      <c r="J16" s="109">
        <v>-83959.506642722248</v>
      </c>
      <c r="K16" s="109">
        <f t="shared" si="3"/>
        <v>-10262479.786570886</v>
      </c>
      <c r="L16" s="109">
        <v>-83959.506642722248</v>
      </c>
      <c r="M16" s="109">
        <f t="shared" si="4"/>
        <v>-10346439.293213608</v>
      </c>
      <c r="N16" s="109">
        <v>-83959.506642722248</v>
      </c>
      <c r="O16" s="109">
        <f t="shared" si="5"/>
        <v>-10430398.799856329</v>
      </c>
      <c r="P16" s="109">
        <v>-83959.506642722248</v>
      </c>
      <c r="Q16" s="109">
        <f t="shared" si="6"/>
        <v>-10514358.306499051</v>
      </c>
      <c r="R16" s="109">
        <v>-83959.506642722248</v>
      </c>
      <c r="S16" s="109">
        <f t="shared" si="7"/>
        <v>-10598317.813141773</v>
      </c>
      <c r="T16" s="109">
        <v>-83959.506642722248</v>
      </c>
      <c r="U16" s="109">
        <f t="shared" si="8"/>
        <v>-10682277.319784494</v>
      </c>
      <c r="V16" s="109">
        <v>-83959.506642722248</v>
      </c>
      <c r="W16" s="109">
        <f t="shared" si="9"/>
        <v>-10766236.826427216</v>
      </c>
      <c r="X16" s="109">
        <v>-83959.506642722248</v>
      </c>
      <c r="Y16" s="109">
        <f t="shared" si="10"/>
        <v>-10850196.333069937</v>
      </c>
      <c r="Z16" s="109">
        <v>-83959.506642722248</v>
      </c>
      <c r="AA16" s="109">
        <f t="shared" si="11"/>
        <v>-10934155.839712659</v>
      </c>
      <c r="AB16" s="109">
        <v>-83959.506642722248</v>
      </c>
      <c r="AC16" s="109">
        <f t="shared" si="12"/>
        <v>-11018115.34635538</v>
      </c>
      <c r="AD16" s="109">
        <v>-83959.506642722248</v>
      </c>
      <c r="AE16" s="109">
        <f t="shared" si="13"/>
        <v>-11102074.852998102</v>
      </c>
      <c r="AF16" s="109">
        <v>-83959.506642722248</v>
      </c>
      <c r="AG16" s="109">
        <f t="shared" si="14"/>
        <v>-11186034.359640824</v>
      </c>
      <c r="AH16" s="109">
        <v>-83959.506642722248</v>
      </c>
      <c r="AI16" s="109">
        <f t="shared" si="15"/>
        <v>-11269993.866283545</v>
      </c>
      <c r="AJ16" s="109">
        <v>-83959.506642722248</v>
      </c>
      <c r="AK16" s="109">
        <f t="shared" si="16"/>
        <v>-11353953.372926267</v>
      </c>
      <c r="AL16" s="109">
        <v>-83959.506642722248</v>
      </c>
      <c r="AM16" s="109">
        <f t="shared" si="17"/>
        <v>-11437912.879568988</v>
      </c>
      <c r="AO16" s="110">
        <f t="shared" si="18"/>
        <v>-11437912.879568988</v>
      </c>
    </row>
    <row r="17" spans="1:41" s="111" customFormat="1" x14ac:dyDescent="0.2">
      <c r="A17" s="11" t="s">
        <v>115</v>
      </c>
      <c r="B17" s="11" t="s">
        <v>14</v>
      </c>
      <c r="C17" s="111">
        <v>0</v>
      </c>
      <c r="D17" s="111">
        <v>0</v>
      </c>
      <c r="E17" s="111">
        <f t="shared" si="0"/>
        <v>0</v>
      </c>
      <c r="F17" s="111">
        <v>0</v>
      </c>
      <c r="G17" s="111">
        <f t="shared" si="1"/>
        <v>0</v>
      </c>
      <c r="H17" s="111">
        <v>0</v>
      </c>
      <c r="I17" s="111">
        <f t="shared" si="2"/>
        <v>0</v>
      </c>
      <c r="J17" s="111">
        <v>0</v>
      </c>
      <c r="K17" s="111">
        <f t="shared" si="3"/>
        <v>0</v>
      </c>
      <c r="L17" s="111">
        <v>0</v>
      </c>
      <c r="M17" s="111">
        <f t="shared" si="4"/>
        <v>0</v>
      </c>
      <c r="N17" s="111">
        <v>0</v>
      </c>
      <c r="O17" s="111">
        <f t="shared" si="5"/>
        <v>0</v>
      </c>
      <c r="P17" s="111">
        <v>0</v>
      </c>
      <c r="Q17" s="111">
        <f t="shared" si="6"/>
        <v>0</v>
      </c>
      <c r="R17" s="111">
        <v>0</v>
      </c>
      <c r="S17" s="111">
        <f t="shared" si="7"/>
        <v>0</v>
      </c>
      <c r="T17" s="111">
        <v>0</v>
      </c>
      <c r="U17" s="111">
        <f t="shared" si="8"/>
        <v>0</v>
      </c>
      <c r="V17" s="111">
        <v>0</v>
      </c>
      <c r="W17" s="111">
        <f t="shared" si="9"/>
        <v>0</v>
      </c>
      <c r="X17" s="111">
        <v>0</v>
      </c>
      <c r="Y17" s="111">
        <f t="shared" si="10"/>
        <v>0</v>
      </c>
      <c r="Z17" s="111">
        <v>0</v>
      </c>
      <c r="AA17" s="111">
        <f t="shared" si="11"/>
        <v>0</v>
      </c>
      <c r="AB17" s="111">
        <v>0</v>
      </c>
      <c r="AC17" s="111">
        <f t="shared" si="12"/>
        <v>0</v>
      </c>
      <c r="AD17" s="111">
        <v>0</v>
      </c>
      <c r="AE17" s="111">
        <f t="shared" si="13"/>
        <v>0</v>
      </c>
      <c r="AF17" s="111">
        <v>0</v>
      </c>
      <c r="AG17" s="111">
        <f t="shared" si="14"/>
        <v>0</v>
      </c>
      <c r="AH17" s="111">
        <v>0</v>
      </c>
      <c r="AI17" s="111">
        <f t="shared" si="15"/>
        <v>0</v>
      </c>
      <c r="AJ17" s="111">
        <v>0</v>
      </c>
      <c r="AK17" s="111">
        <f t="shared" si="16"/>
        <v>0</v>
      </c>
      <c r="AL17" s="111">
        <v>0</v>
      </c>
      <c r="AM17" s="111">
        <f t="shared" si="17"/>
        <v>0</v>
      </c>
      <c r="AO17" s="110">
        <f t="shared" si="18"/>
        <v>0</v>
      </c>
    </row>
    <row r="18" spans="1:41" s="109" customFormat="1" x14ac:dyDescent="0.2">
      <c r="A18" s="11" t="s">
        <v>115</v>
      </c>
      <c r="B18" s="11" t="s">
        <v>25</v>
      </c>
      <c r="C18" s="109">
        <v>0</v>
      </c>
      <c r="D18" s="109">
        <v>0</v>
      </c>
      <c r="E18" s="109">
        <f t="shared" si="0"/>
        <v>0</v>
      </c>
      <c r="F18" s="109">
        <v>0</v>
      </c>
      <c r="G18" s="109">
        <f t="shared" si="1"/>
        <v>0</v>
      </c>
      <c r="H18" s="109">
        <v>0</v>
      </c>
      <c r="I18" s="109">
        <f t="shared" si="2"/>
        <v>0</v>
      </c>
      <c r="J18" s="109">
        <v>0</v>
      </c>
      <c r="K18" s="109">
        <f t="shared" si="3"/>
        <v>0</v>
      </c>
      <c r="L18" s="109">
        <v>0</v>
      </c>
      <c r="M18" s="109">
        <f t="shared" si="4"/>
        <v>0</v>
      </c>
      <c r="N18" s="109">
        <v>-211.49003952111778</v>
      </c>
      <c r="O18" s="109">
        <f t="shared" si="5"/>
        <v>-211.49003952111778</v>
      </c>
      <c r="P18" s="109">
        <v>-422.98007904223556</v>
      </c>
      <c r="Q18" s="109">
        <f t="shared" si="6"/>
        <v>-634.47011856335337</v>
      </c>
      <c r="R18" s="109">
        <v>-422.98007904223556</v>
      </c>
      <c r="S18" s="109">
        <f t="shared" si="7"/>
        <v>-1057.450197605589</v>
      </c>
      <c r="T18" s="109">
        <v>-422.98007904223556</v>
      </c>
      <c r="U18" s="109">
        <f t="shared" si="8"/>
        <v>-1480.4302766478245</v>
      </c>
      <c r="V18" s="109">
        <v>-422.98007904223556</v>
      </c>
      <c r="W18" s="109">
        <f t="shared" si="9"/>
        <v>-1903.41035569006</v>
      </c>
      <c r="X18" s="109">
        <v>-422.98007904223556</v>
      </c>
      <c r="Y18" s="109">
        <f t="shared" si="10"/>
        <v>-2326.3904347322955</v>
      </c>
      <c r="Z18" s="109">
        <v>-422.98007904223556</v>
      </c>
      <c r="AA18" s="109">
        <f t="shared" si="11"/>
        <v>-2749.370513774531</v>
      </c>
      <c r="AB18" s="109">
        <v>-422.98007904223556</v>
      </c>
      <c r="AC18" s="109">
        <f t="shared" si="12"/>
        <v>-3172.3505928167665</v>
      </c>
      <c r="AD18" s="109">
        <v>-422.98007904223556</v>
      </c>
      <c r="AE18" s="109">
        <f t="shared" si="13"/>
        <v>-3595.330671859002</v>
      </c>
      <c r="AF18" s="109">
        <v>-422.98007904223556</v>
      </c>
      <c r="AG18" s="109">
        <f t="shared" si="14"/>
        <v>-4018.3107509012375</v>
      </c>
      <c r="AH18" s="109">
        <v>-422.98007904223556</v>
      </c>
      <c r="AI18" s="109">
        <f t="shared" si="15"/>
        <v>-4441.290829943473</v>
      </c>
      <c r="AJ18" s="109">
        <v>-422.98007904223556</v>
      </c>
      <c r="AK18" s="109">
        <f t="shared" si="16"/>
        <v>-4864.270908985709</v>
      </c>
      <c r="AL18" s="109">
        <v>-422.98007904223556</v>
      </c>
      <c r="AM18" s="109">
        <f t="shared" si="17"/>
        <v>-5287.2509880279449</v>
      </c>
      <c r="AO18" s="110">
        <f t="shared" si="18"/>
        <v>-5287.2509880279449</v>
      </c>
    </row>
    <row r="19" spans="1:41" s="109" customFormat="1" x14ac:dyDescent="0.2">
      <c r="A19" s="11" t="s">
        <v>115</v>
      </c>
      <c r="B19" s="11" t="s">
        <v>24</v>
      </c>
      <c r="C19" s="109">
        <v>0</v>
      </c>
      <c r="D19" s="109">
        <v>0</v>
      </c>
      <c r="E19" s="109">
        <f t="shared" si="0"/>
        <v>0</v>
      </c>
      <c r="F19" s="109">
        <v>0</v>
      </c>
      <c r="G19" s="109">
        <f t="shared" si="1"/>
        <v>0</v>
      </c>
      <c r="H19" s="109">
        <v>0</v>
      </c>
      <c r="I19" s="109">
        <f t="shared" si="2"/>
        <v>0</v>
      </c>
      <c r="J19" s="109">
        <v>0</v>
      </c>
      <c r="K19" s="109">
        <f t="shared" si="3"/>
        <v>0</v>
      </c>
      <c r="L19" s="109">
        <v>0</v>
      </c>
      <c r="M19" s="109">
        <f t="shared" si="4"/>
        <v>0</v>
      </c>
      <c r="N19" s="109">
        <v>0</v>
      </c>
      <c r="O19" s="109">
        <f t="shared" si="5"/>
        <v>0</v>
      </c>
      <c r="P19" s="109">
        <v>0</v>
      </c>
      <c r="Q19" s="109">
        <f t="shared" si="6"/>
        <v>0</v>
      </c>
      <c r="R19" s="109">
        <v>0</v>
      </c>
      <c r="S19" s="109">
        <f t="shared" si="7"/>
        <v>0</v>
      </c>
      <c r="T19" s="109">
        <v>0</v>
      </c>
      <c r="U19" s="109">
        <f t="shared" si="8"/>
        <v>0</v>
      </c>
      <c r="V19" s="109">
        <v>0</v>
      </c>
      <c r="W19" s="109">
        <f t="shared" si="9"/>
        <v>0</v>
      </c>
      <c r="X19" s="109">
        <v>0</v>
      </c>
      <c r="Y19" s="109">
        <f t="shared" si="10"/>
        <v>0</v>
      </c>
      <c r="Z19" s="109">
        <v>0</v>
      </c>
      <c r="AA19" s="109">
        <f t="shared" si="11"/>
        <v>0</v>
      </c>
      <c r="AB19" s="109">
        <v>0</v>
      </c>
      <c r="AC19" s="109">
        <f t="shared" si="12"/>
        <v>0</v>
      </c>
      <c r="AD19" s="109">
        <v>0</v>
      </c>
      <c r="AE19" s="109">
        <f t="shared" si="13"/>
        <v>0</v>
      </c>
      <c r="AF19" s="109">
        <v>0</v>
      </c>
      <c r="AG19" s="109">
        <f t="shared" si="14"/>
        <v>0</v>
      </c>
      <c r="AH19" s="109">
        <v>0</v>
      </c>
      <c r="AI19" s="109">
        <f t="shared" si="15"/>
        <v>0</v>
      </c>
      <c r="AJ19" s="109">
        <v>0</v>
      </c>
      <c r="AK19" s="109">
        <f t="shared" si="16"/>
        <v>0</v>
      </c>
      <c r="AL19" s="109">
        <v>0</v>
      </c>
      <c r="AM19" s="109">
        <f t="shared" si="17"/>
        <v>0</v>
      </c>
      <c r="AO19" s="110">
        <f t="shared" si="18"/>
        <v>0</v>
      </c>
    </row>
    <row r="20" spans="1:41" s="109" customFormat="1" x14ac:dyDescent="0.2">
      <c r="A20" s="11" t="s">
        <v>115</v>
      </c>
      <c r="B20" s="11" t="s">
        <v>23</v>
      </c>
      <c r="C20" s="109">
        <v>0</v>
      </c>
      <c r="D20" s="109">
        <v>0</v>
      </c>
      <c r="E20" s="109">
        <f t="shared" si="0"/>
        <v>0</v>
      </c>
      <c r="F20" s="109">
        <v>0</v>
      </c>
      <c r="G20" s="109">
        <f t="shared" si="1"/>
        <v>0</v>
      </c>
      <c r="H20" s="109">
        <v>0</v>
      </c>
      <c r="I20" s="109">
        <f t="shared" si="2"/>
        <v>0</v>
      </c>
      <c r="J20" s="109">
        <v>0</v>
      </c>
      <c r="K20" s="109">
        <f t="shared" si="3"/>
        <v>0</v>
      </c>
      <c r="L20" s="109">
        <v>0</v>
      </c>
      <c r="M20" s="109">
        <f t="shared" si="4"/>
        <v>0</v>
      </c>
      <c r="N20" s="109">
        <v>0</v>
      </c>
      <c r="O20" s="109">
        <f t="shared" si="5"/>
        <v>0</v>
      </c>
      <c r="P20" s="109">
        <v>0</v>
      </c>
      <c r="Q20" s="109">
        <f t="shared" si="6"/>
        <v>0</v>
      </c>
      <c r="R20" s="109">
        <v>0</v>
      </c>
      <c r="S20" s="109">
        <f t="shared" si="7"/>
        <v>0</v>
      </c>
      <c r="T20" s="109">
        <v>0</v>
      </c>
      <c r="U20" s="109">
        <f t="shared" si="8"/>
        <v>0</v>
      </c>
      <c r="V20" s="109">
        <v>0</v>
      </c>
      <c r="W20" s="109">
        <f t="shared" si="9"/>
        <v>0</v>
      </c>
      <c r="X20" s="109">
        <v>0</v>
      </c>
      <c r="Y20" s="109">
        <f t="shared" si="10"/>
        <v>0</v>
      </c>
      <c r="Z20" s="109">
        <v>0</v>
      </c>
      <c r="AA20" s="109">
        <f t="shared" si="11"/>
        <v>0</v>
      </c>
      <c r="AB20" s="109">
        <v>0</v>
      </c>
      <c r="AC20" s="109">
        <f t="shared" si="12"/>
        <v>0</v>
      </c>
      <c r="AD20" s="109">
        <v>0</v>
      </c>
      <c r="AE20" s="109">
        <f t="shared" si="13"/>
        <v>0</v>
      </c>
      <c r="AF20" s="109">
        <v>0</v>
      </c>
      <c r="AG20" s="109">
        <f t="shared" si="14"/>
        <v>0</v>
      </c>
      <c r="AH20" s="109">
        <v>0</v>
      </c>
      <c r="AI20" s="109">
        <f t="shared" si="15"/>
        <v>0</v>
      </c>
      <c r="AJ20" s="109">
        <v>0</v>
      </c>
      <c r="AK20" s="109">
        <f t="shared" si="16"/>
        <v>0</v>
      </c>
      <c r="AL20" s="109">
        <v>0</v>
      </c>
      <c r="AM20" s="109">
        <f t="shared" si="17"/>
        <v>0</v>
      </c>
      <c r="AO20" s="110">
        <f t="shared" si="18"/>
        <v>0</v>
      </c>
    </row>
    <row r="21" spans="1:41" s="109" customFormat="1" x14ac:dyDescent="0.2">
      <c r="A21" s="11" t="s">
        <v>80</v>
      </c>
      <c r="B21" s="11" t="s">
        <v>23</v>
      </c>
      <c r="C21" s="109">
        <v>-595439381.59000003</v>
      </c>
      <c r="D21" s="109">
        <v>-1940672.2679852238</v>
      </c>
      <c r="E21" s="109">
        <f t="shared" si="0"/>
        <v>-597380053.85798526</v>
      </c>
      <c r="F21" s="109">
        <v>-1941722.3456323547</v>
      </c>
      <c r="G21" s="109">
        <f t="shared" si="1"/>
        <v>-599321776.20361757</v>
      </c>
      <c r="H21" s="109">
        <v>-1941281.4684898839</v>
      </c>
      <c r="I21" s="109">
        <f t="shared" si="2"/>
        <v>-601263057.67210746</v>
      </c>
      <c r="J21" s="109">
        <v>-1939937.907539817</v>
      </c>
      <c r="K21" s="109">
        <f t="shared" si="3"/>
        <v>-603202995.5796473</v>
      </c>
      <c r="L21" s="109">
        <v>-1937895.3923035716</v>
      </c>
      <c r="M21" s="109">
        <f t="shared" si="4"/>
        <v>-605140890.97195089</v>
      </c>
      <c r="N21" s="109">
        <v>-1940953.1033257446</v>
      </c>
      <c r="O21" s="109">
        <f t="shared" si="5"/>
        <v>-607081844.07527661</v>
      </c>
      <c r="P21" s="109">
        <v>-1943997.4430953567</v>
      </c>
      <c r="Q21" s="109">
        <f t="shared" si="6"/>
        <v>-609025841.51837194</v>
      </c>
      <c r="R21" s="109">
        <v>-1941559.5280789495</v>
      </c>
      <c r="S21" s="109">
        <f t="shared" si="7"/>
        <v>-610967401.04645085</v>
      </c>
      <c r="T21" s="109">
        <v>-1939121.6130625429</v>
      </c>
      <c r="U21" s="109">
        <f t="shared" si="8"/>
        <v>-612906522.65951335</v>
      </c>
      <c r="V21" s="109">
        <v>-1936707.5322289909</v>
      </c>
      <c r="W21" s="109">
        <f t="shared" si="9"/>
        <v>-614843230.1917423</v>
      </c>
      <c r="X21" s="109">
        <v>-1934317.2855782961</v>
      </c>
      <c r="Y21" s="109">
        <f t="shared" si="10"/>
        <v>-616777547.47732055</v>
      </c>
      <c r="Z21" s="109">
        <v>-1957339.6833209177</v>
      </c>
      <c r="AA21" s="109">
        <f t="shared" si="11"/>
        <v>-618734887.16064143</v>
      </c>
      <c r="AB21" s="109">
        <v>-1980541.3004338383</v>
      </c>
      <c r="AC21" s="109">
        <f t="shared" si="12"/>
        <v>-620715428.46107531</v>
      </c>
      <c r="AD21" s="109">
        <v>-1978688.5789979859</v>
      </c>
      <c r="AE21" s="109">
        <f t="shared" si="13"/>
        <v>-622694117.04007328</v>
      </c>
      <c r="AF21" s="109">
        <v>-1976659.2780735991</v>
      </c>
      <c r="AG21" s="109">
        <f t="shared" si="14"/>
        <v>-624670776.31814682</v>
      </c>
      <c r="AH21" s="109">
        <v>-1974427.8941635448</v>
      </c>
      <c r="AI21" s="109">
        <f t="shared" si="15"/>
        <v>-626645204.21231031</v>
      </c>
      <c r="AJ21" s="109">
        <v>-1972172.6760474024</v>
      </c>
      <c r="AK21" s="109">
        <f t="shared" si="16"/>
        <v>-628617376.88835776</v>
      </c>
      <c r="AL21" s="109">
        <v>-1976791.8975480502</v>
      </c>
      <c r="AM21" s="109">
        <f t="shared" si="17"/>
        <v>-630594168.78590584</v>
      </c>
      <c r="AO21" s="110">
        <f t="shared" si="18"/>
        <v>-630594168.78590584</v>
      </c>
    </row>
    <row r="22" spans="1:41" s="109" customFormat="1" x14ac:dyDescent="0.2">
      <c r="A22" s="11" t="s">
        <v>97</v>
      </c>
      <c r="B22" s="11"/>
      <c r="C22" s="112">
        <f t="shared" ref="C22:AM22" si="19">SUBTOTAL(9,C12:C21)</f>
        <v>-3124635014.9000978</v>
      </c>
      <c r="D22" s="112">
        <f t="shared" si="19"/>
        <v>-14636284.65660641</v>
      </c>
      <c r="E22" s="112">
        <f t="shared" si="19"/>
        <v>-3139271299.5567036</v>
      </c>
      <c r="F22" s="112">
        <f t="shared" si="19"/>
        <v>-14642705.293450132</v>
      </c>
      <c r="G22" s="112">
        <f t="shared" si="19"/>
        <v>-3153914004.8501539</v>
      </c>
      <c r="H22" s="112">
        <f t="shared" si="19"/>
        <v>-14643350.712911101</v>
      </c>
      <c r="I22" s="112">
        <f t="shared" si="19"/>
        <v>-3168557355.5630655</v>
      </c>
      <c r="J22" s="112">
        <f t="shared" si="19"/>
        <v>-14654843.620317476</v>
      </c>
      <c r="K22" s="112">
        <f t="shared" si="19"/>
        <v>-3183212199.183383</v>
      </c>
      <c r="L22" s="112">
        <f t="shared" si="19"/>
        <v>-14687466.031986969</v>
      </c>
      <c r="M22" s="112">
        <f t="shared" si="19"/>
        <v>-3197899665.2153702</v>
      </c>
      <c r="N22" s="112">
        <f t="shared" si="19"/>
        <v>-14740144.14298721</v>
      </c>
      <c r="O22" s="112">
        <f t="shared" si="19"/>
        <v>-3212639809.3583565</v>
      </c>
      <c r="P22" s="112">
        <f t="shared" si="19"/>
        <v>-14763969.327937273</v>
      </c>
      <c r="Q22" s="112">
        <f t="shared" si="19"/>
        <v>-3227403778.6862946</v>
      </c>
      <c r="R22" s="112">
        <f t="shared" si="19"/>
        <v>-14752421.716363123</v>
      </c>
      <c r="S22" s="112">
        <f t="shared" si="19"/>
        <v>-3242156200.4026575</v>
      </c>
      <c r="T22" s="112">
        <f t="shared" si="19"/>
        <v>-14743624.801695656</v>
      </c>
      <c r="U22" s="112">
        <f t="shared" si="19"/>
        <v>-3256899825.2043538</v>
      </c>
      <c r="V22" s="112">
        <f t="shared" si="19"/>
        <v>-14757949.01636591</v>
      </c>
      <c r="W22" s="112">
        <f t="shared" si="19"/>
        <v>-3271657774.2207189</v>
      </c>
      <c r="X22" s="112">
        <f t="shared" si="19"/>
        <v>-14783744.120038411</v>
      </c>
      <c r="Y22" s="112">
        <f t="shared" si="19"/>
        <v>-3286441518.3407574</v>
      </c>
      <c r="Z22" s="112">
        <f t="shared" si="19"/>
        <v>-14826070.414536344</v>
      </c>
      <c r="AA22" s="112">
        <f t="shared" si="19"/>
        <v>-3301267588.7552938</v>
      </c>
      <c r="AB22" s="112">
        <f t="shared" si="19"/>
        <v>-14856129.189263234</v>
      </c>
      <c r="AC22" s="112">
        <f t="shared" si="19"/>
        <v>-3316123717.9445567</v>
      </c>
      <c r="AD22" s="112">
        <f t="shared" si="19"/>
        <v>-14846642.42253729</v>
      </c>
      <c r="AE22" s="112">
        <f t="shared" si="19"/>
        <v>-3330970360.367094</v>
      </c>
      <c r="AF22" s="112">
        <f t="shared" si="19"/>
        <v>-14838764.574016521</v>
      </c>
      <c r="AG22" s="112">
        <f t="shared" si="19"/>
        <v>-3345809124.9411111</v>
      </c>
      <c r="AH22" s="112">
        <f t="shared" si="19"/>
        <v>-14832627.980107583</v>
      </c>
      <c r="AI22" s="112">
        <f t="shared" si="19"/>
        <v>-3360641752.9212189</v>
      </c>
      <c r="AJ22" s="112">
        <f t="shared" si="19"/>
        <v>-14831406.54095025</v>
      </c>
      <c r="AK22" s="112">
        <f t="shared" si="19"/>
        <v>-3375473159.4621687</v>
      </c>
      <c r="AL22" s="112">
        <f t="shared" si="19"/>
        <v>-14875286.443487799</v>
      </c>
      <c r="AM22" s="112">
        <f t="shared" si="19"/>
        <v>-3390348445.9056568</v>
      </c>
      <c r="AO22" s="113">
        <f>SUBTOTAL(9,AO12:AO21)</f>
        <v>-3390348445.9056568</v>
      </c>
    </row>
    <row r="23" spans="1:41" s="109" customFormat="1" x14ac:dyDescent="0.2">
      <c r="A23" s="11"/>
      <c r="B23" s="11"/>
      <c r="AO23" s="110"/>
    </row>
    <row r="24" spans="1:41" s="109" customFormat="1" x14ac:dyDescent="0.2">
      <c r="A24" s="30" t="s">
        <v>73</v>
      </c>
      <c r="B24" s="11"/>
      <c r="AO24" s="110"/>
    </row>
    <row r="25" spans="1:41" s="109" customFormat="1" x14ac:dyDescent="0.2">
      <c r="A25" s="11" t="s">
        <v>69</v>
      </c>
      <c r="B25" s="11" t="s">
        <v>25</v>
      </c>
      <c r="C25" s="109">
        <v>-86339874.680000007</v>
      </c>
      <c r="D25" s="109">
        <v>-540276.17354362621</v>
      </c>
      <c r="E25" s="109">
        <f>C25+D25</f>
        <v>-86880150.853543639</v>
      </c>
      <c r="F25" s="109">
        <v>-547157.58335476101</v>
      </c>
      <c r="G25" s="109">
        <f>E25+F25</f>
        <v>-87427308.436898395</v>
      </c>
      <c r="H25" s="109">
        <v>-552810.1478508279</v>
      </c>
      <c r="I25" s="109">
        <f>G25+H25</f>
        <v>-87980118.584749222</v>
      </c>
      <c r="J25" s="109">
        <v>-553913.19857617712</v>
      </c>
      <c r="K25" s="109">
        <f>I25+J25</f>
        <v>-88534031.783325404</v>
      </c>
      <c r="L25" s="109">
        <v>-558807.75686397625</v>
      </c>
      <c r="M25" s="109">
        <f>K25+L25</f>
        <v>-89092839.540189385</v>
      </c>
      <c r="N25" s="109">
        <v>-569597.09401062969</v>
      </c>
      <c r="O25" s="109">
        <f>M25+N25</f>
        <v>-89662436.634200022</v>
      </c>
      <c r="P25" s="109">
        <v>-575744.25599084259</v>
      </c>
      <c r="Q25" s="109">
        <f>O25+P25</f>
        <v>-90238180.89019087</v>
      </c>
      <c r="R25" s="109">
        <v>-575455.09469414351</v>
      </c>
      <c r="S25" s="109">
        <f>Q25+R25</f>
        <v>-90813635.984885007</v>
      </c>
      <c r="T25" s="109">
        <v>-575587.28416149342</v>
      </c>
      <c r="U25" s="109">
        <f>S25+T25</f>
        <v>-91389223.2690465</v>
      </c>
      <c r="V25" s="109">
        <v>-575719.47362884332</v>
      </c>
      <c r="W25" s="109">
        <f>U25+V25</f>
        <v>-91964942.742675349</v>
      </c>
      <c r="X25" s="109">
        <v>-575430.31233214401</v>
      </c>
      <c r="Y25" s="109">
        <f>W25+X25</f>
        <v>-92540373.055007488</v>
      </c>
      <c r="Z25" s="109">
        <v>-575354.62368211802</v>
      </c>
      <c r="AA25" s="109">
        <f>Y25+Z25</f>
        <v>-93115727.678689599</v>
      </c>
      <c r="AB25" s="109">
        <v>-575582.13118042564</v>
      </c>
      <c r="AC25" s="109">
        <f>AA25+AB25</f>
        <v>-93691309.80987002</v>
      </c>
      <c r="AD25" s="109">
        <v>-576005.68147260335</v>
      </c>
      <c r="AE25" s="109">
        <f>AC25+AD25</f>
        <v>-94267315.491342619</v>
      </c>
      <c r="AF25" s="109">
        <v>-576126.03561644722</v>
      </c>
      <c r="AG25" s="109">
        <f>AE25+AF25</f>
        <v>-94843441.526959062</v>
      </c>
      <c r="AH25" s="109">
        <v>-575836.87431974814</v>
      </c>
      <c r="AI25" s="109">
        <f>AG25+AH25</f>
        <v>-95419278.401278809</v>
      </c>
      <c r="AJ25" s="109">
        <v>-579984.51425765955</v>
      </c>
      <c r="AK25" s="109">
        <f>AI25+AJ25</f>
        <v>-95999262.915536463</v>
      </c>
      <c r="AL25" s="109">
        <v>-585921.37670314114</v>
      </c>
      <c r="AM25" s="109">
        <f>AK25+AL25</f>
        <v>-96585184.292239606</v>
      </c>
      <c r="AO25" s="110">
        <f>AM25</f>
        <v>-96585184.292239606</v>
      </c>
    </row>
    <row r="26" spans="1:41" s="109" customFormat="1" x14ac:dyDescent="0.2">
      <c r="A26" s="11" t="s">
        <v>72</v>
      </c>
      <c r="B26" s="11" t="s">
        <v>24</v>
      </c>
      <c r="C26" s="109">
        <v>-272465715.63</v>
      </c>
      <c r="D26" s="109">
        <v>-1527739.8971880074</v>
      </c>
      <c r="E26" s="109">
        <f>C26+D26</f>
        <v>-273993455.527188</v>
      </c>
      <c r="F26" s="109">
        <v>-1529834.4555254481</v>
      </c>
      <c r="G26" s="109">
        <f>E26+F26</f>
        <v>-275523289.98271346</v>
      </c>
      <c r="H26" s="109">
        <v>-1534077.2836723302</v>
      </c>
      <c r="I26" s="109">
        <f>G26+H26</f>
        <v>-277057367.26638579</v>
      </c>
      <c r="J26" s="109">
        <v>-136521.46545824083</v>
      </c>
      <c r="K26" s="109">
        <f>I26+J26</f>
        <v>-277193888.73184401</v>
      </c>
      <c r="L26" s="109">
        <v>-1542052.7678787229</v>
      </c>
      <c r="M26" s="109">
        <f>K26+L26</f>
        <v>-278735941.49972272</v>
      </c>
      <c r="N26" s="109">
        <v>-1551901.2357026222</v>
      </c>
      <c r="O26" s="109">
        <f>M26+N26</f>
        <v>-280287842.73542535</v>
      </c>
      <c r="P26" s="109">
        <v>-1560986.5773970401</v>
      </c>
      <c r="Q26" s="109">
        <f>O26+P26</f>
        <v>-281848829.3128224</v>
      </c>
      <c r="R26" s="109">
        <v>-1563990.010419386</v>
      </c>
      <c r="S26" s="109">
        <f>Q26+R26</f>
        <v>-283412819.32324177</v>
      </c>
      <c r="T26" s="109">
        <v>-1563261.6363852446</v>
      </c>
      <c r="U26" s="109">
        <f>S26+T26</f>
        <v>-284976080.95962703</v>
      </c>
      <c r="V26" s="109">
        <v>-1562533.2623511031</v>
      </c>
      <c r="W26" s="109">
        <f>U26+V26</f>
        <v>-286538614.22197813</v>
      </c>
      <c r="X26" s="109">
        <v>-1561829.0374053381</v>
      </c>
      <c r="Y26" s="109">
        <f>W26+X26</f>
        <v>-288100443.25938344</v>
      </c>
      <c r="Z26" s="109">
        <v>-1561215.7291399525</v>
      </c>
      <c r="AA26" s="109">
        <f>Y26+Z26</f>
        <v>-289661658.98852336</v>
      </c>
      <c r="AB26" s="109">
        <v>-1561131.6096376725</v>
      </c>
      <c r="AC26" s="109">
        <f>AA26+AB26</f>
        <v>-291222790.59816104</v>
      </c>
      <c r="AD26" s="109">
        <v>-1560956.5734550126</v>
      </c>
      <c r="AE26" s="109">
        <f>AC26+AD26</f>
        <v>-292783747.17161608</v>
      </c>
      <c r="AF26" s="109">
        <v>-1560228.1994208712</v>
      </c>
      <c r="AG26" s="109">
        <f>AE26+AF26</f>
        <v>-294343975.37103695</v>
      </c>
      <c r="AH26" s="109">
        <v>-1560550.5980891888</v>
      </c>
      <c r="AI26" s="109">
        <f>AG26+AH26</f>
        <v>-295904525.96912616</v>
      </c>
      <c r="AJ26" s="109">
        <v>-1570321.1747399634</v>
      </c>
      <c r="AK26" s="109">
        <f>AI26+AJ26</f>
        <v>-297474847.14386612</v>
      </c>
      <c r="AL26" s="109">
        <v>-1592333.0213334751</v>
      </c>
      <c r="AM26" s="109">
        <f>AK26+AL26</f>
        <v>-299067180.16519958</v>
      </c>
      <c r="AO26" s="110">
        <f>AM26</f>
        <v>-299067180.16519958</v>
      </c>
    </row>
    <row r="27" spans="1:41" s="111" customFormat="1" x14ac:dyDescent="0.2">
      <c r="A27" s="10" t="s">
        <v>96</v>
      </c>
      <c r="B27" s="11" t="s">
        <v>24</v>
      </c>
      <c r="C27" s="109">
        <v>-88383096.340000004</v>
      </c>
      <c r="D27" s="109">
        <v>-967737.43999999762</v>
      </c>
      <c r="E27" s="109">
        <f>C27+D27</f>
        <v>-89350833.780000001</v>
      </c>
      <c r="F27" s="109">
        <v>-967737.43999999762</v>
      </c>
      <c r="G27" s="109">
        <f>E27+F27</f>
        <v>-90318571.219999999</v>
      </c>
      <c r="H27" s="109">
        <v>-967737.43999999762</v>
      </c>
      <c r="I27" s="109">
        <f>G27+H27</f>
        <v>-91286308.659999996</v>
      </c>
      <c r="J27" s="109">
        <v>-967737.43999999762</v>
      </c>
      <c r="K27" s="109">
        <f>I27+J27</f>
        <v>-92254046.099999994</v>
      </c>
      <c r="L27" s="109">
        <v>-967737.43999999762</v>
      </c>
      <c r="M27" s="109">
        <f>K27+L27</f>
        <v>-93221783.539999992</v>
      </c>
      <c r="N27" s="109">
        <v>-967737.43999999762</v>
      </c>
      <c r="O27" s="109">
        <f>M27+N27</f>
        <v>-94189520.979999989</v>
      </c>
      <c r="P27" s="109">
        <v>0</v>
      </c>
      <c r="Q27" s="109">
        <f>O27+P27</f>
        <v>-94189520.979999989</v>
      </c>
      <c r="R27" s="109">
        <v>0</v>
      </c>
      <c r="S27" s="109">
        <f>Q27+R27</f>
        <v>-94189520.979999989</v>
      </c>
      <c r="T27" s="109">
        <v>0</v>
      </c>
      <c r="U27" s="109">
        <f>S27+T27</f>
        <v>-94189520.979999989</v>
      </c>
      <c r="V27" s="109">
        <v>0</v>
      </c>
      <c r="W27" s="109">
        <f>U27+V27</f>
        <v>-94189520.979999989</v>
      </c>
      <c r="X27" s="109">
        <v>0</v>
      </c>
      <c r="Y27" s="109">
        <f>W27+X27</f>
        <v>-94189520.979999989</v>
      </c>
      <c r="Z27" s="109">
        <v>0</v>
      </c>
      <c r="AA27" s="109">
        <f>Y27+Z27</f>
        <v>-94189520.979999989</v>
      </c>
      <c r="AB27" s="109">
        <v>0</v>
      </c>
      <c r="AC27" s="109">
        <f>AA27+AB27</f>
        <v>-94189520.979999989</v>
      </c>
      <c r="AD27" s="109">
        <v>0</v>
      </c>
      <c r="AE27" s="109">
        <f>AC27+AD27</f>
        <v>-94189520.979999989</v>
      </c>
      <c r="AF27" s="109">
        <v>0</v>
      </c>
      <c r="AG27" s="109">
        <f>AE27+AF27</f>
        <v>-94189520.979999989</v>
      </c>
      <c r="AH27" s="109">
        <v>0</v>
      </c>
      <c r="AI27" s="109">
        <f>AG27+AH27</f>
        <v>-94189520.979999989</v>
      </c>
      <c r="AJ27" s="109">
        <v>0</v>
      </c>
      <c r="AK27" s="109">
        <f>AI27+AJ27</f>
        <v>-94189520.979999989</v>
      </c>
      <c r="AL27" s="109">
        <v>0</v>
      </c>
      <c r="AM27" s="109">
        <f>AK27+AL27</f>
        <v>-94189520.979999989</v>
      </c>
      <c r="AO27" s="110">
        <f>AM27</f>
        <v>-94189520.979999989</v>
      </c>
    </row>
    <row r="28" spans="1:41" s="109" customFormat="1" x14ac:dyDescent="0.2">
      <c r="A28" s="11" t="s">
        <v>71</v>
      </c>
      <c r="B28" s="11"/>
      <c r="C28" s="112">
        <f t="shared" ref="C28:AM28" si="20">SUBTOTAL(9,C25:C27)</f>
        <v>-447188686.64999998</v>
      </c>
      <c r="D28" s="112">
        <f t="shared" si="20"/>
        <v>-3035753.510731631</v>
      </c>
      <c r="E28" s="112">
        <f t="shared" si="20"/>
        <v>-450224440.16073167</v>
      </c>
      <c r="F28" s="112">
        <f t="shared" si="20"/>
        <v>-3044729.4788802066</v>
      </c>
      <c r="G28" s="112">
        <f t="shared" si="20"/>
        <v>-453269169.63961184</v>
      </c>
      <c r="H28" s="112">
        <f t="shared" si="20"/>
        <v>-3054624.8715231558</v>
      </c>
      <c r="I28" s="112">
        <f t="shared" si="20"/>
        <v>-456323794.51113498</v>
      </c>
      <c r="J28" s="112">
        <f t="shared" si="20"/>
        <v>-1658172.1040344154</v>
      </c>
      <c r="K28" s="112">
        <f t="shared" si="20"/>
        <v>-457981966.61516941</v>
      </c>
      <c r="L28" s="112">
        <f t="shared" si="20"/>
        <v>-3068597.9647426968</v>
      </c>
      <c r="M28" s="112">
        <f t="shared" si="20"/>
        <v>-461050564.57991207</v>
      </c>
      <c r="N28" s="112">
        <f t="shared" si="20"/>
        <v>-3089235.7697132495</v>
      </c>
      <c r="O28" s="112">
        <f t="shared" si="20"/>
        <v>-464139800.34962535</v>
      </c>
      <c r="P28" s="112">
        <f t="shared" si="20"/>
        <v>-2136730.8333878824</v>
      </c>
      <c r="Q28" s="112">
        <f t="shared" si="20"/>
        <v>-466276531.18301332</v>
      </c>
      <c r="R28" s="112">
        <f t="shared" si="20"/>
        <v>-2139445.1051135296</v>
      </c>
      <c r="S28" s="112">
        <f t="shared" si="20"/>
        <v>-468415976.28812683</v>
      </c>
      <c r="T28" s="112">
        <f t="shared" si="20"/>
        <v>-2138848.920546738</v>
      </c>
      <c r="U28" s="112">
        <f t="shared" si="20"/>
        <v>-470554825.20867348</v>
      </c>
      <c r="V28" s="112">
        <f t="shared" si="20"/>
        <v>-2138252.7359799463</v>
      </c>
      <c r="W28" s="112">
        <f t="shared" si="20"/>
        <v>-472693077.94465351</v>
      </c>
      <c r="X28" s="112">
        <f t="shared" si="20"/>
        <v>-2137259.3497374821</v>
      </c>
      <c r="Y28" s="112">
        <f t="shared" si="20"/>
        <v>-474830337.29439092</v>
      </c>
      <c r="Z28" s="112">
        <f t="shared" si="20"/>
        <v>-2136570.3528220705</v>
      </c>
      <c r="AA28" s="112">
        <f t="shared" si="20"/>
        <v>-476966907.64721298</v>
      </c>
      <c r="AB28" s="112">
        <f t="shared" si="20"/>
        <v>-2136713.7408180982</v>
      </c>
      <c r="AC28" s="112">
        <f t="shared" si="20"/>
        <v>-479103621.38803101</v>
      </c>
      <c r="AD28" s="112">
        <f t="shared" si="20"/>
        <v>-2136962.2549276161</v>
      </c>
      <c r="AE28" s="112">
        <f t="shared" si="20"/>
        <v>-481240583.64295864</v>
      </c>
      <c r="AF28" s="112">
        <f t="shared" si="20"/>
        <v>-2136354.2350373184</v>
      </c>
      <c r="AG28" s="112">
        <f t="shared" si="20"/>
        <v>-483376937.87799597</v>
      </c>
      <c r="AH28" s="112">
        <f t="shared" si="20"/>
        <v>-2136387.4724089368</v>
      </c>
      <c r="AI28" s="112">
        <f t="shared" si="20"/>
        <v>-485513325.35040498</v>
      </c>
      <c r="AJ28" s="112">
        <f t="shared" si="20"/>
        <v>-2150305.688997623</v>
      </c>
      <c r="AK28" s="112">
        <f t="shared" si="20"/>
        <v>-487663631.0394026</v>
      </c>
      <c r="AL28" s="112">
        <f t="shared" si="20"/>
        <v>-2178254.3980366164</v>
      </c>
      <c r="AM28" s="112">
        <f t="shared" si="20"/>
        <v>-489841885.4374392</v>
      </c>
      <c r="AO28" s="113">
        <f>SUBTOTAL(9,AO25:AO27)</f>
        <v>-489841885.4374392</v>
      </c>
    </row>
    <row r="29" spans="1:41" s="109" customFormat="1" x14ac:dyDescent="0.2">
      <c r="A29" s="11"/>
      <c r="B29" s="11"/>
      <c r="AO29" s="110"/>
    </row>
    <row r="30" spans="1:41" s="109" customFormat="1" x14ac:dyDescent="0.2">
      <c r="A30" s="30" t="s">
        <v>70</v>
      </c>
      <c r="B30" s="11"/>
      <c r="AO30" s="110"/>
    </row>
    <row r="31" spans="1:41" s="109" customFormat="1" x14ac:dyDescent="0.2">
      <c r="A31" s="11" t="s">
        <v>69</v>
      </c>
      <c r="B31" s="11" t="s">
        <v>25</v>
      </c>
      <c r="C31" s="109">
        <v>-252867870.44999999</v>
      </c>
      <c r="D31" s="109">
        <v>-2095903.3361116541</v>
      </c>
      <c r="E31" s="109">
        <f>C31+D31</f>
        <v>-254963773.78611165</v>
      </c>
      <c r="F31" s="109">
        <v>-2103770.9755505756</v>
      </c>
      <c r="G31" s="109">
        <f>E31+F31</f>
        <v>-257067544.76166221</v>
      </c>
      <c r="H31" s="109">
        <v>-2099998.6270996588</v>
      </c>
      <c r="I31" s="109">
        <f>G31+H31</f>
        <v>-259167543.38876188</v>
      </c>
      <c r="J31" s="109">
        <v>-2096226.278648742</v>
      </c>
      <c r="K31" s="109">
        <f>I31+J31</f>
        <v>-261263769.66741061</v>
      </c>
      <c r="L31" s="109">
        <v>-2092628.9319559806</v>
      </c>
      <c r="M31" s="109">
        <f>K31+L31</f>
        <v>-263356398.59936661</v>
      </c>
      <c r="N31" s="109">
        <v>-2091729.9871664229</v>
      </c>
      <c r="O31" s="109">
        <f>M31+N31</f>
        <v>-265448128.58653304</v>
      </c>
      <c r="P31" s="109">
        <v>-2111034.9474266213</v>
      </c>
      <c r="Q31" s="109">
        <f>O31+P31</f>
        <v>-267559163.53395966</v>
      </c>
      <c r="R31" s="109">
        <v>-2127712.1144821295</v>
      </c>
      <c r="S31" s="109">
        <f>Q31+R31</f>
        <v>-269686875.64844179</v>
      </c>
      <c r="T31" s="109">
        <v>-2124037.4799457132</v>
      </c>
      <c r="U31" s="109">
        <f>S31+T31</f>
        <v>-271810913.12838751</v>
      </c>
      <c r="V31" s="109">
        <v>-2159725.7217958202</v>
      </c>
      <c r="W31" s="109">
        <f>U31+V31</f>
        <v>-273970638.85018331</v>
      </c>
      <c r="X31" s="109">
        <v>-2195738.2624416468</v>
      </c>
      <c r="Y31" s="109">
        <f>W31+X31</f>
        <v>-276166377.11262494</v>
      </c>
      <c r="Z31" s="109">
        <v>-2194163.460847721</v>
      </c>
      <c r="AA31" s="109">
        <f>Y31+Z31</f>
        <v>-278360540.57347268</v>
      </c>
      <c r="AB31" s="109">
        <v>-2192466.1186853261</v>
      </c>
      <c r="AC31" s="109">
        <f>AA31+AB31</f>
        <v>-280553006.69215798</v>
      </c>
      <c r="AD31" s="109">
        <v>-2188993.2423761613</v>
      </c>
      <c r="AE31" s="109">
        <f>AC31+AD31</f>
        <v>-282741999.93453413</v>
      </c>
      <c r="AF31" s="109">
        <v>-2185318.607839745</v>
      </c>
      <c r="AG31" s="109">
        <f>AE31+AF31</f>
        <v>-284927318.5423739</v>
      </c>
      <c r="AH31" s="109">
        <v>-2181634.6877938532</v>
      </c>
      <c r="AI31" s="109">
        <f>AG31+AH31</f>
        <v>-287108953.23016775</v>
      </c>
      <c r="AJ31" s="109">
        <v>-2177941.4822384859</v>
      </c>
      <c r="AK31" s="109">
        <f>AI31+AJ31</f>
        <v>-289286894.71240622</v>
      </c>
      <c r="AL31" s="109">
        <v>-2175588.7872672477</v>
      </c>
      <c r="AM31" s="109">
        <f>AK31+AL31</f>
        <v>-291462483.49967349</v>
      </c>
      <c r="AO31" s="110">
        <f>AM31</f>
        <v>-291462483.49967349</v>
      </c>
    </row>
    <row r="32" spans="1:41" s="109" customFormat="1" x14ac:dyDescent="0.2">
      <c r="A32" s="11" t="s">
        <v>72</v>
      </c>
      <c r="B32" s="11" t="s">
        <v>24</v>
      </c>
      <c r="C32" s="109">
        <v>-202031538.73000002</v>
      </c>
      <c r="D32" s="109">
        <v>-803726.90005531174</v>
      </c>
      <c r="E32" s="109">
        <f>C32+D32</f>
        <v>-202835265.63005534</v>
      </c>
      <c r="F32" s="109">
        <v>-802708.12387254729</v>
      </c>
      <c r="G32" s="109">
        <f>E32+F32</f>
        <v>-203637973.75392789</v>
      </c>
      <c r="H32" s="109">
        <v>-801396.96025017218</v>
      </c>
      <c r="I32" s="109">
        <f>G32+H32</f>
        <v>-204439370.71417806</v>
      </c>
      <c r="J32" s="109">
        <v>-800117.05165361043</v>
      </c>
      <c r="K32" s="109">
        <f>I32+J32</f>
        <v>-205239487.76583168</v>
      </c>
      <c r="L32" s="109">
        <v>-798874.71568755305</v>
      </c>
      <c r="M32" s="109">
        <f>K32+L32</f>
        <v>-206038362.48151922</v>
      </c>
      <c r="N32" s="109">
        <v>-797808.62964777753</v>
      </c>
      <c r="O32" s="109">
        <f>M32+N32</f>
        <v>-206836171.11116701</v>
      </c>
      <c r="P32" s="109">
        <v>-796731.85162293224</v>
      </c>
      <c r="Q32" s="109">
        <f>O32+P32</f>
        <v>-207632902.96278995</v>
      </c>
      <c r="R32" s="109">
        <v>-795382.47485760914</v>
      </c>
      <c r="S32" s="109">
        <f>Q32+R32</f>
        <v>-208428285.43764755</v>
      </c>
      <c r="T32" s="109">
        <v>-794033.0980922858</v>
      </c>
      <c r="U32" s="109">
        <f>S32+T32</f>
        <v>-209222318.53573984</v>
      </c>
      <c r="V32" s="109">
        <v>-792683.7213269627</v>
      </c>
      <c r="W32" s="109">
        <f>U32+V32</f>
        <v>-210015002.25706682</v>
      </c>
      <c r="X32" s="109">
        <v>-791334.34456163936</v>
      </c>
      <c r="Y32" s="109">
        <f>W32+X32</f>
        <v>-210806336.60162845</v>
      </c>
      <c r="Z32" s="109">
        <v>-791829.54748501105</v>
      </c>
      <c r="AA32" s="109">
        <f>Y32+Z32</f>
        <v>-211598166.14911348</v>
      </c>
      <c r="AB32" s="109">
        <v>-792761.01378124475</v>
      </c>
      <c r="AC32" s="109">
        <f>AA32+AB32</f>
        <v>-212390927.16289473</v>
      </c>
      <c r="AD32" s="109">
        <v>-792610.25595751742</v>
      </c>
      <c r="AE32" s="109">
        <f>AC32+AD32</f>
        <v>-213183537.41885224</v>
      </c>
      <c r="AF32" s="109">
        <v>-792023.23476092785</v>
      </c>
      <c r="AG32" s="109">
        <f>AE32+AF32</f>
        <v>-213975560.65361318</v>
      </c>
      <c r="AH32" s="109">
        <v>-790673.85799560475</v>
      </c>
      <c r="AI32" s="109">
        <f>AG32+AH32</f>
        <v>-214766234.51160878</v>
      </c>
      <c r="AJ32" s="109">
        <v>-789324.48123028141</v>
      </c>
      <c r="AK32" s="109">
        <f>AI32+AJ32</f>
        <v>-215555558.99283907</v>
      </c>
      <c r="AL32" s="109">
        <v>-789031.87423171347</v>
      </c>
      <c r="AM32" s="109">
        <f>AK32+AL32</f>
        <v>-216344590.86707079</v>
      </c>
      <c r="AO32" s="110">
        <f>AM32</f>
        <v>-216344590.86707079</v>
      </c>
    </row>
    <row r="33" spans="1:41" s="109" customFormat="1" x14ac:dyDescent="0.2">
      <c r="A33" s="10" t="s">
        <v>95</v>
      </c>
      <c r="B33" s="11" t="s">
        <v>25</v>
      </c>
      <c r="C33" s="109">
        <v>-458699014.04000002</v>
      </c>
      <c r="D33" s="109">
        <v>-3282602.7776524834</v>
      </c>
      <c r="E33" s="109">
        <f>C33+D33</f>
        <v>-461981616.81765252</v>
      </c>
      <c r="F33" s="109">
        <v>-3285064.5551532446</v>
      </c>
      <c r="G33" s="109">
        <f>E33+F33</f>
        <v>-465266681.37280577</v>
      </c>
      <c r="H33" s="109">
        <v>-3284615.2592172786</v>
      </c>
      <c r="I33" s="109">
        <f>G33+H33</f>
        <v>-468551296.63202304</v>
      </c>
      <c r="J33" s="109">
        <v>-3284548.8239664217</v>
      </c>
      <c r="K33" s="109">
        <f>I33+J33</f>
        <v>-471835845.45598948</v>
      </c>
      <c r="L33" s="109">
        <v>-3284771.1606488642</v>
      </c>
      <c r="M33" s="109">
        <f>K33+L33</f>
        <v>-475120616.61663836</v>
      </c>
      <c r="N33" s="109">
        <v>-3284754.8622353799</v>
      </c>
      <c r="O33" s="109">
        <f>M33+N33</f>
        <v>-478405371.47887373</v>
      </c>
      <c r="P33" s="109">
        <v>-3284731.6215788196</v>
      </c>
      <c r="Q33" s="109">
        <f>O33+P33</f>
        <v>-481690103.10045254</v>
      </c>
      <c r="R33" s="109">
        <v>-3284837.8966687205</v>
      </c>
      <c r="S33" s="109">
        <f>Q33+R33</f>
        <v>-484974940.99712127</v>
      </c>
      <c r="T33" s="109">
        <v>-3284944.1717586215</v>
      </c>
      <c r="U33" s="109">
        <f>S33+T33</f>
        <v>-488259885.16887987</v>
      </c>
      <c r="V33" s="109">
        <v>-3285050.4468485224</v>
      </c>
      <c r="W33" s="109">
        <f>U33+V33</f>
        <v>-491544935.61572838</v>
      </c>
      <c r="X33" s="109">
        <v>-3285156.7219384233</v>
      </c>
      <c r="Y33" s="109">
        <f>W33+X33</f>
        <v>-494830092.33766681</v>
      </c>
      <c r="Z33" s="109">
        <v>-3285305.0713815228</v>
      </c>
      <c r="AA33" s="109">
        <f>Y33+Z33</f>
        <v>-498115397.40904832</v>
      </c>
      <c r="AB33" s="109">
        <v>-3285495.4951776876</v>
      </c>
      <c r="AC33" s="109">
        <f>AA33+AB33</f>
        <v>-501400892.90422601</v>
      </c>
      <c r="AD33" s="109">
        <v>-3285685.9189734529</v>
      </c>
      <c r="AE33" s="109">
        <f>AC33+AD33</f>
        <v>-504686578.82319945</v>
      </c>
      <c r="AF33" s="109">
        <v>-3285876.3427685522</v>
      </c>
      <c r="AG33" s="109">
        <f>AE33+AF33</f>
        <v>-507972455.165968</v>
      </c>
      <c r="AH33" s="109">
        <v>-3286066.7665627189</v>
      </c>
      <c r="AI33" s="109">
        <f>AG33+AH33</f>
        <v>-511258521.9325307</v>
      </c>
      <c r="AJ33" s="109">
        <v>-3286257.1903555524</v>
      </c>
      <c r="AK33" s="109">
        <f>AI33+AJ33</f>
        <v>-514544779.12288624</v>
      </c>
      <c r="AL33" s="109">
        <v>-3286447.6142010749</v>
      </c>
      <c r="AM33" s="109">
        <f>AK33+AL33</f>
        <v>-517831226.73708731</v>
      </c>
      <c r="AO33" s="110">
        <f>AM33</f>
        <v>-517831226.73708731</v>
      </c>
    </row>
    <row r="34" spans="1:41" s="109" customFormat="1" x14ac:dyDescent="0.2">
      <c r="A34" s="11" t="s">
        <v>94</v>
      </c>
      <c r="B34" s="11" t="s">
        <v>24</v>
      </c>
      <c r="C34" s="109">
        <v>-293591191.88</v>
      </c>
      <c r="D34" s="109">
        <v>-1732531.5910376657</v>
      </c>
      <c r="E34" s="109">
        <f>C34+D34</f>
        <v>-295323723.47103769</v>
      </c>
      <c r="F34" s="109">
        <v>-1731755.9787578213</v>
      </c>
      <c r="G34" s="109">
        <f>E34+F34</f>
        <v>-297055479.44979548</v>
      </c>
      <c r="H34" s="109">
        <v>-1730980.3664779768</v>
      </c>
      <c r="I34" s="109">
        <f>G34+H34</f>
        <v>-298786459.81627345</v>
      </c>
      <c r="J34" s="109">
        <v>-1730204.7541981328</v>
      </c>
      <c r="K34" s="109">
        <f>I34+J34</f>
        <v>-300516664.57047158</v>
      </c>
      <c r="L34" s="109">
        <v>-1729429.1419182888</v>
      </c>
      <c r="M34" s="109">
        <f>K34+L34</f>
        <v>-302246093.71238989</v>
      </c>
      <c r="N34" s="109">
        <v>-1728653.5296384443</v>
      </c>
      <c r="O34" s="109">
        <f>M34+N34</f>
        <v>-303974747.24202836</v>
      </c>
      <c r="P34" s="109">
        <v>-1727877.9173585998</v>
      </c>
      <c r="Q34" s="109">
        <f>O34+P34</f>
        <v>-305702625.15938693</v>
      </c>
      <c r="R34" s="109">
        <v>-1727102.3050787558</v>
      </c>
      <c r="S34" s="109">
        <f>Q34+R34</f>
        <v>-307429727.46446568</v>
      </c>
      <c r="T34" s="109">
        <v>-1726326.6927989114</v>
      </c>
      <c r="U34" s="109">
        <f>S34+T34</f>
        <v>-309156054.15726459</v>
      </c>
      <c r="V34" s="109">
        <v>-1725551.0805190674</v>
      </c>
      <c r="W34" s="109">
        <f>U34+V34</f>
        <v>-310881605.23778367</v>
      </c>
      <c r="X34" s="109">
        <v>-1724775.4682392229</v>
      </c>
      <c r="Y34" s="109">
        <f>W34+X34</f>
        <v>-312606380.70602292</v>
      </c>
      <c r="Z34" s="109">
        <v>-1723999.8559593784</v>
      </c>
      <c r="AA34" s="109">
        <f>Y34+Z34</f>
        <v>-314330380.56198227</v>
      </c>
      <c r="AB34" s="109">
        <v>-1723224.2436795344</v>
      </c>
      <c r="AC34" s="109">
        <f>AA34+AB34</f>
        <v>-316053604.8056618</v>
      </c>
      <c r="AD34" s="109">
        <v>-1722448.6313996904</v>
      </c>
      <c r="AE34" s="109">
        <f>AC34+AD34</f>
        <v>-317776053.43706149</v>
      </c>
      <c r="AF34" s="109">
        <v>-1721673.0191198459</v>
      </c>
      <c r="AG34" s="109">
        <f>AE34+AF34</f>
        <v>-319497726.45618135</v>
      </c>
      <c r="AH34" s="109">
        <v>-1720897.4068400015</v>
      </c>
      <c r="AI34" s="109">
        <f>AG34+AH34</f>
        <v>-321218623.86302137</v>
      </c>
      <c r="AJ34" s="109">
        <v>-1720121.7945601575</v>
      </c>
      <c r="AK34" s="109">
        <f>AI34+AJ34</f>
        <v>-322938745.65758151</v>
      </c>
      <c r="AL34" s="109">
        <v>-1719346.182280313</v>
      </c>
      <c r="AM34" s="109">
        <f>AK34+AL34</f>
        <v>-324658091.83986181</v>
      </c>
      <c r="AO34" s="110">
        <f>AM34</f>
        <v>-324658091.83986181</v>
      </c>
    </row>
    <row r="35" spans="1:41" s="109" customFormat="1" x14ac:dyDescent="0.2">
      <c r="A35" s="11" t="s">
        <v>68</v>
      </c>
      <c r="B35" s="11"/>
      <c r="C35" s="112">
        <f t="shared" ref="C35:AM35" si="21">SUBTOTAL(9,C31:C34)</f>
        <v>-1207189615.0999999</v>
      </c>
      <c r="D35" s="112">
        <f t="shared" si="21"/>
        <v>-7914764.6048571141</v>
      </c>
      <c r="E35" s="112">
        <f t="shared" si="21"/>
        <v>-1215104379.7048571</v>
      </c>
      <c r="F35" s="112">
        <f t="shared" si="21"/>
        <v>-7923299.6333341887</v>
      </c>
      <c r="G35" s="112">
        <f t="shared" si="21"/>
        <v>-1223027679.3381913</v>
      </c>
      <c r="H35" s="112">
        <f t="shared" si="21"/>
        <v>-7916991.2130450858</v>
      </c>
      <c r="I35" s="112">
        <f t="shared" si="21"/>
        <v>-1230944670.5512364</v>
      </c>
      <c r="J35" s="112">
        <f t="shared" si="21"/>
        <v>-7911096.9084669072</v>
      </c>
      <c r="K35" s="112">
        <f t="shared" si="21"/>
        <v>-1238855767.4597034</v>
      </c>
      <c r="L35" s="112">
        <f t="shared" si="21"/>
        <v>-7905703.9502106868</v>
      </c>
      <c r="M35" s="112">
        <f t="shared" si="21"/>
        <v>-1246761471.409914</v>
      </c>
      <c r="N35" s="112">
        <f t="shared" si="21"/>
        <v>-7902947.0086880242</v>
      </c>
      <c r="O35" s="112">
        <f t="shared" si="21"/>
        <v>-1254664418.418602</v>
      </c>
      <c r="P35" s="112">
        <f t="shared" si="21"/>
        <v>-7920376.3379869722</v>
      </c>
      <c r="Q35" s="112">
        <f t="shared" si="21"/>
        <v>-1262584794.7565892</v>
      </c>
      <c r="R35" s="112">
        <f t="shared" si="21"/>
        <v>-7935034.7910872158</v>
      </c>
      <c r="S35" s="112">
        <f t="shared" si="21"/>
        <v>-1270519829.5476763</v>
      </c>
      <c r="T35" s="112">
        <f t="shared" si="21"/>
        <v>-7929341.4425955322</v>
      </c>
      <c r="U35" s="112">
        <f t="shared" si="21"/>
        <v>-1278449170.9902718</v>
      </c>
      <c r="V35" s="112">
        <f t="shared" si="21"/>
        <v>-7963010.9704903718</v>
      </c>
      <c r="W35" s="112">
        <f t="shared" si="21"/>
        <v>-1286412181.960762</v>
      </c>
      <c r="X35" s="112">
        <f t="shared" si="21"/>
        <v>-7997004.797180932</v>
      </c>
      <c r="Y35" s="112">
        <f t="shared" si="21"/>
        <v>-1294409186.7579432</v>
      </c>
      <c r="Z35" s="112">
        <f t="shared" si="21"/>
        <v>-7995297.9356736336</v>
      </c>
      <c r="AA35" s="112">
        <f t="shared" si="21"/>
        <v>-1302404484.6936169</v>
      </c>
      <c r="AB35" s="112">
        <f t="shared" si="21"/>
        <v>-7993946.8713237932</v>
      </c>
      <c r="AC35" s="112">
        <f t="shared" si="21"/>
        <v>-1310398431.5649405</v>
      </c>
      <c r="AD35" s="112">
        <f t="shared" si="21"/>
        <v>-7989738.0487068212</v>
      </c>
      <c r="AE35" s="112">
        <f t="shared" si="21"/>
        <v>-1318388169.6136475</v>
      </c>
      <c r="AF35" s="112">
        <f t="shared" si="21"/>
        <v>-7984891.2044890709</v>
      </c>
      <c r="AG35" s="112">
        <f t="shared" si="21"/>
        <v>-1326373060.8181365</v>
      </c>
      <c r="AH35" s="112">
        <f t="shared" si="21"/>
        <v>-7979272.719192178</v>
      </c>
      <c r="AI35" s="112">
        <f t="shared" si="21"/>
        <v>-1334352333.5373287</v>
      </c>
      <c r="AJ35" s="112">
        <f t="shared" si="21"/>
        <v>-7973644.9483844778</v>
      </c>
      <c r="AK35" s="112">
        <f t="shared" si="21"/>
        <v>-1342325978.485713</v>
      </c>
      <c r="AL35" s="112">
        <f t="shared" si="21"/>
        <v>-7970414.4579803497</v>
      </c>
      <c r="AM35" s="112">
        <f t="shared" si="21"/>
        <v>-1350296392.9436934</v>
      </c>
      <c r="AO35" s="113">
        <f>SUBTOTAL(9,AO31:AO34)</f>
        <v>-1350296392.9436934</v>
      </c>
    </row>
    <row r="36" spans="1:41" s="109" customFormat="1" x14ac:dyDescent="0.2">
      <c r="A36" s="11"/>
      <c r="B36" s="11"/>
      <c r="AO36" s="110"/>
    </row>
    <row r="37" spans="1:41" s="109" customFormat="1" x14ac:dyDescent="0.2">
      <c r="A37" s="30" t="s">
        <v>93</v>
      </c>
      <c r="B37" s="11"/>
      <c r="AO37" s="110"/>
    </row>
    <row r="38" spans="1:41" s="109" customFormat="1" x14ac:dyDescent="0.2">
      <c r="A38" s="11" t="s">
        <v>69</v>
      </c>
      <c r="B38" s="11" t="s">
        <v>25</v>
      </c>
      <c r="C38" s="109">
        <v>-1212520539.8300002</v>
      </c>
      <c r="D38" s="109">
        <v>-5644407.8139169253</v>
      </c>
      <c r="E38" s="109">
        <f t="shared" ref="E38:E45" si="22">C38+D38</f>
        <v>-1218164947.6439171</v>
      </c>
      <c r="F38" s="109">
        <v>-5642688.6737482306</v>
      </c>
      <c r="G38" s="109">
        <f t="shared" ref="G38:G45" si="23">E38+F38</f>
        <v>-1223807636.3176653</v>
      </c>
      <c r="H38" s="109">
        <v>-5640969.5335795376</v>
      </c>
      <c r="I38" s="109">
        <f t="shared" ref="I38:I45" si="24">G38+H38</f>
        <v>-1229448605.8512449</v>
      </c>
      <c r="J38" s="109">
        <v>-5639250.393410841</v>
      </c>
      <c r="K38" s="109">
        <f t="shared" ref="K38:K45" si="25">I38+J38</f>
        <v>-1235087856.2446558</v>
      </c>
      <c r="L38" s="109">
        <v>-5637531.2532421481</v>
      </c>
      <c r="M38" s="109">
        <f t="shared" ref="M38:M45" si="26">K38+L38</f>
        <v>-1240725387.4978981</v>
      </c>
      <c r="N38" s="109">
        <v>-5635812.1130734524</v>
      </c>
      <c r="O38" s="109">
        <f t="shared" ref="O38:O45" si="27">M38+N38</f>
        <v>-1246361199.6109715</v>
      </c>
      <c r="P38" s="109">
        <v>-5634092.9729047585</v>
      </c>
      <c r="Q38" s="109">
        <f t="shared" ref="Q38:Q45" si="28">O38+P38</f>
        <v>-1251995292.5838761</v>
      </c>
      <c r="R38" s="109">
        <v>-5632373.8327360628</v>
      </c>
      <c r="S38" s="109">
        <f t="shared" ref="S38:S45" si="29">Q38+R38</f>
        <v>-1257627666.4166121</v>
      </c>
      <c r="T38" s="109">
        <v>-5630654.6925673699</v>
      </c>
      <c r="U38" s="109">
        <f t="shared" ref="U38:U45" si="30">S38+T38</f>
        <v>-1263258321.1091795</v>
      </c>
      <c r="V38" s="109">
        <v>-5628935.5523986733</v>
      </c>
      <c r="W38" s="109">
        <f t="shared" ref="W38:W45" si="31">U38+V38</f>
        <v>-1268887256.6615782</v>
      </c>
      <c r="X38" s="109">
        <v>-5627216.4122299803</v>
      </c>
      <c r="Y38" s="109">
        <f t="shared" ref="Y38:Y45" si="32">W38+X38</f>
        <v>-1274514473.0738082</v>
      </c>
      <c r="Z38" s="109">
        <v>-5625497.2720612837</v>
      </c>
      <c r="AA38" s="109">
        <f t="shared" ref="AA38:AA45" si="33">Y38+Z38</f>
        <v>-1280139970.3458695</v>
      </c>
      <c r="AB38" s="109">
        <v>-5623778.1318925908</v>
      </c>
      <c r="AC38" s="109">
        <f t="shared" ref="AC38:AC45" si="34">AA38+AB38</f>
        <v>-1285763748.4777622</v>
      </c>
      <c r="AD38" s="109">
        <v>-5622058.9917238951</v>
      </c>
      <c r="AE38" s="109">
        <f t="shared" ref="AE38:AE45" si="35">AC38+AD38</f>
        <v>-1291385807.4694862</v>
      </c>
      <c r="AF38" s="109">
        <v>-5620339.8515552022</v>
      </c>
      <c r="AG38" s="109">
        <f t="shared" ref="AG38:AG45" si="36">AE38+AF38</f>
        <v>-1297006147.3210413</v>
      </c>
      <c r="AH38" s="109">
        <v>-5618620.7113865055</v>
      </c>
      <c r="AI38" s="109">
        <f t="shared" ref="AI38:AI45" si="37">AG38+AH38</f>
        <v>-1302624768.0324278</v>
      </c>
      <c r="AJ38" s="109">
        <v>-5616901.5712178126</v>
      </c>
      <c r="AK38" s="109">
        <f t="shared" ref="AK38:AK45" si="38">AI38+AJ38</f>
        <v>-1308241669.6036456</v>
      </c>
      <c r="AL38" s="109">
        <v>-5615182.431049116</v>
      </c>
      <c r="AM38" s="109">
        <f t="shared" ref="AM38:AM45" si="39">AK38+AL38</f>
        <v>-1313856852.0346947</v>
      </c>
      <c r="AO38" s="110">
        <f t="shared" ref="AO38:AO45" si="40">AM38</f>
        <v>-1313856852.0346947</v>
      </c>
    </row>
    <row r="39" spans="1:41" s="109" customFormat="1" x14ac:dyDescent="0.2">
      <c r="A39" s="11" t="s">
        <v>72</v>
      </c>
      <c r="B39" s="11" t="s">
        <v>24</v>
      </c>
      <c r="C39" s="109">
        <v>-557387481.18999994</v>
      </c>
      <c r="D39" s="109">
        <v>-1843385.8724240207</v>
      </c>
      <c r="E39" s="109">
        <f t="shared" si="22"/>
        <v>-559230867.06242394</v>
      </c>
      <c r="F39" s="109">
        <v>-1842512.8591671537</v>
      </c>
      <c r="G39" s="109">
        <f t="shared" si="23"/>
        <v>-561073379.92159104</v>
      </c>
      <c r="H39" s="109">
        <v>-1841639.8459102872</v>
      </c>
      <c r="I39" s="109">
        <f t="shared" si="24"/>
        <v>-562915019.76750135</v>
      </c>
      <c r="J39" s="109">
        <v>-1840766.8326534203</v>
      </c>
      <c r="K39" s="109">
        <f t="shared" si="25"/>
        <v>-564755786.60015476</v>
      </c>
      <c r="L39" s="109">
        <v>-1839893.8193965543</v>
      </c>
      <c r="M39" s="109">
        <f t="shared" si="26"/>
        <v>-566595680.41955125</v>
      </c>
      <c r="N39" s="109">
        <v>-1839020.8061396873</v>
      </c>
      <c r="O39" s="109">
        <f t="shared" si="27"/>
        <v>-568434701.22569096</v>
      </c>
      <c r="P39" s="109">
        <v>-1838147.7928828208</v>
      </c>
      <c r="Q39" s="109">
        <f t="shared" si="28"/>
        <v>-570272849.01857376</v>
      </c>
      <c r="R39" s="109">
        <v>-1837274.7796259543</v>
      </c>
      <c r="S39" s="109">
        <f t="shared" si="29"/>
        <v>-572110123.79819977</v>
      </c>
      <c r="T39" s="109">
        <v>-1836401.7663690879</v>
      </c>
      <c r="U39" s="109">
        <f t="shared" si="30"/>
        <v>-573946525.56456888</v>
      </c>
      <c r="V39" s="109">
        <v>-1835528.7531122214</v>
      </c>
      <c r="W39" s="109">
        <f t="shared" si="31"/>
        <v>-575782054.31768107</v>
      </c>
      <c r="X39" s="109">
        <v>-1834655.7398553549</v>
      </c>
      <c r="Y39" s="109">
        <f t="shared" si="32"/>
        <v>-577616710.05753648</v>
      </c>
      <c r="Z39" s="109">
        <v>-1833782.7265984879</v>
      </c>
      <c r="AA39" s="109">
        <f t="shared" si="33"/>
        <v>-579450492.78413498</v>
      </c>
      <c r="AB39" s="109">
        <v>-1832909.7133416219</v>
      </c>
      <c r="AC39" s="109">
        <f t="shared" si="34"/>
        <v>-581283402.49747658</v>
      </c>
      <c r="AD39" s="109">
        <v>-1832036.700084755</v>
      </c>
      <c r="AE39" s="109">
        <f t="shared" si="35"/>
        <v>-583115439.19756138</v>
      </c>
      <c r="AF39" s="109">
        <v>-1831163.6868278885</v>
      </c>
      <c r="AG39" s="109">
        <f t="shared" si="36"/>
        <v>-584946602.88438928</v>
      </c>
      <c r="AH39" s="109">
        <v>-1830290.6735710215</v>
      </c>
      <c r="AI39" s="109">
        <f t="shared" si="37"/>
        <v>-586776893.55796027</v>
      </c>
      <c r="AJ39" s="109">
        <v>-1829417.6603141555</v>
      </c>
      <c r="AK39" s="109">
        <f t="shared" si="38"/>
        <v>-588606311.21827447</v>
      </c>
      <c r="AL39" s="109">
        <v>-1828544.6470572886</v>
      </c>
      <c r="AM39" s="109">
        <f t="shared" si="39"/>
        <v>-590434855.86533177</v>
      </c>
      <c r="AO39" s="110">
        <f t="shared" si="40"/>
        <v>-590434855.86533177</v>
      </c>
    </row>
    <row r="40" spans="1:41" s="109" customFormat="1" x14ac:dyDescent="0.2">
      <c r="A40" s="11" t="s">
        <v>80</v>
      </c>
      <c r="B40" s="11" t="s">
        <v>23</v>
      </c>
      <c r="C40" s="109">
        <v>-51934663.600000001</v>
      </c>
      <c r="D40" s="109">
        <v>-104845.87787462794</v>
      </c>
      <c r="E40" s="109">
        <f t="shared" si="22"/>
        <v>-52039509.477874629</v>
      </c>
      <c r="F40" s="109">
        <v>-104808.90155072063</v>
      </c>
      <c r="G40" s="109">
        <f t="shared" si="23"/>
        <v>-52144318.379425347</v>
      </c>
      <c r="H40" s="109">
        <v>-104771.92522681331</v>
      </c>
      <c r="I40" s="109">
        <f t="shared" si="24"/>
        <v>-52249090.304652162</v>
      </c>
      <c r="J40" s="109">
        <v>-104734.94890290602</v>
      </c>
      <c r="K40" s="109">
        <f t="shared" si="25"/>
        <v>-52353825.253555067</v>
      </c>
      <c r="L40" s="109">
        <v>-104697.9725789987</v>
      </c>
      <c r="M40" s="109">
        <f t="shared" si="26"/>
        <v>-52458523.226134069</v>
      </c>
      <c r="N40" s="109">
        <v>-104660.99625509139</v>
      </c>
      <c r="O40" s="109">
        <f t="shared" si="27"/>
        <v>-52563184.222389162</v>
      </c>
      <c r="P40" s="109">
        <v>-104624.01993118407</v>
      </c>
      <c r="Q40" s="109">
        <f t="shared" si="28"/>
        <v>-52667808.242320344</v>
      </c>
      <c r="R40" s="109">
        <v>-104587.04360727676</v>
      </c>
      <c r="S40" s="109">
        <f t="shared" si="29"/>
        <v>-52772395.285927624</v>
      </c>
      <c r="T40" s="109">
        <v>-104550.06728336947</v>
      </c>
      <c r="U40" s="109">
        <f t="shared" si="30"/>
        <v>-52876945.353210993</v>
      </c>
      <c r="V40" s="109">
        <v>-104513.09095946215</v>
      </c>
      <c r="W40" s="109">
        <f t="shared" si="31"/>
        <v>-52981458.444170453</v>
      </c>
      <c r="X40" s="109">
        <v>-104476.11463555484</v>
      </c>
      <c r="Y40" s="109">
        <f t="shared" si="32"/>
        <v>-53085934.55880601</v>
      </c>
      <c r="Z40" s="109">
        <v>-104439.13831164752</v>
      </c>
      <c r="AA40" s="109">
        <f t="shared" si="33"/>
        <v>-53190373.697117656</v>
      </c>
      <c r="AB40" s="109">
        <v>-104402.16198774021</v>
      </c>
      <c r="AC40" s="109">
        <f t="shared" si="34"/>
        <v>-53294775.859105393</v>
      </c>
      <c r="AD40" s="109">
        <v>-104365.18566383292</v>
      </c>
      <c r="AE40" s="109">
        <f t="shared" si="35"/>
        <v>-53399141.044769228</v>
      </c>
      <c r="AF40" s="109">
        <v>-104328.2093399256</v>
      </c>
      <c r="AG40" s="109">
        <f t="shared" si="36"/>
        <v>-53503469.254109152</v>
      </c>
      <c r="AH40" s="109">
        <v>-104291.23301601829</v>
      </c>
      <c r="AI40" s="109">
        <f t="shared" si="37"/>
        <v>-53607760.487125173</v>
      </c>
      <c r="AJ40" s="109">
        <v>-104254.25669211097</v>
      </c>
      <c r="AK40" s="109">
        <f t="shared" si="38"/>
        <v>-53712014.743817285</v>
      </c>
      <c r="AL40" s="109">
        <v>-104217.28036820366</v>
      </c>
      <c r="AM40" s="109">
        <f t="shared" si="39"/>
        <v>-53816232.024185486</v>
      </c>
      <c r="AO40" s="110">
        <f t="shared" si="40"/>
        <v>-53816232.024185486</v>
      </c>
    </row>
    <row r="41" spans="1:41" s="109" customFormat="1" x14ac:dyDescent="0.2">
      <c r="A41" s="11" t="s">
        <v>65</v>
      </c>
      <c r="B41" s="11" t="s">
        <v>14</v>
      </c>
      <c r="C41" s="109">
        <v>8532945.3200000003</v>
      </c>
      <c r="D41" s="109">
        <v>8123.667249997633</v>
      </c>
      <c r="E41" s="109">
        <f t="shared" si="22"/>
        <v>8541068.9872499984</v>
      </c>
      <c r="F41" s="109">
        <v>8124.0429424929034</v>
      </c>
      <c r="G41" s="109">
        <f t="shared" si="23"/>
        <v>8549193.0301924907</v>
      </c>
      <c r="H41" s="109">
        <v>8124.4186349881729</v>
      </c>
      <c r="I41" s="109">
        <f t="shared" si="24"/>
        <v>8557317.448827479</v>
      </c>
      <c r="J41" s="109">
        <v>8124.7943274834415</v>
      </c>
      <c r="K41" s="109">
        <f t="shared" si="25"/>
        <v>8565442.2431549616</v>
      </c>
      <c r="L41" s="109">
        <v>8125.170019978711</v>
      </c>
      <c r="M41" s="109">
        <f t="shared" si="26"/>
        <v>8573567.4131749403</v>
      </c>
      <c r="N41" s="109">
        <v>8125.5457124739814</v>
      </c>
      <c r="O41" s="109">
        <f t="shared" si="27"/>
        <v>8581692.958887415</v>
      </c>
      <c r="P41" s="109">
        <v>8125.9214049692509</v>
      </c>
      <c r="Q41" s="109">
        <f t="shared" si="28"/>
        <v>8589818.880292384</v>
      </c>
      <c r="R41" s="109">
        <v>8126.2970974645204</v>
      </c>
      <c r="S41" s="109">
        <f t="shared" si="29"/>
        <v>8597945.177389849</v>
      </c>
      <c r="T41" s="109">
        <v>8126.672789959789</v>
      </c>
      <c r="U41" s="109">
        <f t="shared" si="30"/>
        <v>8606071.8501798082</v>
      </c>
      <c r="V41" s="109">
        <v>8127.0484824550595</v>
      </c>
      <c r="W41" s="109">
        <f t="shared" si="31"/>
        <v>8614198.8986622635</v>
      </c>
      <c r="X41" s="109">
        <v>8127.424174950329</v>
      </c>
      <c r="Y41" s="109">
        <f t="shared" si="32"/>
        <v>8622326.3228372131</v>
      </c>
      <c r="Z41" s="109">
        <v>8127.7998674455985</v>
      </c>
      <c r="AA41" s="109">
        <f t="shared" si="33"/>
        <v>8630454.1227046587</v>
      </c>
      <c r="AB41" s="109">
        <v>8128.1755599408689</v>
      </c>
      <c r="AC41" s="109">
        <f t="shared" si="34"/>
        <v>8638582.2982646003</v>
      </c>
      <c r="AD41" s="109">
        <v>8128.5512524361375</v>
      </c>
      <c r="AE41" s="109">
        <f t="shared" si="35"/>
        <v>8646710.8495170362</v>
      </c>
      <c r="AF41" s="109">
        <v>8128.926944931407</v>
      </c>
      <c r="AG41" s="109">
        <f t="shared" si="36"/>
        <v>8654839.7764619682</v>
      </c>
      <c r="AH41" s="109">
        <v>8129.3026374266765</v>
      </c>
      <c r="AI41" s="109">
        <f t="shared" si="37"/>
        <v>8662969.0790993944</v>
      </c>
      <c r="AJ41" s="109">
        <v>8129.6783299219469</v>
      </c>
      <c r="AK41" s="109">
        <f t="shared" si="38"/>
        <v>8671098.7574293166</v>
      </c>
      <c r="AL41" s="109">
        <v>8130.0540224172164</v>
      </c>
      <c r="AM41" s="109">
        <f t="shared" si="39"/>
        <v>8679228.8114517331</v>
      </c>
      <c r="AO41" s="110">
        <f t="shared" si="40"/>
        <v>8679228.8114517331</v>
      </c>
    </row>
    <row r="42" spans="1:41" s="109" customFormat="1" x14ac:dyDescent="0.2">
      <c r="A42" s="11" t="s">
        <v>77</v>
      </c>
      <c r="B42" s="11" t="s">
        <v>25</v>
      </c>
      <c r="C42" s="109">
        <v>0</v>
      </c>
      <c r="D42" s="109">
        <v>-1686.3160619363641</v>
      </c>
      <c r="E42" s="109">
        <f t="shared" si="22"/>
        <v>-1686.3160619363641</v>
      </c>
      <c r="F42" s="109">
        <v>-5905.3233272035077</v>
      </c>
      <c r="G42" s="109">
        <f t="shared" si="23"/>
        <v>-7591.639389139872</v>
      </c>
      <c r="H42" s="109">
        <v>-10561.176105980312</v>
      </c>
      <c r="I42" s="109">
        <f t="shared" si="24"/>
        <v>-18152.815495120183</v>
      </c>
      <c r="J42" s="109">
        <v>-17715.61056566293</v>
      </c>
      <c r="K42" s="109">
        <f t="shared" si="25"/>
        <v>-35868.426060783109</v>
      </c>
      <c r="L42" s="109">
        <v>-29062.755381393406</v>
      </c>
      <c r="M42" s="109">
        <f t="shared" si="26"/>
        <v>-64931.181442176516</v>
      </c>
      <c r="N42" s="109">
        <v>-48799.843600170519</v>
      </c>
      <c r="O42" s="109">
        <f t="shared" si="27"/>
        <v>-113731.02504234703</v>
      </c>
      <c r="P42" s="109">
        <v>-62221.059887453761</v>
      </c>
      <c r="Q42" s="109">
        <f t="shared" si="28"/>
        <v>-175952.0849298008</v>
      </c>
      <c r="R42" s="109">
        <v>-62221.059887453761</v>
      </c>
      <c r="S42" s="109">
        <f t="shared" si="29"/>
        <v>-238173.14481725456</v>
      </c>
      <c r="T42" s="109">
        <v>-62221.059887453761</v>
      </c>
      <c r="U42" s="109">
        <f t="shared" si="30"/>
        <v>-300394.2047047083</v>
      </c>
      <c r="V42" s="109">
        <v>-62221.059887453761</v>
      </c>
      <c r="W42" s="109">
        <f t="shared" si="31"/>
        <v>-362615.26459216204</v>
      </c>
      <c r="X42" s="109">
        <v>-62221.059887453761</v>
      </c>
      <c r="Y42" s="109">
        <f t="shared" si="32"/>
        <v>-424836.32447961578</v>
      </c>
      <c r="Z42" s="109">
        <v>-62221.059887453761</v>
      </c>
      <c r="AA42" s="109">
        <f t="shared" si="33"/>
        <v>-487057.38436706952</v>
      </c>
      <c r="AB42" s="109">
        <v>-62221.059887453761</v>
      </c>
      <c r="AC42" s="109">
        <f t="shared" si="34"/>
        <v>-549278.44425452326</v>
      </c>
      <c r="AD42" s="109">
        <v>-62221.059887453761</v>
      </c>
      <c r="AE42" s="109">
        <f t="shared" si="35"/>
        <v>-611499.50414197706</v>
      </c>
      <c r="AF42" s="109">
        <v>-62221.059887453761</v>
      </c>
      <c r="AG42" s="109">
        <f t="shared" si="36"/>
        <v>-673720.56402943085</v>
      </c>
      <c r="AH42" s="109">
        <v>-62221.059887453761</v>
      </c>
      <c r="AI42" s="109">
        <f t="shared" si="37"/>
        <v>-735941.62391688465</v>
      </c>
      <c r="AJ42" s="109">
        <v>-62221.059887453761</v>
      </c>
      <c r="AK42" s="109">
        <f t="shared" si="38"/>
        <v>-798162.68380433845</v>
      </c>
      <c r="AL42" s="109">
        <v>-62221.059887453761</v>
      </c>
      <c r="AM42" s="109">
        <f t="shared" si="39"/>
        <v>-860383.74369179225</v>
      </c>
      <c r="AO42" s="110">
        <f t="shared" si="40"/>
        <v>-860383.74369179225</v>
      </c>
    </row>
    <row r="43" spans="1:41" s="109" customFormat="1" x14ac:dyDescent="0.2">
      <c r="A43" s="11" t="s">
        <v>76</v>
      </c>
      <c r="B43" s="11" t="s">
        <v>24</v>
      </c>
      <c r="C43" s="109">
        <v>0</v>
      </c>
      <c r="D43" s="109">
        <v>-3827.2536839136033</v>
      </c>
      <c r="E43" s="109">
        <f t="shared" si="22"/>
        <v>-3827.2536839136033</v>
      </c>
      <c r="F43" s="109">
        <v>-8972.8807629593739</v>
      </c>
      <c r="G43" s="109">
        <f t="shared" si="23"/>
        <v>-12800.134446872977</v>
      </c>
      <c r="H43" s="109">
        <v>-11468.323619464261</v>
      </c>
      <c r="I43" s="109">
        <f t="shared" si="24"/>
        <v>-24268.45806633724</v>
      </c>
      <c r="J43" s="109">
        <v>-14886.728240357552</v>
      </c>
      <c r="K43" s="109">
        <f t="shared" si="25"/>
        <v>-39155.186306694792</v>
      </c>
      <c r="L43" s="109">
        <v>-17640.466508398749</v>
      </c>
      <c r="M43" s="109">
        <f t="shared" si="26"/>
        <v>-56795.652815093541</v>
      </c>
      <c r="N43" s="109">
        <v>-40233.390455288274</v>
      </c>
      <c r="O43" s="109">
        <f t="shared" si="27"/>
        <v>-97029.043270381808</v>
      </c>
      <c r="P43" s="109">
        <v>-62313.911293657184</v>
      </c>
      <c r="Q43" s="109">
        <f t="shared" si="28"/>
        <v>-159342.95456403898</v>
      </c>
      <c r="R43" s="109">
        <v>-62313.911293657184</v>
      </c>
      <c r="S43" s="109">
        <f t="shared" si="29"/>
        <v>-221656.86585769616</v>
      </c>
      <c r="T43" s="109">
        <v>-62313.911293657184</v>
      </c>
      <c r="U43" s="109">
        <f t="shared" si="30"/>
        <v>-283970.77715135337</v>
      </c>
      <c r="V43" s="109">
        <v>-62313.911293657184</v>
      </c>
      <c r="W43" s="109">
        <f t="shared" si="31"/>
        <v>-346284.68844501057</v>
      </c>
      <c r="X43" s="109">
        <v>-62313.911293657184</v>
      </c>
      <c r="Y43" s="109">
        <f t="shared" si="32"/>
        <v>-408598.59973866778</v>
      </c>
      <c r="Z43" s="109">
        <v>-62313.911293657184</v>
      </c>
      <c r="AA43" s="109">
        <f t="shared" si="33"/>
        <v>-470912.51103232498</v>
      </c>
      <c r="AB43" s="109">
        <v>-62313.911293657184</v>
      </c>
      <c r="AC43" s="109">
        <f t="shared" si="34"/>
        <v>-533226.42232598213</v>
      </c>
      <c r="AD43" s="109">
        <v>-62313.911293657184</v>
      </c>
      <c r="AE43" s="109">
        <f t="shared" si="35"/>
        <v>-595540.33361963928</v>
      </c>
      <c r="AF43" s="109">
        <v>-62313.911293657184</v>
      </c>
      <c r="AG43" s="109">
        <f t="shared" si="36"/>
        <v>-657854.24491329642</v>
      </c>
      <c r="AH43" s="109">
        <v>-62313.911293657184</v>
      </c>
      <c r="AI43" s="109">
        <f t="shared" si="37"/>
        <v>-720168.15620695357</v>
      </c>
      <c r="AJ43" s="109">
        <v>-62313.911293657184</v>
      </c>
      <c r="AK43" s="109">
        <f t="shared" si="38"/>
        <v>-782482.06750061072</v>
      </c>
      <c r="AL43" s="109">
        <v>-62313.911293657184</v>
      </c>
      <c r="AM43" s="109">
        <f t="shared" si="39"/>
        <v>-844795.97879426787</v>
      </c>
      <c r="AO43" s="110">
        <f t="shared" si="40"/>
        <v>-844795.97879426787</v>
      </c>
    </row>
    <row r="44" spans="1:41" s="109" customFormat="1" x14ac:dyDescent="0.2">
      <c r="A44" s="11" t="s">
        <v>89</v>
      </c>
      <c r="B44" s="11" t="s">
        <v>25</v>
      </c>
      <c r="C44" s="109">
        <v>0</v>
      </c>
      <c r="D44" s="109">
        <v>0</v>
      </c>
      <c r="E44" s="109">
        <f t="shared" si="22"/>
        <v>0</v>
      </c>
      <c r="F44" s="109">
        <v>0</v>
      </c>
      <c r="G44" s="109">
        <f t="shared" si="23"/>
        <v>0</v>
      </c>
      <c r="H44" s="109">
        <v>0</v>
      </c>
      <c r="I44" s="109">
        <f t="shared" si="24"/>
        <v>0</v>
      </c>
      <c r="J44" s="109">
        <v>0</v>
      </c>
      <c r="K44" s="109">
        <f t="shared" si="25"/>
        <v>0</v>
      </c>
      <c r="L44" s="109">
        <v>0</v>
      </c>
      <c r="M44" s="109">
        <f t="shared" si="26"/>
        <v>0</v>
      </c>
      <c r="N44" s="109">
        <v>0</v>
      </c>
      <c r="O44" s="109">
        <f t="shared" si="27"/>
        <v>0</v>
      </c>
      <c r="P44" s="109">
        <v>-1957.1398147549498</v>
      </c>
      <c r="Q44" s="109">
        <f t="shared" si="28"/>
        <v>-1957.1398147549498</v>
      </c>
      <c r="R44" s="109">
        <v>-6835.3598973630424</v>
      </c>
      <c r="S44" s="109">
        <f t="shared" si="29"/>
        <v>-8792.4997121179913</v>
      </c>
      <c r="T44" s="109">
        <v>-14644.206431257355</v>
      </c>
      <c r="U44" s="109">
        <f t="shared" si="30"/>
        <v>-23436.706143375348</v>
      </c>
      <c r="V44" s="109">
        <v>-24115.516739639806</v>
      </c>
      <c r="W44" s="109">
        <f t="shared" si="31"/>
        <v>-47552.222883015158</v>
      </c>
      <c r="X44" s="109">
        <v>-38767.196721477747</v>
      </c>
      <c r="Y44" s="109">
        <f t="shared" si="32"/>
        <v>-86319.419604492898</v>
      </c>
      <c r="Z44" s="109">
        <v>-68352.979885847395</v>
      </c>
      <c r="AA44" s="109">
        <f t="shared" si="33"/>
        <v>-154672.39949034029</v>
      </c>
      <c r="AB44" s="109">
        <v>-95517.080473371272</v>
      </c>
      <c r="AC44" s="109">
        <f t="shared" si="34"/>
        <v>-250189.47996371158</v>
      </c>
      <c r="AD44" s="109">
        <v>-109482.10786017099</v>
      </c>
      <c r="AE44" s="109">
        <f t="shared" si="35"/>
        <v>-359671.58782388258</v>
      </c>
      <c r="AF44" s="109">
        <v>-121452.74156052468</v>
      </c>
      <c r="AG44" s="109">
        <f t="shared" si="36"/>
        <v>-481124.32938440726</v>
      </c>
      <c r="AH44" s="109">
        <v>-137973.47084455835</v>
      </c>
      <c r="AI44" s="109">
        <f t="shared" si="37"/>
        <v>-619097.80022896559</v>
      </c>
      <c r="AJ44" s="109">
        <v>-202716.0330071616</v>
      </c>
      <c r="AK44" s="109">
        <f t="shared" si="38"/>
        <v>-821813.83323612716</v>
      </c>
      <c r="AL44" s="109">
        <v>-273249.63551547652</v>
      </c>
      <c r="AM44" s="109">
        <f t="shared" si="39"/>
        <v>-1095063.4687516037</v>
      </c>
      <c r="AO44" s="110">
        <f t="shared" si="40"/>
        <v>-1095063.4687516037</v>
      </c>
    </row>
    <row r="45" spans="1:41" s="109" customFormat="1" x14ac:dyDescent="0.2">
      <c r="A45" s="11" t="s">
        <v>88</v>
      </c>
      <c r="B45" s="11" t="s">
        <v>24</v>
      </c>
      <c r="C45" s="109">
        <v>0</v>
      </c>
      <c r="D45" s="109">
        <v>0</v>
      </c>
      <c r="E45" s="109">
        <f t="shared" si="22"/>
        <v>0</v>
      </c>
      <c r="F45" s="109">
        <v>0</v>
      </c>
      <c r="G45" s="109">
        <f t="shared" si="23"/>
        <v>0</v>
      </c>
      <c r="H45" s="109">
        <v>0</v>
      </c>
      <c r="I45" s="109">
        <f t="shared" si="24"/>
        <v>0</v>
      </c>
      <c r="J45" s="109">
        <v>0</v>
      </c>
      <c r="K45" s="109">
        <f t="shared" si="25"/>
        <v>0</v>
      </c>
      <c r="L45" s="109">
        <v>0</v>
      </c>
      <c r="M45" s="109">
        <f t="shared" si="26"/>
        <v>0</v>
      </c>
      <c r="N45" s="109">
        <v>0</v>
      </c>
      <c r="O45" s="109">
        <f t="shared" si="27"/>
        <v>0</v>
      </c>
      <c r="P45" s="109">
        <v>-739.50663181052971</v>
      </c>
      <c r="Q45" s="109">
        <f t="shared" si="28"/>
        <v>-739.50663181052971</v>
      </c>
      <c r="R45" s="109">
        <v>-2045.1972701699979</v>
      </c>
      <c r="S45" s="109">
        <f t="shared" si="29"/>
        <v>-2784.7039019805275</v>
      </c>
      <c r="T45" s="109">
        <v>-4284.4286040798088</v>
      </c>
      <c r="U45" s="109">
        <f t="shared" si="30"/>
        <v>-7069.1325060603358</v>
      </c>
      <c r="V45" s="109">
        <v>-7730.8976418849552</v>
      </c>
      <c r="W45" s="109">
        <f t="shared" si="31"/>
        <v>-14800.03014794529</v>
      </c>
      <c r="X45" s="109">
        <v>-52973.213330243212</v>
      </c>
      <c r="Y45" s="109">
        <f t="shared" si="32"/>
        <v>-67773.243478188495</v>
      </c>
      <c r="Z45" s="109">
        <v>-100346.5185602751</v>
      </c>
      <c r="AA45" s="109">
        <f t="shared" si="33"/>
        <v>-168119.76203846361</v>
      </c>
      <c r="AB45" s="109">
        <v>-106534.22187178086</v>
      </c>
      <c r="AC45" s="109">
        <f t="shared" si="34"/>
        <v>-274653.98391024448</v>
      </c>
      <c r="AD45" s="109">
        <v>-110673.22589114566</v>
      </c>
      <c r="AE45" s="109">
        <f t="shared" si="35"/>
        <v>-385327.20980139013</v>
      </c>
      <c r="AF45" s="109">
        <v>-114215.76058260399</v>
      </c>
      <c r="AG45" s="109">
        <f t="shared" si="36"/>
        <v>-499542.97038399411</v>
      </c>
      <c r="AH45" s="109">
        <v>-117548.08961837746</v>
      </c>
      <c r="AI45" s="109">
        <f t="shared" si="37"/>
        <v>-617091.06000237155</v>
      </c>
      <c r="AJ45" s="109">
        <v>-121220.76509604683</v>
      </c>
      <c r="AK45" s="109">
        <f t="shared" si="38"/>
        <v>-738311.8250984184</v>
      </c>
      <c r="AL45" s="109">
        <v>-138801.437127577</v>
      </c>
      <c r="AM45" s="109">
        <f t="shared" si="39"/>
        <v>-877113.26222599542</v>
      </c>
      <c r="AO45" s="110">
        <f t="shared" si="40"/>
        <v>-877113.26222599542</v>
      </c>
    </row>
    <row r="46" spans="1:41" s="109" customFormat="1" x14ac:dyDescent="0.2">
      <c r="A46" s="11" t="s">
        <v>92</v>
      </c>
      <c r="B46" s="11"/>
      <c r="C46" s="112">
        <f t="shared" ref="C46:AM46" si="41">SUBTOTAL(9,C38:C45)</f>
        <v>-1813309739.3</v>
      </c>
      <c r="D46" s="112">
        <f t="shared" si="41"/>
        <v>-7590029.4667114252</v>
      </c>
      <c r="E46" s="112">
        <f t="shared" si="41"/>
        <v>-1820899768.7667112</v>
      </c>
      <c r="F46" s="112">
        <f t="shared" si="41"/>
        <v>-7596764.5956137748</v>
      </c>
      <c r="G46" s="112">
        <f t="shared" si="41"/>
        <v>-1828496533.3623252</v>
      </c>
      <c r="H46" s="112">
        <f t="shared" si="41"/>
        <v>-7601286.3858070951</v>
      </c>
      <c r="I46" s="112">
        <f t="shared" si="41"/>
        <v>-1836097819.7481322</v>
      </c>
      <c r="J46" s="112">
        <f t="shared" si="41"/>
        <v>-7609229.7194457045</v>
      </c>
      <c r="K46" s="112">
        <f t="shared" si="41"/>
        <v>-1843707049.4675779</v>
      </c>
      <c r="L46" s="112">
        <f t="shared" si="41"/>
        <v>-7620701.0970875146</v>
      </c>
      <c r="M46" s="112">
        <f t="shared" si="41"/>
        <v>-1851327750.564666</v>
      </c>
      <c r="N46" s="112">
        <f t="shared" si="41"/>
        <v>-7660401.6038112156</v>
      </c>
      <c r="O46" s="112">
        <f t="shared" si="41"/>
        <v>-1858988152.1684768</v>
      </c>
      <c r="P46" s="112">
        <f t="shared" si="41"/>
        <v>-7695970.4819414709</v>
      </c>
      <c r="Q46" s="112">
        <f t="shared" si="41"/>
        <v>-1866684122.6504183</v>
      </c>
      <c r="R46" s="112">
        <f t="shared" si="41"/>
        <v>-7699524.887220474</v>
      </c>
      <c r="S46" s="112">
        <f t="shared" si="41"/>
        <v>-1874383647.5376387</v>
      </c>
      <c r="T46" s="112">
        <f t="shared" si="41"/>
        <v>-7706943.4596463153</v>
      </c>
      <c r="U46" s="112">
        <f t="shared" si="41"/>
        <v>-1882090590.9972851</v>
      </c>
      <c r="V46" s="112">
        <f t="shared" si="41"/>
        <v>-7717231.7335505374</v>
      </c>
      <c r="W46" s="112">
        <f t="shared" si="41"/>
        <v>-1889807822.7308357</v>
      </c>
      <c r="X46" s="112">
        <f t="shared" si="41"/>
        <v>-7774496.2237787712</v>
      </c>
      <c r="Y46" s="112">
        <f t="shared" si="41"/>
        <v>-1897582318.9546146</v>
      </c>
      <c r="Z46" s="112">
        <f t="shared" si="41"/>
        <v>-7848825.8067312082</v>
      </c>
      <c r="AA46" s="112">
        <f t="shared" si="41"/>
        <v>-1905431144.7613454</v>
      </c>
      <c r="AB46" s="112">
        <f t="shared" si="41"/>
        <v>-7879548.1051882757</v>
      </c>
      <c r="AC46" s="112">
        <f t="shared" si="41"/>
        <v>-1913310692.8665345</v>
      </c>
      <c r="AD46" s="112">
        <f t="shared" si="41"/>
        <v>-7895022.6311524762</v>
      </c>
      <c r="AE46" s="112">
        <f t="shared" si="41"/>
        <v>-1921205715.4976866</v>
      </c>
      <c r="AF46" s="112">
        <f t="shared" si="41"/>
        <v>-7907906.294102326</v>
      </c>
      <c r="AG46" s="112">
        <f t="shared" si="41"/>
        <v>-1929113621.7917886</v>
      </c>
      <c r="AH46" s="112">
        <f t="shared" si="41"/>
        <v>-7925129.8469801657</v>
      </c>
      <c r="AI46" s="112">
        <f t="shared" si="41"/>
        <v>-1937038751.6387689</v>
      </c>
      <c r="AJ46" s="112">
        <f t="shared" si="41"/>
        <v>-7990915.5791784767</v>
      </c>
      <c r="AK46" s="112">
        <f t="shared" si="41"/>
        <v>-1945029667.2179475</v>
      </c>
      <c r="AL46" s="112">
        <f t="shared" si="41"/>
        <v>-8076400.3482763553</v>
      </c>
      <c r="AM46" s="112">
        <f t="shared" si="41"/>
        <v>-1953106067.5662239</v>
      </c>
      <c r="AO46" s="113">
        <f>SUBTOTAL(9,AO38:AO45)</f>
        <v>-1953106067.5662239</v>
      </c>
    </row>
    <row r="47" spans="1:41" s="109" customFormat="1" x14ac:dyDescent="0.2">
      <c r="A47" s="11"/>
      <c r="B47" s="11"/>
      <c r="AO47" s="110"/>
    </row>
    <row r="48" spans="1:41" s="109" customFormat="1" x14ac:dyDescent="0.2">
      <c r="A48" s="30" t="s">
        <v>91</v>
      </c>
      <c r="B48" s="11"/>
      <c r="AO48" s="110"/>
    </row>
    <row r="49" spans="1:41" s="109" customFormat="1" x14ac:dyDescent="0.2">
      <c r="A49" s="11" t="s">
        <v>66</v>
      </c>
      <c r="B49" s="11" t="s">
        <v>11</v>
      </c>
      <c r="C49" s="109">
        <v>-138842808.55000001</v>
      </c>
      <c r="D49" s="109">
        <v>-422212.35791807814</v>
      </c>
      <c r="E49" s="109">
        <f t="shared" ref="E49:E55" si="42">C49+D49</f>
        <v>-139265020.9079181</v>
      </c>
      <c r="F49" s="109">
        <v>-424518.87489180354</v>
      </c>
      <c r="G49" s="109">
        <f t="shared" ref="G49:G55" si="43">E49+F49</f>
        <v>-139689539.78280991</v>
      </c>
      <c r="H49" s="109">
        <v>-427598.60280843585</v>
      </c>
      <c r="I49" s="109">
        <f t="shared" ref="I49:I55" si="44">G49+H49</f>
        <v>-140117138.38561836</v>
      </c>
      <c r="J49" s="109">
        <v>-430347.70966196031</v>
      </c>
      <c r="K49" s="109">
        <f t="shared" ref="K49:K55" si="45">I49+J49</f>
        <v>-140547486.09528032</v>
      </c>
      <c r="L49" s="109">
        <v>-433917.87312193395</v>
      </c>
      <c r="M49" s="109">
        <f t="shared" ref="M49:M55" si="46">K49+L49</f>
        <v>-140981403.96840227</v>
      </c>
      <c r="N49" s="109">
        <v>-437279.88447698642</v>
      </c>
      <c r="O49" s="109">
        <f t="shared" ref="O49:O55" si="47">M49+N49</f>
        <v>-141418683.85287926</v>
      </c>
      <c r="P49" s="109">
        <v>-438935.21406142315</v>
      </c>
      <c r="Q49" s="109">
        <f t="shared" ref="Q49:Q55" si="48">O49+P49</f>
        <v>-141857619.06694067</v>
      </c>
      <c r="R49" s="109">
        <v>-439927.8439290417</v>
      </c>
      <c r="S49" s="109">
        <f t="shared" ref="S49:S55" si="49">Q49+R49</f>
        <v>-142297546.91086972</v>
      </c>
      <c r="T49" s="109">
        <v>-441929.28697758814</v>
      </c>
      <c r="U49" s="109">
        <f t="shared" ref="U49:U55" si="50">S49+T49</f>
        <v>-142739476.19784731</v>
      </c>
      <c r="V49" s="109">
        <v>-445197.64464728424</v>
      </c>
      <c r="W49" s="109">
        <f t="shared" ref="W49:W55" si="51">U49+V49</f>
        <v>-143184673.84249458</v>
      </c>
      <c r="X49" s="109">
        <v>-449090.75442208542</v>
      </c>
      <c r="Y49" s="109">
        <f t="shared" ref="Y49:Y55" si="52">W49+X49</f>
        <v>-143633764.59691668</v>
      </c>
      <c r="Z49" s="109">
        <v>-467661.83505504875</v>
      </c>
      <c r="AA49" s="109">
        <f t="shared" ref="AA49:AA55" si="53">Y49+Z49</f>
        <v>-144101426.43197173</v>
      </c>
      <c r="AB49" s="109">
        <v>-486233.21112482128</v>
      </c>
      <c r="AC49" s="109">
        <f t="shared" ref="AC49:AC55" si="54">AA49+AB49</f>
        <v>-144587659.64309654</v>
      </c>
      <c r="AD49" s="109">
        <v>-490206.72943778959</v>
      </c>
      <c r="AE49" s="109">
        <f t="shared" ref="AE49:AE55" si="55">AC49+AD49</f>
        <v>-145077866.37253433</v>
      </c>
      <c r="AF49" s="109">
        <v>-493274.82766668469</v>
      </c>
      <c r="AG49" s="109">
        <f t="shared" ref="AG49:AG55" si="56">AE49+AF49</f>
        <v>-145571141.200201</v>
      </c>
      <c r="AH49" s="109">
        <v>-495530.91012719955</v>
      </c>
      <c r="AI49" s="109">
        <f t="shared" ref="AI49:AI55" si="57">AG49+AH49</f>
        <v>-146066672.1103282</v>
      </c>
      <c r="AJ49" s="109">
        <v>-497208.4497388298</v>
      </c>
      <c r="AK49" s="109">
        <f t="shared" ref="AK49:AK55" si="58">AI49+AJ49</f>
        <v>-146563880.56006703</v>
      </c>
      <c r="AL49" s="109">
        <v>-498336.29562178213</v>
      </c>
      <c r="AM49" s="109">
        <f t="shared" ref="AM49:AM55" si="59">AK49+AL49</f>
        <v>-147062216.85568881</v>
      </c>
      <c r="AO49" s="110">
        <f t="shared" ref="AO49:AO55" si="60">AM49</f>
        <v>-147062216.85568881</v>
      </c>
    </row>
    <row r="50" spans="1:41" s="109" customFormat="1" x14ac:dyDescent="0.2">
      <c r="A50" s="11" t="s">
        <v>64</v>
      </c>
      <c r="B50" s="11" t="s">
        <v>10</v>
      </c>
      <c r="C50" s="109">
        <v>-1017251758.53</v>
      </c>
      <c r="D50" s="109">
        <v>-2786611.5769489547</v>
      </c>
      <c r="E50" s="109">
        <f t="shared" si="42"/>
        <v>-1020038370.106949</v>
      </c>
      <c r="F50" s="109">
        <v>-2803491.0620195121</v>
      </c>
      <c r="G50" s="109">
        <f t="shared" si="43"/>
        <v>-1022841861.1689684</v>
      </c>
      <c r="H50" s="109">
        <v>-2821686.9887116067</v>
      </c>
      <c r="I50" s="109">
        <f t="shared" si="44"/>
        <v>-1025663548.15768</v>
      </c>
      <c r="J50" s="109">
        <v>-2834115.5327351969</v>
      </c>
      <c r="K50" s="109">
        <f t="shared" si="45"/>
        <v>-1028497663.6904153</v>
      </c>
      <c r="L50" s="109">
        <v>-2846277.2624286525</v>
      </c>
      <c r="M50" s="109">
        <f t="shared" si="46"/>
        <v>-1031343940.9528439</v>
      </c>
      <c r="N50" s="109">
        <v>-2859433.1391481385</v>
      </c>
      <c r="O50" s="109">
        <f t="shared" si="47"/>
        <v>-1034203374.091992</v>
      </c>
      <c r="P50" s="109">
        <v>-2869082.5053117815</v>
      </c>
      <c r="Q50" s="109">
        <f t="shared" si="48"/>
        <v>-1037072456.5973037</v>
      </c>
      <c r="R50" s="109">
        <v>-2873544.7035926143</v>
      </c>
      <c r="S50" s="109">
        <f t="shared" si="49"/>
        <v>-1039946001.3008964</v>
      </c>
      <c r="T50" s="109">
        <v>-2883674.050819926</v>
      </c>
      <c r="U50" s="109">
        <f t="shared" si="50"/>
        <v>-1042829675.3517163</v>
      </c>
      <c r="V50" s="109">
        <v>-2900850.2846694589</v>
      </c>
      <c r="W50" s="109">
        <f t="shared" si="51"/>
        <v>-1045730525.6363857</v>
      </c>
      <c r="X50" s="109">
        <v>-2923970.7403213205</v>
      </c>
      <c r="Y50" s="109">
        <f t="shared" si="52"/>
        <v>-1048654496.376707</v>
      </c>
      <c r="Z50" s="109">
        <v>-2946725.7235088209</v>
      </c>
      <c r="AA50" s="109">
        <f t="shared" si="53"/>
        <v>-1051601222.1002158</v>
      </c>
      <c r="AB50" s="109">
        <v>-2966886.0702921199</v>
      </c>
      <c r="AC50" s="109">
        <f t="shared" si="54"/>
        <v>-1054568108.1705079</v>
      </c>
      <c r="AD50" s="109">
        <v>-2987493.2665477581</v>
      </c>
      <c r="AE50" s="109">
        <f t="shared" si="55"/>
        <v>-1057555601.4370557</v>
      </c>
      <c r="AF50" s="109">
        <v>-3012198.8460549219</v>
      </c>
      <c r="AG50" s="109">
        <f t="shared" si="56"/>
        <v>-1060567800.2831106</v>
      </c>
      <c r="AH50" s="109">
        <v>-3032635.5096232668</v>
      </c>
      <c r="AI50" s="109">
        <f t="shared" si="57"/>
        <v>-1063600435.7927339</v>
      </c>
      <c r="AJ50" s="109">
        <v>-3040612.6572326077</v>
      </c>
      <c r="AK50" s="109">
        <f t="shared" si="58"/>
        <v>-1066641048.4499665</v>
      </c>
      <c r="AL50" s="109">
        <v>-3060780.1335085407</v>
      </c>
      <c r="AM50" s="109">
        <f t="shared" si="59"/>
        <v>-1069701828.5834751</v>
      </c>
      <c r="AO50" s="110">
        <f t="shared" si="60"/>
        <v>-1069701828.5834751</v>
      </c>
    </row>
    <row r="51" spans="1:41" s="109" customFormat="1" x14ac:dyDescent="0.2">
      <c r="A51" s="11" t="s">
        <v>60</v>
      </c>
      <c r="B51" s="11" t="s">
        <v>9</v>
      </c>
      <c r="C51" s="109">
        <v>-254269518.22</v>
      </c>
      <c r="D51" s="109">
        <v>-914819.56686820474</v>
      </c>
      <c r="E51" s="109">
        <f t="shared" si="42"/>
        <v>-255184337.78686821</v>
      </c>
      <c r="F51" s="109">
        <v>-918446.6182527655</v>
      </c>
      <c r="G51" s="109">
        <f t="shared" si="43"/>
        <v>-256102784.40512097</v>
      </c>
      <c r="H51" s="109">
        <v>-923684.92556631053</v>
      </c>
      <c r="I51" s="109">
        <f t="shared" si="44"/>
        <v>-257026469.33068728</v>
      </c>
      <c r="J51" s="109">
        <v>-928242.50022319797</v>
      </c>
      <c r="K51" s="109">
        <f t="shared" si="45"/>
        <v>-257954711.83091047</v>
      </c>
      <c r="L51" s="109">
        <v>-929143.67814696487</v>
      </c>
      <c r="M51" s="109">
        <f t="shared" si="46"/>
        <v>-258883855.50905743</v>
      </c>
      <c r="N51" s="109">
        <v>-933411.00606326712</v>
      </c>
      <c r="O51" s="109">
        <f t="shared" si="47"/>
        <v>-259817266.51512069</v>
      </c>
      <c r="P51" s="109">
        <v>-937735.04623352829</v>
      </c>
      <c r="Q51" s="109">
        <f t="shared" si="48"/>
        <v>-260755001.56135422</v>
      </c>
      <c r="R51" s="109">
        <v>-938444.32555756532</v>
      </c>
      <c r="S51" s="109">
        <f t="shared" si="49"/>
        <v>-261693445.88691178</v>
      </c>
      <c r="T51" s="109">
        <v>-940168.50271100085</v>
      </c>
      <c r="U51" s="109">
        <f t="shared" si="50"/>
        <v>-262633614.38962278</v>
      </c>
      <c r="V51" s="109">
        <v>-943171.62492160639</v>
      </c>
      <c r="W51" s="109">
        <f t="shared" si="51"/>
        <v>-263576786.0145444</v>
      </c>
      <c r="X51" s="109">
        <v>-949436.60200612061</v>
      </c>
      <c r="Y51" s="109">
        <f t="shared" si="52"/>
        <v>-264526222.61655051</v>
      </c>
      <c r="Z51" s="109">
        <v>-955575.20908715436</v>
      </c>
      <c r="AA51" s="109">
        <f t="shared" si="53"/>
        <v>-265481797.82563767</v>
      </c>
      <c r="AB51" s="109">
        <v>-959055.79385016207</v>
      </c>
      <c r="AC51" s="109">
        <f t="shared" si="54"/>
        <v>-266440853.61948782</v>
      </c>
      <c r="AD51" s="109">
        <v>-962679.13104764093</v>
      </c>
      <c r="AE51" s="109">
        <f t="shared" si="55"/>
        <v>-267403532.75053546</v>
      </c>
      <c r="AF51" s="109">
        <v>-965332.25619020686</v>
      </c>
      <c r="AG51" s="109">
        <f t="shared" si="56"/>
        <v>-268368865.00672567</v>
      </c>
      <c r="AH51" s="109">
        <v>-967158.23188593704</v>
      </c>
      <c r="AI51" s="109">
        <f t="shared" si="57"/>
        <v>-269336023.23861158</v>
      </c>
      <c r="AJ51" s="109">
        <v>-968463.32856641896</v>
      </c>
      <c r="AK51" s="109">
        <f t="shared" si="58"/>
        <v>-270304486.56717801</v>
      </c>
      <c r="AL51" s="109">
        <v>-972760.68869513413</v>
      </c>
      <c r="AM51" s="109">
        <f t="shared" si="59"/>
        <v>-271277247.25587314</v>
      </c>
      <c r="AO51" s="110">
        <f t="shared" si="60"/>
        <v>-271277247.25587314</v>
      </c>
    </row>
    <row r="52" spans="1:41" s="109" customFormat="1" x14ac:dyDescent="0.2">
      <c r="A52" s="11" t="s">
        <v>59</v>
      </c>
      <c r="B52" s="11" t="s">
        <v>27</v>
      </c>
      <c r="C52" s="109">
        <v>-264618131.68999994</v>
      </c>
      <c r="D52" s="109">
        <v>-1100323.4977477952</v>
      </c>
      <c r="E52" s="109">
        <f t="shared" si="42"/>
        <v>-265718455.18774775</v>
      </c>
      <c r="F52" s="109">
        <v>-1108085.7041872854</v>
      </c>
      <c r="G52" s="109">
        <f t="shared" si="43"/>
        <v>-266826540.89193502</v>
      </c>
      <c r="H52" s="109">
        <v>-1124200.9633560893</v>
      </c>
      <c r="I52" s="109">
        <f t="shared" si="44"/>
        <v>-267950741.8552911</v>
      </c>
      <c r="J52" s="109">
        <v>-1139447.5627765569</v>
      </c>
      <c r="K52" s="109">
        <f t="shared" si="45"/>
        <v>-269090189.41806763</v>
      </c>
      <c r="L52" s="109">
        <v>-1146165.8297604553</v>
      </c>
      <c r="M52" s="109">
        <f t="shared" si="46"/>
        <v>-270236355.24782807</v>
      </c>
      <c r="N52" s="109">
        <v>-1150913.8982822697</v>
      </c>
      <c r="O52" s="109">
        <f t="shared" si="47"/>
        <v>-271387269.14611036</v>
      </c>
      <c r="P52" s="109">
        <v>-1154022.331596114</v>
      </c>
      <c r="Q52" s="109">
        <f t="shared" si="48"/>
        <v>-272541291.47770649</v>
      </c>
      <c r="R52" s="109">
        <v>-1157331.9745708944</v>
      </c>
      <c r="S52" s="109">
        <f t="shared" si="49"/>
        <v>-273698623.45227736</v>
      </c>
      <c r="T52" s="109">
        <v>-1160957.4032628438</v>
      </c>
      <c r="U52" s="109">
        <f t="shared" si="50"/>
        <v>-274859580.85554022</v>
      </c>
      <c r="V52" s="109">
        <v>-1165110.419597504</v>
      </c>
      <c r="W52" s="109">
        <f t="shared" si="51"/>
        <v>-276024691.27513772</v>
      </c>
      <c r="X52" s="109">
        <v>-1169845.7996832703</v>
      </c>
      <c r="Y52" s="109">
        <f t="shared" si="52"/>
        <v>-277194537.074821</v>
      </c>
      <c r="Z52" s="109">
        <v>-1174946.3046037022</v>
      </c>
      <c r="AA52" s="109">
        <f t="shared" si="53"/>
        <v>-278369483.37942469</v>
      </c>
      <c r="AB52" s="109">
        <v>-1179863.938811132</v>
      </c>
      <c r="AC52" s="109">
        <f t="shared" si="54"/>
        <v>-279549347.31823581</v>
      </c>
      <c r="AD52" s="109">
        <v>-1184803.4595019945</v>
      </c>
      <c r="AE52" s="109">
        <f t="shared" si="55"/>
        <v>-280734150.7777378</v>
      </c>
      <c r="AF52" s="109">
        <v>-1189775.7707919574</v>
      </c>
      <c r="AG52" s="109">
        <f t="shared" si="56"/>
        <v>-281923926.54852974</v>
      </c>
      <c r="AH52" s="109">
        <v>-1197743.7423871686</v>
      </c>
      <c r="AI52" s="109">
        <f t="shared" si="57"/>
        <v>-283121670.29091692</v>
      </c>
      <c r="AJ52" s="109">
        <v>-1205098.5504814978</v>
      </c>
      <c r="AK52" s="109">
        <f t="shared" si="58"/>
        <v>-284326768.84139842</v>
      </c>
      <c r="AL52" s="109">
        <v>-1208855.18439169</v>
      </c>
      <c r="AM52" s="109">
        <f t="shared" si="59"/>
        <v>-285535624.0257901</v>
      </c>
      <c r="AO52" s="110">
        <f t="shared" si="60"/>
        <v>-285535624.0257901</v>
      </c>
    </row>
    <row r="53" spans="1:41" s="109" customFormat="1" x14ac:dyDescent="0.2">
      <c r="A53" s="11" t="s">
        <v>61</v>
      </c>
      <c r="B53" s="11" t="s">
        <v>8</v>
      </c>
      <c r="C53" s="109">
        <v>-998035521.6400001</v>
      </c>
      <c r="D53" s="109">
        <v>-4624241.1776802968</v>
      </c>
      <c r="E53" s="109">
        <f t="shared" si="42"/>
        <v>-1002659762.8176804</v>
      </c>
      <c r="F53" s="109">
        <v>-4641004.6307353508</v>
      </c>
      <c r="G53" s="109">
        <f t="shared" si="43"/>
        <v>-1007300767.4484158</v>
      </c>
      <c r="H53" s="109">
        <v>-4657321.6975448076</v>
      </c>
      <c r="I53" s="109">
        <f t="shared" si="44"/>
        <v>-1011958089.1459606</v>
      </c>
      <c r="J53" s="109">
        <v>-4671956.5564478189</v>
      </c>
      <c r="K53" s="109">
        <f t="shared" si="45"/>
        <v>-1016630045.7024084</v>
      </c>
      <c r="L53" s="109">
        <v>-4685414.5547271427</v>
      </c>
      <c r="M53" s="109">
        <f t="shared" si="46"/>
        <v>-1021315460.2571356</v>
      </c>
      <c r="N53" s="109">
        <v>-4704148.5040037464</v>
      </c>
      <c r="O53" s="109">
        <f t="shared" si="47"/>
        <v>-1026019608.7611394</v>
      </c>
      <c r="P53" s="109">
        <v>-4725278.1581854206</v>
      </c>
      <c r="Q53" s="109">
        <f t="shared" si="48"/>
        <v>-1030744886.9193248</v>
      </c>
      <c r="R53" s="109">
        <v>-4742932.7132742684</v>
      </c>
      <c r="S53" s="109">
        <f t="shared" si="49"/>
        <v>-1035487819.632599</v>
      </c>
      <c r="T53" s="109">
        <v>-4762693.1844816972</v>
      </c>
      <c r="U53" s="109">
        <f t="shared" si="50"/>
        <v>-1040250512.8170807</v>
      </c>
      <c r="V53" s="109">
        <v>-4783832.2852555513</v>
      </c>
      <c r="W53" s="109">
        <f t="shared" si="51"/>
        <v>-1045034345.1023363</v>
      </c>
      <c r="X53" s="109">
        <v>-4821650.5099956952</v>
      </c>
      <c r="Y53" s="109">
        <f t="shared" si="52"/>
        <v>-1049855995.612332</v>
      </c>
      <c r="Z53" s="109">
        <v>-4869603.9167468771</v>
      </c>
      <c r="AA53" s="109">
        <f t="shared" si="53"/>
        <v>-1054725599.5290788</v>
      </c>
      <c r="AB53" s="109">
        <v>-4909834.1788685881</v>
      </c>
      <c r="AC53" s="109">
        <f t="shared" si="54"/>
        <v>-1059635433.7079474</v>
      </c>
      <c r="AD53" s="109">
        <v>-4955058.8902871236</v>
      </c>
      <c r="AE53" s="109">
        <f t="shared" si="55"/>
        <v>-1064590492.5982345</v>
      </c>
      <c r="AF53" s="109">
        <v>-4997591.7002130039</v>
      </c>
      <c r="AG53" s="109">
        <f t="shared" si="56"/>
        <v>-1069588084.2984475</v>
      </c>
      <c r="AH53" s="109">
        <v>-5029585.1564004514</v>
      </c>
      <c r="AI53" s="109">
        <f t="shared" si="57"/>
        <v>-1074617669.4548481</v>
      </c>
      <c r="AJ53" s="109">
        <v>-5058361.9429293443</v>
      </c>
      <c r="AK53" s="109">
        <f t="shared" si="58"/>
        <v>-1079676031.3977773</v>
      </c>
      <c r="AL53" s="109">
        <v>-5091619.2136558276</v>
      </c>
      <c r="AM53" s="109">
        <f t="shared" si="59"/>
        <v>-1084767650.611433</v>
      </c>
      <c r="AO53" s="110">
        <f t="shared" si="60"/>
        <v>-1084767650.611433</v>
      </c>
    </row>
    <row r="54" spans="1:41" s="109" customFormat="1" x14ac:dyDescent="0.2">
      <c r="A54" s="11" t="s">
        <v>62</v>
      </c>
      <c r="B54" s="11" t="s">
        <v>7</v>
      </c>
      <c r="C54" s="109">
        <v>-149207835.90999997</v>
      </c>
      <c r="D54" s="109">
        <v>-571356.43372515391</v>
      </c>
      <c r="E54" s="109">
        <f t="shared" si="42"/>
        <v>-149779192.34372512</v>
      </c>
      <c r="F54" s="109">
        <v>-574146.54692272341</v>
      </c>
      <c r="G54" s="109">
        <f t="shared" si="43"/>
        <v>-150353338.89064783</v>
      </c>
      <c r="H54" s="109">
        <v>-577120.75515693019</v>
      </c>
      <c r="I54" s="109">
        <f t="shared" si="44"/>
        <v>-150930459.64580476</v>
      </c>
      <c r="J54" s="109">
        <v>-579507.15593525895</v>
      </c>
      <c r="K54" s="109">
        <f t="shared" si="45"/>
        <v>-151509966.80174002</v>
      </c>
      <c r="L54" s="109">
        <v>-581717.92838838533</v>
      </c>
      <c r="M54" s="109">
        <f t="shared" si="46"/>
        <v>-152091684.73012841</v>
      </c>
      <c r="N54" s="109">
        <v>-583849.36426826951</v>
      </c>
      <c r="O54" s="109">
        <f t="shared" si="47"/>
        <v>-152675534.09439668</v>
      </c>
      <c r="P54" s="109">
        <v>-586052.52688960894</v>
      </c>
      <c r="Q54" s="109">
        <f t="shared" si="48"/>
        <v>-153261586.6212863</v>
      </c>
      <c r="R54" s="109">
        <v>-588449.27036886883</v>
      </c>
      <c r="S54" s="109">
        <f t="shared" si="49"/>
        <v>-153850035.89165518</v>
      </c>
      <c r="T54" s="109">
        <v>-591133.12392040272</v>
      </c>
      <c r="U54" s="109">
        <f t="shared" si="50"/>
        <v>-154441169.01557559</v>
      </c>
      <c r="V54" s="109">
        <v>-594162.80295895028</v>
      </c>
      <c r="W54" s="109">
        <f t="shared" si="51"/>
        <v>-155035331.81853452</v>
      </c>
      <c r="X54" s="109">
        <v>-597374.9254165364</v>
      </c>
      <c r="Y54" s="109">
        <f t="shared" si="52"/>
        <v>-155632706.74395105</v>
      </c>
      <c r="Z54" s="109">
        <v>-600866.87805652781</v>
      </c>
      <c r="AA54" s="109">
        <f t="shared" si="53"/>
        <v>-156233573.62200758</v>
      </c>
      <c r="AB54" s="109">
        <v>-604576.43324080366</v>
      </c>
      <c r="AC54" s="109">
        <f t="shared" si="54"/>
        <v>-156838150.05524838</v>
      </c>
      <c r="AD54" s="109">
        <v>-608344.30164092244</v>
      </c>
      <c r="AE54" s="109">
        <f t="shared" si="55"/>
        <v>-157446494.35688931</v>
      </c>
      <c r="AF54" s="109">
        <v>-612126.83899905242</v>
      </c>
      <c r="AG54" s="109">
        <f t="shared" si="56"/>
        <v>-158058621.19588837</v>
      </c>
      <c r="AH54" s="109">
        <v>-615603.98712884344</v>
      </c>
      <c r="AI54" s="109">
        <f t="shared" si="57"/>
        <v>-158674225.18301722</v>
      </c>
      <c r="AJ54" s="109">
        <v>-625273.64711428492</v>
      </c>
      <c r="AK54" s="109">
        <f t="shared" si="58"/>
        <v>-159299498.8301315</v>
      </c>
      <c r="AL54" s="109">
        <v>-635409.99257341225</v>
      </c>
      <c r="AM54" s="109">
        <f t="shared" si="59"/>
        <v>-159934908.82270491</v>
      </c>
      <c r="AO54" s="110">
        <f t="shared" si="60"/>
        <v>-159934908.82270491</v>
      </c>
    </row>
    <row r="55" spans="1:41" s="109" customFormat="1" x14ac:dyDescent="0.2">
      <c r="A55" s="11" t="s">
        <v>58</v>
      </c>
      <c r="B55" s="11" t="s">
        <v>26</v>
      </c>
      <c r="C55" s="109">
        <v>-58760423.809999995</v>
      </c>
      <c r="D55" s="109">
        <v>-319059.5216527477</v>
      </c>
      <c r="E55" s="109">
        <f t="shared" si="42"/>
        <v>-59079483.331652746</v>
      </c>
      <c r="F55" s="109">
        <v>-319003.253124576</v>
      </c>
      <c r="G55" s="109">
        <f t="shared" si="43"/>
        <v>-59398486.584777318</v>
      </c>
      <c r="H55" s="109">
        <v>-318946.98459640431</v>
      </c>
      <c r="I55" s="109">
        <f t="shared" si="44"/>
        <v>-59717433.569373719</v>
      </c>
      <c r="J55" s="109">
        <v>-318890.71606823261</v>
      </c>
      <c r="K55" s="109">
        <f t="shared" si="45"/>
        <v>-60036324.28544195</v>
      </c>
      <c r="L55" s="109">
        <v>-318834.44754006091</v>
      </c>
      <c r="M55" s="109">
        <f t="shared" si="46"/>
        <v>-60355158.73298201</v>
      </c>
      <c r="N55" s="109">
        <v>-318778.17901188921</v>
      </c>
      <c r="O55" s="109">
        <f t="shared" si="47"/>
        <v>-60673936.911993898</v>
      </c>
      <c r="P55" s="109">
        <v>-318721.91048371751</v>
      </c>
      <c r="Q55" s="109">
        <f t="shared" si="48"/>
        <v>-60992658.822477616</v>
      </c>
      <c r="R55" s="109">
        <v>-318665.64195554581</v>
      </c>
      <c r="S55" s="109">
        <f t="shared" si="49"/>
        <v>-61311324.464433163</v>
      </c>
      <c r="T55" s="109">
        <v>-318609.37342737411</v>
      </c>
      <c r="U55" s="109">
        <f t="shared" si="50"/>
        <v>-61629933.83786054</v>
      </c>
      <c r="V55" s="109">
        <v>-318553.10489920242</v>
      </c>
      <c r="W55" s="109">
        <f t="shared" si="51"/>
        <v>-61948486.942759745</v>
      </c>
      <c r="X55" s="109">
        <v>-318496.83637103072</v>
      </c>
      <c r="Y55" s="109">
        <f t="shared" si="52"/>
        <v>-62266983.779130779</v>
      </c>
      <c r="Z55" s="109">
        <v>-318440.56784285902</v>
      </c>
      <c r="AA55" s="109">
        <f t="shared" si="53"/>
        <v>-62585424.346973635</v>
      </c>
      <c r="AB55" s="109">
        <v>-318384.29931468732</v>
      </c>
      <c r="AC55" s="109">
        <f t="shared" si="54"/>
        <v>-62903808.64628832</v>
      </c>
      <c r="AD55" s="109">
        <v>-318328.03078651562</v>
      </c>
      <c r="AE55" s="109">
        <f t="shared" si="55"/>
        <v>-63222136.677074835</v>
      </c>
      <c r="AF55" s="109">
        <v>-318271.76225834392</v>
      </c>
      <c r="AG55" s="109">
        <f t="shared" si="56"/>
        <v>-63540408.439333178</v>
      </c>
      <c r="AH55" s="109">
        <v>-318215.49373017222</v>
      </c>
      <c r="AI55" s="109">
        <f t="shared" si="57"/>
        <v>-63858623.933063351</v>
      </c>
      <c r="AJ55" s="109">
        <v>-318159.22520200053</v>
      </c>
      <c r="AK55" s="109">
        <f t="shared" si="58"/>
        <v>-64176783.158265352</v>
      </c>
      <c r="AL55" s="109">
        <v>-318102.95667382883</v>
      </c>
      <c r="AM55" s="109">
        <f t="shared" si="59"/>
        <v>-64494886.114939183</v>
      </c>
      <c r="AO55" s="110">
        <f t="shared" si="60"/>
        <v>-64494886.114939183</v>
      </c>
    </row>
    <row r="56" spans="1:41" s="109" customFormat="1" x14ac:dyDescent="0.2">
      <c r="A56" s="11" t="s">
        <v>90</v>
      </c>
      <c r="B56" s="11"/>
      <c r="C56" s="112">
        <f t="shared" ref="C56:AM56" si="61">SUBTOTAL(9,C49:C55)</f>
        <v>-2880985998.3499999</v>
      </c>
      <c r="D56" s="112">
        <f t="shared" si="61"/>
        <v>-10738624.13254123</v>
      </c>
      <c r="E56" s="112">
        <f t="shared" si="61"/>
        <v>-2891724622.4825411</v>
      </c>
      <c r="F56" s="112">
        <f t="shared" si="61"/>
        <v>-10788696.690134017</v>
      </c>
      <c r="G56" s="112">
        <f t="shared" si="61"/>
        <v>-2902513319.1726756</v>
      </c>
      <c r="H56" s="112">
        <f t="shared" si="61"/>
        <v>-10850560.917740585</v>
      </c>
      <c r="I56" s="112">
        <f t="shared" si="61"/>
        <v>-2913363880.090416</v>
      </c>
      <c r="J56" s="112">
        <f t="shared" si="61"/>
        <v>-10902507.733848222</v>
      </c>
      <c r="K56" s="112">
        <f t="shared" si="61"/>
        <v>-2924266387.824264</v>
      </c>
      <c r="L56" s="112">
        <f t="shared" si="61"/>
        <v>-10941471.574113596</v>
      </c>
      <c r="M56" s="112">
        <f t="shared" si="61"/>
        <v>-2935207859.3983779</v>
      </c>
      <c r="N56" s="112">
        <f t="shared" si="61"/>
        <v>-10987813.975254565</v>
      </c>
      <c r="O56" s="112">
        <f t="shared" si="61"/>
        <v>-2946195673.3736324</v>
      </c>
      <c r="P56" s="112">
        <f t="shared" si="61"/>
        <v>-11029827.692761594</v>
      </c>
      <c r="Q56" s="112">
        <f t="shared" si="61"/>
        <v>-2957225501.0663939</v>
      </c>
      <c r="R56" s="112">
        <f t="shared" si="61"/>
        <v>-11059296.473248798</v>
      </c>
      <c r="S56" s="112">
        <f t="shared" si="61"/>
        <v>-2968284797.5396428</v>
      </c>
      <c r="T56" s="112">
        <f t="shared" si="61"/>
        <v>-11099164.925600834</v>
      </c>
      <c r="U56" s="112">
        <f t="shared" si="61"/>
        <v>-2979383962.4652433</v>
      </c>
      <c r="V56" s="112">
        <f t="shared" si="61"/>
        <v>-11150878.166949555</v>
      </c>
      <c r="W56" s="112">
        <f t="shared" si="61"/>
        <v>-2990534840.6321926</v>
      </c>
      <c r="X56" s="112">
        <f t="shared" si="61"/>
        <v>-11229866.168216059</v>
      </c>
      <c r="Y56" s="112">
        <f t="shared" si="61"/>
        <v>-3001764706.8004088</v>
      </c>
      <c r="Z56" s="112">
        <f t="shared" si="61"/>
        <v>-11333820.43490099</v>
      </c>
      <c r="AA56" s="112">
        <f t="shared" si="61"/>
        <v>-3013098527.2353096</v>
      </c>
      <c r="AB56" s="112">
        <f t="shared" si="61"/>
        <v>-11424833.925502311</v>
      </c>
      <c r="AC56" s="112">
        <f t="shared" si="61"/>
        <v>-3024523361.1608119</v>
      </c>
      <c r="AD56" s="112">
        <f t="shared" si="61"/>
        <v>-11506913.809249746</v>
      </c>
      <c r="AE56" s="112">
        <f t="shared" si="61"/>
        <v>-3036030274.9700623</v>
      </c>
      <c r="AF56" s="112">
        <f t="shared" si="61"/>
        <v>-11588572.002174169</v>
      </c>
      <c r="AG56" s="112">
        <f t="shared" si="61"/>
        <v>-3047618846.9722362</v>
      </c>
      <c r="AH56" s="112">
        <f t="shared" si="61"/>
        <v>-11656473.031283038</v>
      </c>
      <c r="AI56" s="112">
        <f t="shared" si="61"/>
        <v>-3059275320.0035195</v>
      </c>
      <c r="AJ56" s="112">
        <f t="shared" si="61"/>
        <v>-11713177.801264983</v>
      </c>
      <c r="AK56" s="112">
        <f t="shared" si="61"/>
        <v>-3070988497.8047838</v>
      </c>
      <c r="AL56" s="112">
        <f t="shared" si="61"/>
        <v>-11785864.465120215</v>
      </c>
      <c r="AM56" s="112">
        <f t="shared" si="61"/>
        <v>-3082774362.2699041</v>
      </c>
      <c r="AO56" s="113">
        <f>SUBTOTAL(9,AO49:AO55)</f>
        <v>-3082774362.2699041</v>
      </c>
    </row>
    <row r="57" spans="1:41" s="109" customFormat="1" x14ac:dyDescent="0.2">
      <c r="A57" s="11"/>
      <c r="B57" s="11"/>
      <c r="AO57" s="110"/>
    </row>
    <row r="58" spans="1:41" s="109" customFormat="1" x14ac:dyDescent="0.2">
      <c r="A58" s="30" t="s">
        <v>67</v>
      </c>
      <c r="B58" s="11"/>
      <c r="AO58" s="110"/>
    </row>
    <row r="59" spans="1:41" s="109" customFormat="1" x14ac:dyDescent="0.2">
      <c r="A59" s="11" t="s">
        <v>66</v>
      </c>
      <c r="B59" s="11" t="s">
        <v>11</v>
      </c>
      <c r="C59" s="109">
        <v>-7234341.3600000003</v>
      </c>
      <c r="D59" s="109">
        <v>-43662.873448231578</v>
      </c>
      <c r="E59" s="109">
        <f t="shared" ref="E59:E69" si="62">C59+D59</f>
        <v>-7278004.2334482316</v>
      </c>
      <c r="F59" s="109">
        <v>-43727.727460770242</v>
      </c>
      <c r="G59" s="109">
        <f t="shared" ref="G59:G69" si="63">E59+F59</f>
        <v>-7321731.9609090015</v>
      </c>
      <c r="H59" s="109">
        <v>-44114.061355326427</v>
      </c>
      <c r="I59" s="109">
        <f t="shared" ref="I59:I69" si="64">G59+H59</f>
        <v>-7365846.0222643279</v>
      </c>
      <c r="J59" s="109">
        <v>-45343.655460682305</v>
      </c>
      <c r="K59" s="109">
        <f t="shared" ref="K59:K69" si="65">I59+J59</f>
        <v>-7411189.6777250106</v>
      </c>
      <c r="L59" s="109">
        <v>-47249.579659113559</v>
      </c>
      <c r="M59" s="109">
        <f t="shared" ref="M59:M69" si="66">K59+L59</f>
        <v>-7458439.2573841242</v>
      </c>
      <c r="N59" s="109">
        <v>-49598.906571387299</v>
      </c>
      <c r="O59" s="109">
        <f t="shared" ref="O59:O69" si="67">M59+N59</f>
        <v>-7508038.1639555115</v>
      </c>
      <c r="P59" s="109">
        <v>-50882.733305157672</v>
      </c>
      <c r="Q59" s="109">
        <f t="shared" ref="Q59:Q69" si="68">O59+P59</f>
        <v>-7558920.8972606696</v>
      </c>
      <c r="R59" s="109">
        <v>-50873.464687464773</v>
      </c>
      <c r="S59" s="109">
        <f t="shared" ref="S59:S69" si="69">Q59+R59</f>
        <v>-7609794.3619481344</v>
      </c>
      <c r="T59" s="109">
        <v>-50887.020529657122</v>
      </c>
      <c r="U59" s="109">
        <f t="shared" ref="U59:U69" si="70">S59+T59</f>
        <v>-7660681.382477791</v>
      </c>
      <c r="V59" s="109">
        <v>-50928.956230451353</v>
      </c>
      <c r="W59" s="109">
        <f t="shared" ref="W59:W69" si="71">U59+V59</f>
        <v>-7711610.3387082424</v>
      </c>
      <c r="X59" s="109">
        <v>-50984.760902859256</v>
      </c>
      <c r="Y59" s="109">
        <f t="shared" ref="Y59:Y69" si="72">W59+X59</f>
        <v>-7762595.0996111017</v>
      </c>
      <c r="Z59" s="109">
        <v>-51038.22079234368</v>
      </c>
      <c r="AA59" s="109">
        <f t="shared" ref="AA59:AA69" si="73">Y59+Z59</f>
        <v>-7813633.3204034455</v>
      </c>
      <c r="AB59" s="109">
        <v>-51091.63492625246</v>
      </c>
      <c r="AC59" s="109">
        <f t="shared" ref="AC59:AC69" si="74">AA59+AB59</f>
        <v>-7864724.9553296976</v>
      </c>
      <c r="AD59" s="109">
        <v>-51148.11657345845</v>
      </c>
      <c r="AE59" s="109">
        <f t="shared" ref="AE59:AE69" si="75">AC59+AD59</f>
        <v>-7915873.0719031561</v>
      </c>
      <c r="AF59" s="109">
        <v>-51182.237735247167</v>
      </c>
      <c r="AG59" s="109">
        <f t="shared" ref="AG59:AG69" si="76">AE59+AF59</f>
        <v>-7967055.3096384034</v>
      </c>
      <c r="AH59" s="109">
        <v>-51196.819160590923</v>
      </c>
      <c r="AI59" s="109">
        <f t="shared" ref="AI59:AI69" si="77">AG59+AH59</f>
        <v>-8018252.1287989942</v>
      </c>
      <c r="AJ59" s="109">
        <v>-51199.685087135062</v>
      </c>
      <c r="AK59" s="109">
        <f t="shared" ref="AK59:AK69" si="78">AI59+AJ59</f>
        <v>-8069451.8138861293</v>
      </c>
      <c r="AL59" s="109">
        <v>-51335.924297657679</v>
      </c>
      <c r="AM59" s="109">
        <f t="shared" ref="AM59:AM69" si="79">AK59+AL59</f>
        <v>-8120787.7381837871</v>
      </c>
      <c r="AO59" s="110">
        <f t="shared" ref="AO59:AO69" si="80">AM59</f>
        <v>-8120787.7381837871</v>
      </c>
    </row>
    <row r="60" spans="1:41" s="109" customFormat="1" x14ac:dyDescent="0.2">
      <c r="A60" s="11" t="s">
        <v>64</v>
      </c>
      <c r="B60" s="11" t="s">
        <v>10</v>
      </c>
      <c r="C60" s="109">
        <v>-84544724.099999994</v>
      </c>
      <c r="D60" s="109">
        <v>-377424.76741908165</v>
      </c>
      <c r="E60" s="109">
        <f t="shared" si="62"/>
        <v>-84922148.867419079</v>
      </c>
      <c r="F60" s="109">
        <v>-384086.27469301748</v>
      </c>
      <c r="G60" s="109">
        <f t="shared" si="63"/>
        <v>-85306235.142112091</v>
      </c>
      <c r="H60" s="109">
        <v>-389079.38287417823</v>
      </c>
      <c r="I60" s="109">
        <f t="shared" si="64"/>
        <v>-85695314.524986267</v>
      </c>
      <c r="J60" s="109">
        <v>-393533.98075525684</v>
      </c>
      <c r="K60" s="109">
        <f t="shared" si="65"/>
        <v>-86088848.505741522</v>
      </c>
      <c r="L60" s="109">
        <v>-396029.52903660038</v>
      </c>
      <c r="M60" s="109">
        <f t="shared" si="66"/>
        <v>-86484878.034778118</v>
      </c>
      <c r="N60" s="109">
        <v>-399304.41541326186</v>
      </c>
      <c r="O60" s="109">
        <f t="shared" si="67"/>
        <v>-86884182.450191379</v>
      </c>
      <c r="P60" s="109">
        <v>-401676.50105495262</v>
      </c>
      <c r="Q60" s="109">
        <f t="shared" si="68"/>
        <v>-87285858.951246336</v>
      </c>
      <c r="R60" s="109">
        <v>-401501.17998186895</v>
      </c>
      <c r="S60" s="109">
        <f t="shared" si="69"/>
        <v>-87687360.131228209</v>
      </c>
      <c r="T60" s="109">
        <v>-401766.50340647274</v>
      </c>
      <c r="U60" s="109">
        <f t="shared" si="70"/>
        <v>-88089126.634634688</v>
      </c>
      <c r="V60" s="109">
        <v>-402539.04801101412</v>
      </c>
      <c r="W60" s="109">
        <f t="shared" si="71"/>
        <v>-88491665.682645708</v>
      </c>
      <c r="X60" s="109">
        <v>-403560.88364844886</v>
      </c>
      <c r="Y60" s="109">
        <f t="shared" si="72"/>
        <v>-88895226.566294163</v>
      </c>
      <c r="Z60" s="109">
        <v>-404541.84819392348</v>
      </c>
      <c r="AA60" s="109">
        <f t="shared" si="73"/>
        <v>-89299768.414488092</v>
      </c>
      <c r="AB60" s="109">
        <v>-405490.29815602885</v>
      </c>
      <c r="AC60" s="109">
        <f t="shared" si="74"/>
        <v>-89705258.712644115</v>
      </c>
      <c r="AD60" s="109">
        <v>-406534.58024312253</v>
      </c>
      <c r="AE60" s="109">
        <f t="shared" si="75"/>
        <v>-90111793.292887241</v>
      </c>
      <c r="AF60" s="109">
        <v>-407178.22825143335</v>
      </c>
      <c r="AG60" s="109">
        <f t="shared" si="76"/>
        <v>-90518971.521138668</v>
      </c>
      <c r="AH60" s="109">
        <v>-408978.69551664242</v>
      </c>
      <c r="AI60" s="109">
        <f t="shared" si="77"/>
        <v>-90927950.216655314</v>
      </c>
      <c r="AJ60" s="109">
        <v>-410863.30675489886</v>
      </c>
      <c r="AK60" s="109">
        <f t="shared" si="78"/>
        <v>-91338813.523410216</v>
      </c>
      <c r="AL60" s="109">
        <v>-411548.29611120815</v>
      </c>
      <c r="AM60" s="109">
        <f t="shared" si="79"/>
        <v>-91750361.819521427</v>
      </c>
      <c r="AO60" s="110">
        <f t="shared" si="80"/>
        <v>-91750361.819521427</v>
      </c>
    </row>
    <row r="61" spans="1:41" s="109" customFormat="1" x14ac:dyDescent="0.2">
      <c r="A61" s="11" t="s">
        <v>60</v>
      </c>
      <c r="B61" s="11" t="s">
        <v>9</v>
      </c>
      <c r="C61" s="109">
        <v>-24157432.809999999</v>
      </c>
      <c r="D61" s="109">
        <v>-70692.172224578928</v>
      </c>
      <c r="E61" s="109">
        <f t="shared" si="62"/>
        <v>-24228124.982224576</v>
      </c>
      <c r="F61" s="109">
        <v>-70619.60933405855</v>
      </c>
      <c r="G61" s="109">
        <f t="shared" si="63"/>
        <v>-24298744.591558635</v>
      </c>
      <c r="H61" s="109">
        <v>-70874.619507153067</v>
      </c>
      <c r="I61" s="109">
        <f t="shared" si="64"/>
        <v>-24369619.211065788</v>
      </c>
      <c r="J61" s="109">
        <v>-71280.066903165149</v>
      </c>
      <c r="K61" s="109">
        <f t="shared" si="65"/>
        <v>-24440899.277968954</v>
      </c>
      <c r="L61" s="109">
        <v>-71369.132660141171</v>
      </c>
      <c r="M61" s="109">
        <f t="shared" si="66"/>
        <v>-24512268.410629094</v>
      </c>
      <c r="N61" s="109">
        <v>-71425.475661087796</v>
      </c>
      <c r="O61" s="109">
        <f t="shared" si="67"/>
        <v>-24583693.886290181</v>
      </c>
      <c r="P61" s="109">
        <v>-71493.809987890141</v>
      </c>
      <c r="Q61" s="109">
        <f t="shared" si="68"/>
        <v>-24655187.696278073</v>
      </c>
      <c r="R61" s="109">
        <v>-71374.685777916529</v>
      </c>
      <c r="S61" s="109">
        <f t="shared" si="69"/>
        <v>-24726562.38205599</v>
      </c>
      <c r="T61" s="109">
        <v>-71313.292270711056</v>
      </c>
      <c r="U61" s="109">
        <f t="shared" si="70"/>
        <v>-24797875.674326703</v>
      </c>
      <c r="V61" s="109">
        <v>-71334.536169971587</v>
      </c>
      <c r="W61" s="109">
        <f t="shared" si="71"/>
        <v>-24869210.210496675</v>
      </c>
      <c r="X61" s="109">
        <v>-71390.805269236254</v>
      </c>
      <c r="Y61" s="109">
        <f t="shared" si="72"/>
        <v>-24940601.015765913</v>
      </c>
      <c r="Z61" s="109">
        <v>-71441.092409030869</v>
      </c>
      <c r="AA61" s="109">
        <f t="shared" si="73"/>
        <v>-25012042.108174942</v>
      </c>
      <c r="AB61" s="109">
        <v>-71491.196916665576</v>
      </c>
      <c r="AC61" s="109">
        <f t="shared" si="74"/>
        <v>-25083533.305091608</v>
      </c>
      <c r="AD61" s="109">
        <v>-71565.432441434052</v>
      </c>
      <c r="AE61" s="109">
        <f t="shared" si="75"/>
        <v>-25155098.737533044</v>
      </c>
      <c r="AF61" s="109">
        <v>-71610.290123710889</v>
      </c>
      <c r="AG61" s="109">
        <f t="shared" si="76"/>
        <v>-25226709.027656756</v>
      </c>
      <c r="AH61" s="109">
        <v>-71853.444832495661</v>
      </c>
      <c r="AI61" s="109">
        <f t="shared" si="77"/>
        <v>-25298562.472489253</v>
      </c>
      <c r="AJ61" s="109">
        <v>-72076.818949233522</v>
      </c>
      <c r="AK61" s="109">
        <f t="shared" si="78"/>
        <v>-25370639.291438486</v>
      </c>
      <c r="AL61" s="109">
        <v>-72864.988307529202</v>
      </c>
      <c r="AM61" s="109">
        <f t="shared" si="79"/>
        <v>-25443504.279746015</v>
      </c>
      <c r="AO61" s="110">
        <f t="shared" si="80"/>
        <v>-25443504.279746015</v>
      </c>
    </row>
    <row r="62" spans="1:41" s="109" customFormat="1" x14ac:dyDescent="0.2">
      <c r="A62" s="11" t="s">
        <v>59</v>
      </c>
      <c r="B62" s="11" t="s">
        <v>27</v>
      </c>
      <c r="C62" s="109">
        <v>-23971347.969999999</v>
      </c>
      <c r="D62" s="109">
        <v>-61788.186117971811</v>
      </c>
      <c r="E62" s="109">
        <f t="shared" si="62"/>
        <v>-24033136.156117972</v>
      </c>
      <c r="F62" s="109">
        <v>-62286.590953673032</v>
      </c>
      <c r="G62" s="109">
        <f t="shared" si="63"/>
        <v>-24095422.747071646</v>
      </c>
      <c r="H62" s="109">
        <v>-62806.367748036777</v>
      </c>
      <c r="I62" s="109">
        <f t="shared" si="64"/>
        <v>-24158229.114819683</v>
      </c>
      <c r="J62" s="109">
        <v>-63003.806126514304</v>
      </c>
      <c r="K62" s="109">
        <f t="shared" si="65"/>
        <v>-24221232.920946196</v>
      </c>
      <c r="L62" s="109">
        <v>-63507.507461029658</v>
      </c>
      <c r="M62" s="109">
        <f t="shared" si="66"/>
        <v>-24284740.428407226</v>
      </c>
      <c r="N62" s="109">
        <v>-65254.555368832865</v>
      </c>
      <c r="O62" s="109">
        <f t="shared" si="67"/>
        <v>-24349994.983776059</v>
      </c>
      <c r="P62" s="109">
        <v>-66928.0810788401</v>
      </c>
      <c r="Q62" s="109">
        <f t="shared" si="68"/>
        <v>-24416923.064854898</v>
      </c>
      <c r="R62" s="109">
        <v>-67271.515724724537</v>
      </c>
      <c r="S62" s="109">
        <f t="shared" si="69"/>
        <v>-24484194.580579624</v>
      </c>
      <c r="T62" s="109">
        <v>-67320.983534758649</v>
      </c>
      <c r="U62" s="109">
        <f t="shared" si="70"/>
        <v>-24551515.564114381</v>
      </c>
      <c r="V62" s="109">
        <v>-67412.741312556114</v>
      </c>
      <c r="W62" s="109">
        <f t="shared" si="71"/>
        <v>-24618928.305426937</v>
      </c>
      <c r="X62" s="109">
        <v>-67629.306055150606</v>
      </c>
      <c r="Y62" s="109">
        <f t="shared" si="72"/>
        <v>-24686557.611482088</v>
      </c>
      <c r="Z62" s="109">
        <v>-68143.963510581088</v>
      </c>
      <c r="AA62" s="109">
        <f t="shared" si="73"/>
        <v>-24754701.574992668</v>
      </c>
      <c r="AB62" s="109">
        <v>-68616.330998248275</v>
      </c>
      <c r="AC62" s="109">
        <f t="shared" si="74"/>
        <v>-24823317.905990917</v>
      </c>
      <c r="AD62" s="109">
        <v>-69323.747803765495</v>
      </c>
      <c r="AE62" s="109">
        <f t="shared" si="75"/>
        <v>-24892641.653794684</v>
      </c>
      <c r="AF62" s="109">
        <v>-70663.6793896452</v>
      </c>
      <c r="AG62" s="109">
        <f t="shared" si="76"/>
        <v>-24963305.333184328</v>
      </c>
      <c r="AH62" s="109">
        <v>-71766.498719182011</v>
      </c>
      <c r="AI62" s="109">
        <f t="shared" si="77"/>
        <v>-25035071.83190351</v>
      </c>
      <c r="AJ62" s="109">
        <v>-72659.702945989469</v>
      </c>
      <c r="AK62" s="109">
        <f t="shared" si="78"/>
        <v>-25107731.534849498</v>
      </c>
      <c r="AL62" s="109">
        <v>-74168.624145508249</v>
      </c>
      <c r="AM62" s="109">
        <f t="shared" si="79"/>
        <v>-25181900.158995006</v>
      </c>
      <c r="AO62" s="110">
        <f t="shared" si="80"/>
        <v>-25181900.158995006</v>
      </c>
    </row>
    <row r="63" spans="1:41" s="109" customFormat="1" x14ac:dyDescent="0.2">
      <c r="A63" s="11" t="s">
        <v>61</v>
      </c>
      <c r="B63" s="11" t="s">
        <v>8</v>
      </c>
      <c r="C63" s="109">
        <v>-85056353.680000007</v>
      </c>
      <c r="D63" s="109">
        <v>-420262.94441345456</v>
      </c>
      <c r="E63" s="109">
        <f t="shared" si="62"/>
        <v>-85476616.62441346</v>
      </c>
      <c r="F63" s="109">
        <v>-420428.41246172931</v>
      </c>
      <c r="G63" s="109">
        <f t="shared" si="63"/>
        <v>-85897045.036875188</v>
      </c>
      <c r="H63" s="109">
        <v>-420876.51573394804</v>
      </c>
      <c r="I63" s="109">
        <f t="shared" si="64"/>
        <v>-86317921.552609131</v>
      </c>
      <c r="J63" s="109">
        <v>-422223.14583003783</v>
      </c>
      <c r="K63" s="109">
        <f t="shared" si="65"/>
        <v>-86740144.698439166</v>
      </c>
      <c r="L63" s="109">
        <v>-424078.0239519254</v>
      </c>
      <c r="M63" s="109">
        <f t="shared" si="66"/>
        <v>-87164222.722391099</v>
      </c>
      <c r="N63" s="109">
        <v>-428036.29515804938</v>
      </c>
      <c r="O63" s="109">
        <f t="shared" si="67"/>
        <v>-87592259.017549142</v>
      </c>
      <c r="P63" s="109">
        <v>-431827.50772763236</v>
      </c>
      <c r="Q63" s="109">
        <f t="shared" si="68"/>
        <v>-88024086.52527678</v>
      </c>
      <c r="R63" s="109">
        <v>-432674.21897539013</v>
      </c>
      <c r="S63" s="109">
        <f t="shared" si="69"/>
        <v>-88456760.744252175</v>
      </c>
      <c r="T63" s="109">
        <v>-432920.34837641782</v>
      </c>
      <c r="U63" s="109">
        <f t="shared" si="70"/>
        <v>-88889681.092628598</v>
      </c>
      <c r="V63" s="109">
        <v>-433252.62671966903</v>
      </c>
      <c r="W63" s="109">
        <f t="shared" si="71"/>
        <v>-89322933.719348267</v>
      </c>
      <c r="X63" s="109">
        <v>-433840.89114075626</v>
      </c>
      <c r="Y63" s="109">
        <f t="shared" si="72"/>
        <v>-89756774.610489026</v>
      </c>
      <c r="Z63" s="109">
        <v>-435034.65890624194</v>
      </c>
      <c r="AA63" s="109">
        <f t="shared" si="73"/>
        <v>-90191809.269395262</v>
      </c>
      <c r="AB63" s="109">
        <v>-436164.32437025086</v>
      </c>
      <c r="AC63" s="109">
        <f t="shared" si="74"/>
        <v>-90627973.593765512</v>
      </c>
      <c r="AD63" s="109">
        <v>-437392.99081059644</v>
      </c>
      <c r="AE63" s="109">
        <f t="shared" si="75"/>
        <v>-91065366.584576115</v>
      </c>
      <c r="AF63" s="109">
        <v>-438717.30633307347</v>
      </c>
      <c r="AG63" s="109">
        <f t="shared" si="76"/>
        <v>-91504083.890909195</v>
      </c>
      <c r="AH63" s="109">
        <v>-440035.22726842953</v>
      </c>
      <c r="AI63" s="109">
        <f t="shared" si="77"/>
        <v>-91944119.118177623</v>
      </c>
      <c r="AJ63" s="109">
        <v>-442176.68607572914</v>
      </c>
      <c r="AK63" s="109">
        <f t="shared" si="78"/>
        <v>-92386295.804253355</v>
      </c>
      <c r="AL63" s="109">
        <v>-466262.23694021167</v>
      </c>
      <c r="AM63" s="109">
        <f t="shared" si="79"/>
        <v>-92852558.04119356</v>
      </c>
      <c r="AO63" s="110">
        <f t="shared" si="80"/>
        <v>-92852558.04119356</v>
      </c>
    </row>
    <row r="64" spans="1:41" s="109" customFormat="1" x14ac:dyDescent="0.2">
      <c r="A64" s="11" t="s">
        <v>62</v>
      </c>
      <c r="B64" s="11" t="s">
        <v>7</v>
      </c>
      <c r="C64" s="109">
        <v>-16831633.949999999</v>
      </c>
      <c r="D64" s="109">
        <v>-96578.805278223794</v>
      </c>
      <c r="E64" s="109">
        <f t="shared" si="62"/>
        <v>-16928212.755278222</v>
      </c>
      <c r="F64" s="109">
        <v>-97311.00570097618</v>
      </c>
      <c r="G64" s="109">
        <f t="shared" si="63"/>
        <v>-17025523.760979198</v>
      </c>
      <c r="H64" s="109">
        <v>-98177.896952940413</v>
      </c>
      <c r="I64" s="109">
        <f t="shared" si="64"/>
        <v>-17123701.65793214</v>
      </c>
      <c r="J64" s="109">
        <v>-98867.959675715974</v>
      </c>
      <c r="K64" s="109">
        <f t="shared" si="65"/>
        <v>-17222569.617607854</v>
      </c>
      <c r="L64" s="109">
        <v>-100967.62037175024</v>
      </c>
      <c r="M64" s="109">
        <f t="shared" si="66"/>
        <v>-17323537.237979606</v>
      </c>
      <c r="N64" s="109">
        <v>-102787.76203269218</v>
      </c>
      <c r="O64" s="109">
        <f t="shared" si="67"/>
        <v>-17426325.000012297</v>
      </c>
      <c r="P64" s="109">
        <v>-103158.86470043668</v>
      </c>
      <c r="Q64" s="109">
        <f t="shared" si="68"/>
        <v>-17529483.864712734</v>
      </c>
      <c r="R64" s="109">
        <v>-103372.91266444646</v>
      </c>
      <c r="S64" s="109">
        <f t="shared" si="69"/>
        <v>-17632856.777377181</v>
      </c>
      <c r="T64" s="109">
        <v>-103495.59001314957</v>
      </c>
      <c r="U64" s="109">
        <f t="shared" si="70"/>
        <v>-17736352.367390331</v>
      </c>
      <c r="V64" s="109">
        <v>-103631.45358823016</v>
      </c>
      <c r="W64" s="109">
        <f t="shared" si="71"/>
        <v>-17839983.82097856</v>
      </c>
      <c r="X64" s="109">
        <v>-103805.94287310753</v>
      </c>
      <c r="Y64" s="109">
        <f t="shared" si="72"/>
        <v>-17943789.763851669</v>
      </c>
      <c r="Z64" s="109">
        <v>-104073.66871196291</v>
      </c>
      <c r="AA64" s="109">
        <f t="shared" si="73"/>
        <v>-18047863.432563633</v>
      </c>
      <c r="AB64" s="109">
        <v>-104328.20832444075</v>
      </c>
      <c r="AC64" s="109">
        <f t="shared" si="74"/>
        <v>-18152191.640888073</v>
      </c>
      <c r="AD64" s="109">
        <v>-104581.81496758296</v>
      </c>
      <c r="AE64" s="109">
        <f t="shared" si="75"/>
        <v>-18256773.455855656</v>
      </c>
      <c r="AF64" s="109">
        <v>-104849.54080643834</v>
      </c>
      <c r="AG64" s="109">
        <f t="shared" si="76"/>
        <v>-18361622.996662095</v>
      </c>
      <c r="AH64" s="109">
        <v>-105117.26664529368</v>
      </c>
      <c r="AI64" s="109">
        <f t="shared" si="77"/>
        <v>-18466740.263307389</v>
      </c>
      <c r="AJ64" s="109">
        <v>-105502.73555221068</v>
      </c>
      <c r="AK64" s="109">
        <f t="shared" si="78"/>
        <v>-18572242.998859599</v>
      </c>
      <c r="AL64" s="109">
        <v>-106323.2534479168</v>
      </c>
      <c r="AM64" s="109">
        <f t="shared" si="79"/>
        <v>-18678566.252307516</v>
      </c>
      <c r="AO64" s="110">
        <f t="shared" si="80"/>
        <v>-18678566.252307516</v>
      </c>
    </row>
    <row r="65" spans="1:41" s="109" customFormat="1" x14ac:dyDescent="0.2">
      <c r="A65" s="11" t="s">
        <v>58</v>
      </c>
      <c r="B65" s="11" t="s">
        <v>26</v>
      </c>
      <c r="C65" s="109">
        <v>-5782407.04</v>
      </c>
      <c r="D65" s="109">
        <v>-27842.227481246111</v>
      </c>
      <c r="E65" s="109">
        <f t="shared" si="62"/>
        <v>-5810249.267481246</v>
      </c>
      <c r="F65" s="109">
        <v>-27790.399454169383</v>
      </c>
      <c r="G65" s="109">
        <f t="shared" si="63"/>
        <v>-5838039.666935415</v>
      </c>
      <c r="H65" s="109">
        <v>-27738.57142709264</v>
      </c>
      <c r="I65" s="109">
        <f t="shared" si="64"/>
        <v>-5865778.2383625079</v>
      </c>
      <c r="J65" s="109">
        <v>-27686.743400015912</v>
      </c>
      <c r="K65" s="109">
        <f t="shared" si="65"/>
        <v>-5893464.9817625238</v>
      </c>
      <c r="L65" s="109">
        <v>-27634.915372939169</v>
      </c>
      <c r="M65" s="109">
        <f t="shared" si="66"/>
        <v>-5921099.8971354626</v>
      </c>
      <c r="N65" s="109">
        <v>-27583.087345862426</v>
      </c>
      <c r="O65" s="109">
        <f t="shared" si="67"/>
        <v>-5948682.9844813254</v>
      </c>
      <c r="P65" s="109">
        <v>-27531.259318785698</v>
      </c>
      <c r="Q65" s="109">
        <f t="shared" si="68"/>
        <v>-5976214.2438001111</v>
      </c>
      <c r="R65" s="109">
        <v>-27479.431291708956</v>
      </c>
      <c r="S65" s="109">
        <f t="shared" si="69"/>
        <v>-6003693.6750918198</v>
      </c>
      <c r="T65" s="109">
        <v>-27427.603264632227</v>
      </c>
      <c r="U65" s="109">
        <f t="shared" si="70"/>
        <v>-6031121.2783564525</v>
      </c>
      <c r="V65" s="109">
        <v>-27375.775237555485</v>
      </c>
      <c r="W65" s="109">
        <f t="shared" si="71"/>
        <v>-6058497.0535940081</v>
      </c>
      <c r="X65" s="109">
        <v>-27323.947210478756</v>
      </c>
      <c r="Y65" s="109">
        <f t="shared" si="72"/>
        <v>-6085821.0008044867</v>
      </c>
      <c r="Z65" s="109">
        <v>-27272.119183402014</v>
      </c>
      <c r="AA65" s="109">
        <f t="shared" si="73"/>
        <v>-6113093.1199878883</v>
      </c>
      <c r="AB65" s="109">
        <v>-27220.291156325271</v>
      </c>
      <c r="AC65" s="109">
        <f t="shared" si="74"/>
        <v>-6140313.4111442138</v>
      </c>
      <c r="AD65" s="109">
        <v>-27168.463129248543</v>
      </c>
      <c r="AE65" s="109">
        <f t="shared" si="75"/>
        <v>-6167481.8742734622</v>
      </c>
      <c r="AF65" s="109">
        <v>-27116.6351021718</v>
      </c>
      <c r="AG65" s="109">
        <f t="shared" si="76"/>
        <v>-6194598.5093756337</v>
      </c>
      <c r="AH65" s="109">
        <v>-27064.807075095072</v>
      </c>
      <c r="AI65" s="109">
        <f t="shared" si="77"/>
        <v>-6221663.316450729</v>
      </c>
      <c r="AJ65" s="109">
        <v>-27012.979048018329</v>
      </c>
      <c r="AK65" s="109">
        <f t="shared" si="78"/>
        <v>-6248676.2954987474</v>
      </c>
      <c r="AL65" s="109">
        <v>-26961.151020941601</v>
      </c>
      <c r="AM65" s="109">
        <f t="shared" si="79"/>
        <v>-6275637.4465196887</v>
      </c>
      <c r="AO65" s="110">
        <f t="shared" si="80"/>
        <v>-6275637.4465196887</v>
      </c>
    </row>
    <row r="66" spans="1:41" s="109" customFormat="1" x14ac:dyDescent="0.2">
      <c r="A66" s="11" t="s">
        <v>69</v>
      </c>
      <c r="B66" s="11" t="s">
        <v>25</v>
      </c>
      <c r="C66" s="109">
        <v>-81112073.340000004</v>
      </c>
      <c r="D66" s="109">
        <v>-464283.61517428933</v>
      </c>
      <c r="E66" s="109">
        <f t="shared" si="62"/>
        <v>-81576356.955174297</v>
      </c>
      <c r="F66" s="109">
        <v>-464399.00899795874</v>
      </c>
      <c r="G66" s="109">
        <f t="shared" si="63"/>
        <v>-82040755.964172259</v>
      </c>
      <c r="H66" s="109">
        <v>-464143.8743312083</v>
      </c>
      <c r="I66" s="109">
        <f t="shared" si="64"/>
        <v>-82504899.838503465</v>
      </c>
      <c r="J66" s="109">
        <v>-464090.08794671693</v>
      </c>
      <c r="K66" s="109">
        <f t="shared" si="65"/>
        <v>-82968989.926450178</v>
      </c>
      <c r="L66" s="109">
        <v>-464939.48711972998</v>
      </c>
      <c r="M66" s="109">
        <f t="shared" si="66"/>
        <v>-83433929.413569912</v>
      </c>
      <c r="N66" s="109">
        <v>-466736.02044057858</v>
      </c>
      <c r="O66" s="109">
        <f t="shared" si="67"/>
        <v>-83900665.434010491</v>
      </c>
      <c r="P66" s="109">
        <v>-467432.77606919105</v>
      </c>
      <c r="Q66" s="109">
        <f t="shared" si="68"/>
        <v>-84368098.210079685</v>
      </c>
      <c r="R66" s="109">
        <v>-466689.46713325568</v>
      </c>
      <c r="S66" s="109">
        <f t="shared" si="69"/>
        <v>-84834787.677212939</v>
      </c>
      <c r="T66" s="109">
        <v>-466105.65108474705</v>
      </c>
      <c r="U66" s="109">
        <f t="shared" si="70"/>
        <v>-85300893.32829769</v>
      </c>
      <c r="V66" s="109">
        <v>-465564.21042764152</v>
      </c>
      <c r="W66" s="109">
        <f t="shared" si="71"/>
        <v>-85766457.538725331</v>
      </c>
      <c r="X66" s="109">
        <v>-464939.6797281201</v>
      </c>
      <c r="Y66" s="109">
        <f t="shared" si="72"/>
        <v>-86231397.218453452</v>
      </c>
      <c r="Z66" s="109">
        <v>-464309.16147595365</v>
      </c>
      <c r="AA66" s="109">
        <f t="shared" si="73"/>
        <v>-86695706.379929408</v>
      </c>
      <c r="AB66" s="109">
        <v>-463888.08025520726</v>
      </c>
      <c r="AC66" s="109">
        <f t="shared" si="74"/>
        <v>-87159594.460184619</v>
      </c>
      <c r="AD66" s="109">
        <v>-464010.27869843808</v>
      </c>
      <c r="AE66" s="109">
        <f t="shared" si="75"/>
        <v>-87623604.738883063</v>
      </c>
      <c r="AF66" s="109">
        <v>-464701.72843696817</v>
      </c>
      <c r="AG66" s="109">
        <f t="shared" si="76"/>
        <v>-88088306.467320025</v>
      </c>
      <c r="AH66" s="109">
        <v>-465693.95711534016</v>
      </c>
      <c r="AI66" s="109">
        <f t="shared" si="77"/>
        <v>-88554000.424435362</v>
      </c>
      <c r="AJ66" s="109">
        <v>-467023.54074841319</v>
      </c>
      <c r="AK66" s="109">
        <f t="shared" si="78"/>
        <v>-89021023.96518378</v>
      </c>
      <c r="AL66" s="109">
        <v>-470662.89324074239</v>
      </c>
      <c r="AM66" s="109">
        <f t="shared" si="79"/>
        <v>-89491686.858424515</v>
      </c>
      <c r="AO66" s="110">
        <f t="shared" si="80"/>
        <v>-89491686.858424515</v>
      </c>
    </row>
    <row r="67" spans="1:41" s="109" customFormat="1" x14ac:dyDescent="0.2">
      <c r="A67" s="11" t="s">
        <v>72</v>
      </c>
      <c r="B67" s="11" t="s">
        <v>24</v>
      </c>
      <c r="C67" s="109">
        <v>-31820199.050000001</v>
      </c>
      <c r="D67" s="109">
        <v>-223239.77965300556</v>
      </c>
      <c r="E67" s="109">
        <f t="shared" si="62"/>
        <v>-32043438.829653006</v>
      </c>
      <c r="F67" s="109">
        <v>-223627.37471875097</v>
      </c>
      <c r="G67" s="109">
        <f t="shared" si="63"/>
        <v>-32267066.204371758</v>
      </c>
      <c r="H67" s="109">
        <v>-223871.8867564183</v>
      </c>
      <c r="I67" s="109">
        <f t="shared" si="64"/>
        <v>-32490938.091128178</v>
      </c>
      <c r="J67" s="109">
        <v>-224364.78584496371</v>
      </c>
      <c r="K67" s="109">
        <f t="shared" si="65"/>
        <v>-32715302.876973141</v>
      </c>
      <c r="L67" s="109">
        <v>-226456.09164749002</v>
      </c>
      <c r="M67" s="109">
        <f t="shared" si="66"/>
        <v>-32941758.968620632</v>
      </c>
      <c r="N67" s="109">
        <v>-229590.42213247603</v>
      </c>
      <c r="O67" s="109">
        <f t="shared" si="67"/>
        <v>-33171349.390753109</v>
      </c>
      <c r="P67" s="109">
        <v>-230920.56294533404</v>
      </c>
      <c r="Q67" s="109">
        <f t="shared" si="68"/>
        <v>-33402269.953698441</v>
      </c>
      <c r="R67" s="109">
        <v>-231478.23347553352</v>
      </c>
      <c r="S67" s="109">
        <f t="shared" si="69"/>
        <v>-33633748.187173977</v>
      </c>
      <c r="T67" s="109">
        <v>-232713.48373921451</v>
      </c>
      <c r="U67" s="109">
        <f t="shared" si="70"/>
        <v>-33866461.67091319</v>
      </c>
      <c r="V67" s="109">
        <v>-233958.22569692697</v>
      </c>
      <c r="W67" s="109">
        <f t="shared" si="71"/>
        <v>-34100419.896610118</v>
      </c>
      <c r="X67" s="109">
        <v>-234970.43670069505</v>
      </c>
      <c r="Y67" s="109">
        <f t="shared" si="72"/>
        <v>-34335390.333310813</v>
      </c>
      <c r="Z67" s="109">
        <v>-235881.33831123766</v>
      </c>
      <c r="AA67" s="109">
        <f t="shared" si="73"/>
        <v>-34571271.671622053</v>
      </c>
      <c r="AB67" s="109">
        <v>-236690.02568956002</v>
      </c>
      <c r="AC67" s="109">
        <f t="shared" si="74"/>
        <v>-34807961.69731161</v>
      </c>
      <c r="AD67" s="109">
        <v>-237707.59776383519</v>
      </c>
      <c r="AE67" s="109">
        <f t="shared" si="75"/>
        <v>-35045669.295075446</v>
      </c>
      <c r="AF67" s="109">
        <v>-238725.16983811036</v>
      </c>
      <c r="AG67" s="109">
        <f t="shared" si="76"/>
        <v>-35284394.464913554</v>
      </c>
      <c r="AH67" s="109">
        <v>-239635.16660965813</v>
      </c>
      <c r="AI67" s="109">
        <f t="shared" si="77"/>
        <v>-35524029.631523214</v>
      </c>
      <c r="AJ67" s="109">
        <v>-243124.80089737827</v>
      </c>
      <c r="AK67" s="109">
        <f t="shared" si="78"/>
        <v>-35767154.432420589</v>
      </c>
      <c r="AL67" s="109">
        <v>-249109.09712720642</v>
      </c>
      <c r="AM67" s="109">
        <f t="shared" si="79"/>
        <v>-36016263.529547796</v>
      </c>
      <c r="AO67" s="110">
        <f t="shared" si="80"/>
        <v>-36016263.529547796</v>
      </c>
    </row>
    <row r="68" spans="1:41" s="109" customFormat="1" x14ac:dyDescent="0.2">
      <c r="A68" s="11" t="s">
        <v>65</v>
      </c>
      <c r="B68" s="11" t="s">
        <v>14</v>
      </c>
      <c r="C68" s="109">
        <v>33673.96</v>
      </c>
      <c r="D68" s="109">
        <v>-496.94924416666663</v>
      </c>
      <c r="E68" s="109">
        <f t="shared" si="62"/>
        <v>33177.010755833333</v>
      </c>
      <c r="F68" s="109">
        <v>-496.94924416666663</v>
      </c>
      <c r="G68" s="109">
        <f t="shared" si="63"/>
        <v>32680.061511666667</v>
      </c>
      <c r="H68" s="109">
        <v>-496.94924416666663</v>
      </c>
      <c r="I68" s="109">
        <f t="shared" si="64"/>
        <v>32183.112267500001</v>
      </c>
      <c r="J68" s="109">
        <v>-496.94924416666663</v>
      </c>
      <c r="K68" s="109">
        <f t="shared" si="65"/>
        <v>31686.163023333334</v>
      </c>
      <c r="L68" s="109">
        <v>-496.94924416666663</v>
      </c>
      <c r="M68" s="109">
        <f t="shared" si="66"/>
        <v>31189.213779166668</v>
      </c>
      <c r="N68" s="109">
        <v>-496.94924416666663</v>
      </c>
      <c r="O68" s="109">
        <f t="shared" si="67"/>
        <v>30692.264535000002</v>
      </c>
      <c r="P68" s="109">
        <v>-496.94924416666663</v>
      </c>
      <c r="Q68" s="109">
        <f t="shared" si="68"/>
        <v>30195.315290833336</v>
      </c>
      <c r="R68" s="109">
        <v>-496.94924416666663</v>
      </c>
      <c r="S68" s="109">
        <f t="shared" si="69"/>
        <v>29698.36604666667</v>
      </c>
      <c r="T68" s="109">
        <v>-496.94924416666663</v>
      </c>
      <c r="U68" s="109">
        <f t="shared" si="70"/>
        <v>29201.416802500004</v>
      </c>
      <c r="V68" s="109">
        <v>-496.94924416666663</v>
      </c>
      <c r="W68" s="109">
        <f t="shared" si="71"/>
        <v>28704.467558333337</v>
      </c>
      <c r="X68" s="109">
        <v>-496.94924416666663</v>
      </c>
      <c r="Y68" s="109">
        <f t="shared" si="72"/>
        <v>28207.518314166671</v>
      </c>
      <c r="Z68" s="109">
        <v>-496.94924416666663</v>
      </c>
      <c r="AA68" s="109">
        <f t="shared" si="73"/>
        <v>27710.569070000005</v>
      </c>
      <c r="AB68" s="109">
        <v>-496.94924416666663</v>
      </c>
      <c r="AC68" s="109">
        <f t="shared" si="74"/>
        <v>27213.619825833339</v>
      </c>
      <c r="AD68" s="109">
        <v>-496.94924416666663</v>
      </c>
      <c r="AE68" s="109">
        <f t="shared" si="75"/>
        <v>26716.670581666673</v>
      </c>
      <c r="AF68" s="109">
        <v>-496.94924416666663</v>
      </c>
      <c r="AG68" s="109">
        <f t="shared" si="76"/>
        <v>26219.721337500006</v>
      </c>
      <c r="AH68" s="109">
        <v>-496.94924416666663</v>
      </c>
      <c r="AI68" s="109">
        <f t="shared" si="77"/>
        <v>25722.77209333334</v>
      </c>
      <c r="AJ68" s="109">
        <v>-496.94924416666663</v>
      </c>
      <c r="AK68" s="109">
        <f t="shared" si="78"/>
        <v>25225.822849166674</v>
      </c>
      <c r="AL68" s="109">
        <v>-496.94924416666663</v>
      </c>
      <c r="AM68" s="109">
        <f t="shared" si="79"/>
        <v>24728.873605000008</v>
      </c>
      <c r="AO68" s="110">
        <f t="shared" si="80"/>
        <v>24728.873605000008</v>
      </c>
    </row>
    <row r="69" spans="1:41" s="109" customFormat="1" x14ac:dyDescent="0.2">
      <c r="A69" s="11" t="s">
        <v>63</v>
      </c>
      <c r="B69" s="11" t="s">
        <v>13</v>
      </c>
      <c r="C69" s="109">
        <v>-102867839.38</v>
      </c>
      <c r="D69" s="109">
        <v>-128805.51168195628</v>
      </c>
      <c r="E69" s="109">
        <f t="shared" si="62"/>
        <v>-102996644.89168195</v>
      </c>
      <c r="F69" s="109">
        <v>-133678.29119300429</v>
      </c>
      <c r="G69" s="109">
        <f t="shared" si="63"/>
        <v>-103130323.18287496</v>
      </c>
      <c r="H69" s="109">
        <v>-139360.60750671761</v>
      </c>
      <c r="I69" s="109">
        <f t="shared" si="64"/>
        <v>-103269683.79038168</v>
      </c>
      <c r="J69" s="109">
        <v>-139451.81934012152</v>
      </c>
      <c r="K69" s="109">
        <f t="shared" si="65"/>
        <v>-103409135.60972181</v>
      </c>
      <c r="L69" s="109">
        <v>-136453.22012570134</v>
      </c>
      <c r="M69" s="109">
        <f t="shared" si="66"/>
        <v>-103545588.82984751</v>
      </c>
      <c r="N69" s="109">
        <v>-145878.60288463073</v>
      </c>
      <c r="O69" s="109">
        <f t="shared" si="67"/>
        <v>-103691467.43273215</v>
      </c>
      <c r="P69" s="109">
        <v>-154331.74097085284</v>
      </c>
      <c r="Q69" s="109">
        <f t="shared" si="68"/>
        <v>-103845799.173703</v>
      </c>
      <c r="R69" s="109">
        <v>-149776.04404213937</v>
      </c>
      <c r="S69" s="109">
        <f t="shared" si="69"/>
        <v>-103995575.21774514</v>
      </c>
      <c r="T69" s="109">
        <v>-146363.03363369411</v>
      </c>
      <c r="U69" s="109">
        <f t="shared" si="70"/>
        <v>-104141938.25137883</v>
      </c>
      <c r="V69" s="109">
        <v>-151871.23919500696</v>
      </c>
      <c r="W69" s="109">
        <f t="shared" si="71"/>
        <v>-104293809.49057384</v>
      </c>
      <c r="X69" s="109">
        <v>-158387.47070380586</v>
      </c>
      <c r="Y69" s="109">
        <f t="shared" si="72"/>
        <v>-104452196.96127765</v>
      </c>
      <c r="Z69" s="109">
        <v>-160737.48652815359</v>
      </c>
      <c r="AA69" s="109">
        <f t="shared" si="73"/>
        <v>-104612934.44780581</v>
      </c>
      <c r="AB69" s="109">
        <v>-163745.71872430533</v>
      </c>
      <c r="AC69" s="109">
        <f t="shared" si="74"/>
        <v>-104776680.16653012</v>
      </c>
      <c r="AD69" s="109">
        <v>-171592.93322067807</v>
      </c>
      <c r="AE69" s="109">
        <f t="shared" si="75"/>
        <v>-104948273.0997508</v>
      </c>
      <c r="AF69" s="109">
        <v>-179130.55894290662</v>
      </c>
      <c r="AG69" s="109">
        <f t="shared" si="76"/>
        <v>-105127403.65869372</v>
      </c>
      <c r="AH69" s="109">
        <v>-178578.41437510267</v>
      </c>
      <c r="AI69" s="109">
        <f t="shared" si="77"/>
        <v>-105305982.07306881</v>
      </c>
      <c r="AJ69" s="109">
        <v>-179062.68481442524</v>
      </c>
      <c r="AK69" s="109">
        <f t="shared" si="78"/>
        <v>-105485044.75788324</v>
      </c>
      <c r="AL69" s="109">
        <v>-193647.4328920432</v>
      </c>
      <c r="AM69" s="109">
        <f t="shared" si="79"/>
        <v>-105678692.19077528</v>
      </c>
      <c r="AO69" s="110">
        <f t="shared" si="80"/>
        <v>-105678692.19077528</v>
      </c>
    </row>
    <row r="70" spans="1:41" s="109" customFormat="1" x14ac:dyDescent="0.2">
      <c r="A70" s="11" t="s">
        <v>80</v>
      </c>
      <c r="B70" s="11" t="s">
        <v>23</v>
      </c>
      <c r="C70" s="109">
        <v>-6860242.6900000004</v>
      </c>
      <c r="D70" s="109">
        <v>42011.583641683668</v>
      </c>
      <c r="E70" s="109">
        <f>C70+D70</f>
        <v>-6818231.1063583167</v>
      </c>
      <c r="F70" s="109">
        <v>42176.398642036336</v>
      </c>
      <c r="G70" s="109">
        <f>E70+F70</f>
        <v>-6776054.7077162806</v>
      </c>
      <c r="H70" s="109">
        <v>42395.816863860731</v>
      </c>
      <c r="I70" s="109">
        <f>G70+H70</f>
        <v>-6733658.8908524197</v>
      </c>
      <c r="J70" s="109">
        <v>42615.181521010469</v>
      </c>
      <c r="K70" s="109">
        <f>I70+J70</f>
        <v>-6691043.7093314091</v>
      </c>
      <c r="L70" s="109">
        <v>42834.492613485549</v>
      </c>
      <c r="M70" s="109">
        <f>K70+L70</f>
        <v>-6648209.2167179231</v>
      </c>
      <c r="N70" s="109">
        <v>42963.668716946384</v>
      </c>
      <c r="O70" s="109">
        <f>M70+N70</f>
        <v>-6605245.5480009764</v>
      </c>
      <c r="P70" s="109">
        <v>43093.247220051679</v>
      </c>
      <c r="Q70" s="109">
        <f>O70+P70</f>
        <v>-6562152.300780925</v>
      </c>
      <c r="R70" s="109">
        <v>43313.336325245356</v>
      </c>
      <c r="S70" s="109">
        <f>Q70+R70</f>
        <v>-6518838.96445568</v>
      </c>
      <c r="T70" s="109">
        <v>43533.425430439049</v>
      </c>
      <c r="U70" s="109">
        <f>S70+T70</f>
        <v>-6475305.5390252406</v>
      </c>
      <c r="V70" s="109">
        <v>43753.514535632741</v>
      </c>
      <c r="W70" s="109">
        <f>U70+V70</f>
        <v>-6431552.0244896077</v>
      </c>
      <c r="X70" s="109">
        <v>43973.603640826434</v>
      </c>
      <c r="Y70" s="109">
        <f>W70+X70</f>
        <v>-6387578.4208487812</v>
      </c>
      <c r="Z70" s="109">
        <v>43615.784902029496</v>
      </c>
      <c r="AA70" s="109">
        <f>Y70+Z70</f>
        <v>-6343962.6359467516</v>
      </c>
      <c r="AB70" s="109">
        <v>43257.966163232544</v>
      </c>
      <c r="AC70" s="109">
        <f>AA70+AB70</f>
        <v>-6300704.6697835186</v>
      </c>
      <c r="AD70" s="109">
        <v>43478.055268426251</v>
      </c>
      <c r="AE70" s="109">
        <f>AC70+AD70</f>
        <v>-6257226.6145150922</v>
      </c>
      <c r="AF70" s="109">
        <v>43698.144373619929</v>
      </c>
      <c r="AG70" s="109">
        <f>AE70+AF70</f>
        <v>-6213528.4701414723</v>
      </c>
      <c r="AH70" s="109">
        <v>43918.233478813621</v>
      </c>
      <c r="AI70" s="109">
        <f>AG70+AH70</f>
        <v>-6169610.2366626589</v>
      </c>
      <c r="AJ70" s="109">
        <v>44138.322584007314</v>
      </c>
      <c r="AK70" s="109">
        <f>AI70+AJ70</f>
        <v>-6125471.9140786519</v>
      </c>
      <c r="AL70" s="109">
        <v>43793.950441076624</v>
      </c>
      <c r="AM70" s="109">
        <f>AK70+AL70</f>
        <v>-6081677.9636375755</v>
      </c>
      <c r="AO70" s="110">
        <f>AM70</f>
        <v>-6081677.9636375755</v>
      </c>
    </row>
    <row r="71" spans="1:41" s="109" customFormat="1" x14ac:dyDescent="0.2">
      <c r="A71" s="11" t="s">
        <v>87</v>
      </c>
      <c r="B71" s="11" t="s">
        <v>22</v>
      </c>
      <c r="C71" s="109">
        <v>0</v>
      </c>
      <c r="D71" s="109">
        <v>17.828166666666668</v>
      </c>
      <c r="E71" s="109">
        <f>C71+D71</f>
        <v>17.828166666666668</v>
      </c>
      <c r="F71" s="109">
        <v>17.828166666666668</v>
      </c>
      <c r="G71" s="109">
        <f>E71+F71</f>
        <v>35.656333333333336</v>
      </c>
      <c r="H71" s="109">
        <v>17.828166666666668</v>
      </c>
      <c r="I71" s="109">
        <f>G71+H71</f>
        <v>53.484500000000004</v>
      </c>
      <c r="J71" s="109">
        <v>17.828166666666668</v>
      </c>
      <c r="K71" s="109">
        <f>I71+J71</f>
        <v>71.312666666666672</v>
      </c>
      <c r="L71" s="109">
        <v>17.828166666666668</v>
      </c>
      <c r="M71" s="109">
        <f>K71+L71</f>
        <v>89.140833333333347</v>
      </c>
      <c r="N71" s="109">
        <v>17.828166666666668</v>
      </c>
      <c r="O71" s="109">
        <f>M71+N71</f>
        <v>106.96900000000002</v>
      </c>
      <c r="P71" s="109">
        <v>17.828166666666668</v>
      </c>
      <c r="Q71" s="109">
        <f>O71+P71</f>
        <v>124.7971666666667</v>
      </c>
      <c r="R71" s="109">
        <v>17.828166666666668</v>
      </c>
      <c r="S71" s="109">
        <f>Q71+R71</f>
        <v>142.62533333333337</v>
      </c>
      <c r="T71" s="109">
        <v>17.828166666666668</v>
      </c>
      <c r="U71" s="109">
        <f>S71+T71</f>
        <v>160.45350000000005</v>
      </c>
      <c r="V71" s="109">
        <v>17.828166666666668</v>
      </c>
      <c r="W71" s="109">
        <f>U71+V71</f>
        <v>178.28166666666672</v>
      </c>
      <c r="X71" s="109">
        <v>17.828166666666668</v>
      </c>
      <c r="Y71" s="109">
        <f>W71+X71</f>
        <v>196.1098333333334</v>
      </c>
      <c r="Z71" s="109">
        <v>17.828166666666668</v>
      </c>
      <c r="AA71" s="109">
        <f>Y71+Z71</f>
        <v>213.93800000000007</v>
      </c>
      <c r="AB71" s="109">
        <v>17.828166666666668</v>
      </c>
      <c r="AC71" s="109">
        <f>AA71+AB71</f>
        <v>231.76616666666675</v>
      </c>
      <c r="AD71" s="109">
        <v>17.828166666666668</v>
      </c>
      <c r="AE71" s="109">
        <f>AC71+AD71</f>
        <v>249.59433333333342</v>
      </c>
      <c r="AF71" s="109">
        <v>17.828166666666668</v>
      </c>
      <c r="AG71" s="109">
        <f>AE71+AF71</f>
        <v>267.42250000000007</v>
      </c>
      <c r="AH71" s="109">
        <v>17.828166666666668</v>
      </c>
      <c r="AI71" s="109">
        <f>AG71+AH71</f>
        <v>285.25066666666675</v>
      </c>
      <c r="AJ71" s="109">
        <v>17.828166666666668</v>
      </c>
      <c r="AK71" s="109">
        <f>AI71+AJ71</f>
        <v>303.07883333333342</v>
      </c>
      <c r="AL71" s="109">
        <v>17.828166666666668</v>
      </c>
      <c r="AM71" s="109">
        <f>AK71+AL71</f>
        <v>320.9070000000001</v>
      </c>
      <c r="AO71" s="110">
        <f>AM71</f>
        <v>320.9070000000001</v>
      </c>
    </row>
    <row r="72" spans="1:41" s="109" customFormat="1" x14ac:dyDescent="0.2">
      <c r="A72" s="11" t="s">
        <v>81</v>
      </c>
      <c r="B72" s="11" t="s">
        <v>12</v>
      </c>
      <c r="C72" s="109">
        <v>-6314415.9800000004</v>
      </c>
      <c r="D72" s="109">
        <v>79371.083649424501</v>
      </c>
      <c r="E72" s="109">
        <f>C72+D72</f>
        <v>-6235044.8963505756</v>
      </c>
      <c r="F72" s="109">
        <v>80067.905525273483</v>
      </c>
      <c r="G72" s="109">
        <f>E72+F72</f>
        <v>-6154976.990825302</v>
      </c>
      <c r="H72" s="109">
        <v>80764.727401122422</v>
      </c>
      <c r="I72" s="109">
        <f>G72+H72</f>
        <v>-6074212.2634241795</v>
      </c>
      <c r="J72" s="109">
        <v>81461.549276971389</v>
      </c>
      <c r="K72" s="109">
        <f>I72+J72</f>
        <v>-5992750.7141472083</v>
      </c>
      <c r="L72" s="109">
        <v>82158.371152820342</v>
      </c>
      <c r="M72" s="109">
        <f>K72+L72</f>
        <v>-5910592.3429943882</v>
      </c>
      <c r="N72" s="109">
        <v>82855.193028669295</v>
      </c>
      <c r="O72" s="109">
        <f>M72+N72</f>
        <v>-5827737.1499657193</v>
      </c>
      <c r="P72" s="109">
        <v>83552.014904518248</v>
      </c>
      <c r="Q72" s="109">
        <f>O72+P72</f>
        <v>-5744185.1350612007</v>
      </c>
      <c r="R72" s="109">
        <v>84248.836780367201</v>
      </c>
      <c r="S72" s="109">
        <f>Q72+R72</f>
        <v>-5659936.2982808333</v>
      </c>
      <c r="T72" s="109">
        <v>84945.658656216154</v>
      </c>
      <c r="U72" s="109">
        <f>S72+T72</f>
        <v>-5574990.6396246171</v>
      </c>
      <c r="V72" s="109">
        <v>85642.480532065121</v>
      </c>
      <c r="W72" s="109">
        <f>U72+V72</f>
        <v>-5489348.159092552</v>
      </c>
      <c r="X72" s="109">
        <v>86339.302407914074</v>
      </c>
      <c r="Y72" s="109">
        <f>W72+X72</f>
        <v>-5403008.8566846382</v>
      </c>
      <c r="Z72" s="109">
        <v>87036.124283763027</v>
      </c>
      <c r="AA72" s="109">
        <f>Y72+Z72</f>
        <v>-5315972.7324008755</v>
      </c>
      <c r="AB72" s="109">
        <v>87732.94615961198</v>
      </c>
      <c r="AC72" s="109">
        <f>AA72+AB72</f>
        <v>-5228239.7862412632</v>
      </c>
      <c r="AD72" s="109">
        <v>88429.768035460947</v>
      </c>
      <c r="AE72" s="109">
        <f>AC72+AD72</f>
        <v>-5139810.018205802</v>
      </c>
      <c r="AF72" s="109">
        <v>89126.5899113099</v>
      </c>
      <c r="AG72" s="109">
        <f>AE72+AF72</f>
        <v>-5050683.428294492</v>
      </c>
      <c r="AH72" s="109">
        <v>89823.411787158853</v>
      </c>
      <c r="AI72" s="109">
        <f>AG72+AH72</f>
        <v>-4960860.0165073331</v>
      </c>
      <c r="AJ72" s="109">
        <v>90520.233663007806</v>
      </c>
      <c r="AK72" s="109">
        <f>AI72+AJ72</f>
        <v>-4870339.7828443255</v>
      </c>
      <c r="AL72" s="109">
        <v>91217.055538856774</v>
      </c>
      <c r="AM72" s="109">
        <f>AK72+AL72</f>
        <v>-4779122.7273054691</v>
      </c>
      <c r="AO72" s="110">
        <f>AM72</f>
        <v>-4779122.7273054691</v>
      </c>
    </row>
    <row r="73" spans="1:41" s="109" customFormat="1" x14ac:dyDescent="0.2">
      <c r="A73" s="11" t="s">
        <v>79</v>
      </c>
      <c r="B73" s="11" t="s">
        <v>18</v>
      </c>
      <c r="C73" s="109">
        <v>-1583569</v>
      </c>
      <c r="D73" s="109">
        <v>-9182.2397219993363</v>
      </c>
      <c r="E73" s="109">
        <f>C73+D73</f>
        <v>-1592751.2397219993</v>
      </c>
      <c r="F73" s="109">
        <v>-9175.342825420521</v>
      </c>
      <c r="G73" s="109">
        <f>E73+F73</f>
        <v>-1601926.5825474197</v>
      </c>
      <c r="H73" s="109">
        <v>-9168.4459288417074</v>
      </c>
      <c r="I73" s="109">
        <f>G73+H73</f>
        <v>-1611095.0284762613</v>
      </c>
      <c r="J73" s="109">
        <v>-9161.5490322628921</v>
      </c>
      <c r="K73" s="109">
        <f>I73+J73</f>
        <v>-1620256.5775085243</v>
      </c>
      <c r="L73" s="109">
        <v>-9154.6521356840767</v>
      </c>
      <c r="M73" s="109">
        <f>K73+L73</f>
        <v>-1629411.2296442084</v>
      </c>
      <c r="N73" s="109">
        <v>-9147.7552391052614</v>
      </c>
      <c r="O73" s="109">
        <f>M73+N73</f>
        <v>-1638558.9848833138</v>
      </c>
      <c r="P73" s="109">
        <v>-9140.8583425264478</v>
      </c>
      <c r="Q73" s="109">
        <f>O73+P73</f>
        <v>-1647699.8432258402</v>
      </c>
      <c r="R73" s="109">
        <v>-9133.9614459476325</v>
      </c>
      <c r="S73" s="109">
        <f>Q73+R73</f>
        <v>-1656833.8046717879</v>
      </c>
      <c r="T73" s="109">
        <v>-9127.0645493688189</v>
      </c>
      <c r="U73" s="109">
        <f>S73+T73</f>
        <v>-1665960.8692211567</v>
      </c>
      <c r="V73" s="109">
        <v>-9120.1676527900036</v>
      </c>
      <c r="W73" s="109">
        <f>U73+V73</f>
        <v>-1675081.0368739467</v>
      </c>
      <c r="X73" s="109">
        <v>-9113.2707562111882</v>
      </c>
      <c r="Y73" s="109">
        <f>W73+X73</f>
        <v>-1684194.3076301578</v>
      </c>
      <c r="Z73" s="109">
        <v>-9106.3738596323728</v>
      </c>
      <c r="AA73" s="109">
        <f>Y73+Z73</f>
        <v>-1693300.6814897901</v>
      </c>
      <c r="AB73" s="109">
        <v>-9099.4769630535593</v>
      </c>
      <c r="AC73" s="109">
        <f>AA73+AB73</f>
        <v>-1702400.1584528435</v>
      </c>
      <c r="AD73" s="109">
        <v>-9092.5800664747439</v>
      </c>
      <c r="AE73" s="109">
        <f>AC73+AD73</f>
        <v>-1711492.7385193184</v>
      </c>
      <c r="AF73" s="109">
        <v>-9085.6831698959304</v>
      </c>
      <c r="AG73" s="109">
        <f>AE73+AF73</f>
        <v>-1720578.4216892144</v>
      </c>
      <c r="AH73" s="109">
        <v>-9078.786273317115</v>
      </c>
      <c r="AI73" s="109">
        <f>AG73+AH73</f>
        <v>-1729657.2079625316</v>
      </c>
      <c r="AJ73" s="109">
        <v>-9071.8893767382997</v>
      </c>
      <c r="AK73" s="109">
        <f>AI73+AJ73</f>
        <v>-1738729.0973392699</v>
      </c>
      <c r="AL73" s="109">
        <v>-9064.9924801594843</v>
      </c>
      <c r="AM73" s="109">
        <f>AK73+AL73</f>
        <v>-1747794.0898194294</v>
      </c>
      <c r="AO73" s="110">
        <f>AM73</f>
        <v>-1747794.0898194294</v>
      </c>
    </row>
    <row r="74" spans="1:41" s="109" customFormat="1" x14ac:dyDescent="0.2">
      <c r="A74" s="11" t="s">
        <v>57</v>
      </c>
      <c r="B74" s="11"/>
      <c r="C74" s="112">
        <f t="shared" ref="C74:AM74" si="81">SUBTOTAL(9,C59:C73)</f>
        <v>-478102906.39000005</v>
      </c>
      <c r="D74" s="112">
        <f t="shared" si="81"/>
        <v>-1802859.5764004304</v>
      </c>
      <c r="E74" s="112">
        <f t="shared" si="81"/>
        <v>-479905765.96640044</v>
      </c>
      <c r="F74" s="112">
        <f t="shared" si="81"/>
        <v>-1815364.854703719</v>
      </c>
      <c r="G74" s="112">
        <f t="shared" si="81"/>
        <v>-481721130.82110417</v>
      </c>
      <c r="H74" s="112">
        <f t="shared" si="81"/>
        <v>-1827530.8069343783</v>
      </c>
      <c r="I74" s="112">
        <f t="shared" si="81"/>
        <v>-483548661.62803847</v>
      </c>
      <c r="J74" s="112">
        <f t="shared" si="81"/>
        <v>-1835409.9905949715</v>
      </c>
      <c r="K74" s="112">
        <f t="shared" si="81"/>
        <v>-485384071.61863345</v>
      </c>
      <c r="L74" s="112">
        <f t="shared" si="81"/>
        <v>-1843326.016853299</v>
      </c>
      <c r="M74" s="112">
        <f t="shared" si="81"/>
        <v>-487227397.63548678</v>
      </c>
      <c r="N74" s="112">
        <f t="shared" si="81"/>
        <v>-1870003.5575798487</v>
      </c>
      <c r="O74" s="112">
        <f t="shared" si="81"/>
        <v>-489097401.19306666</v>
      </c>
      <c r="P74" s="112">
        <f t="shared" si="81"/>
        <v>-1889158.5544545297</v>
      </c>
      <c r="Q74" s="112">
        <f t="shared" si="81"/>
        <v>-490986559.74752128</v>
      </c>
      <c r="R74" s="112">
        <f t="shared" si="81"/>
        <v>-1884542.063172284</v>
      </c>
      <c r="S74" s="112">
        <f t="shared" si="81"/>
        <v>-492871101.8106935</v>
      </c>
      <c r="T74" s="112">
        <f t="shared" si="81"/>
        <v>-1881440.6113936685</v>
      </c>
      <c r="U74" s="112">
        <f t="shared" si="81"/>
        <v>-494752542.42208719</v>
      </c>
      <c r="V74" s="112">
        <f t="shared" si="81"/>
        <v>-1888072.1062516151</v>
      </c>
      <c r="W74" s="112">
        <f t="shared" si="81"/>
        <v>-496640614.52833873</v>
      </c>
      <c r="X74" s="112">
        <f t="shared" si="81"/>
        <v>-1896113.6100176291</v>
      </c>
      <c r="Y74" s="112">
        <f t="shared" si="81"/>
        <v>-498536728.13835645</v>
      </c>
      <c r="Z74" s="112">
        <f t="shared" si="81"/>
        <v>-1901407.1437741707</v>
      </c>
      <c r="AA74" s="112">
        <f t="shared" si="81"/>
        <v>-500438135.2821306</v>
      </c>
      <c r="AB74" s="112">
        <f t="shared" si="81"/>
        <v>-1907313.7952349938</v>
      </c>
      <c r="AC74" s="112">
        <f t="shared" si="81"/>
        <v>-502345449.07736564</v>
      </c>
      <c r="AD74" s="112">
        <f t="shared" si="81"/>
        <v>-1918689.8334922474</v>
      </c>
      <c r="AE74" s="112">
        <f t="shared" si="81"/>
        <v>-504264138.91085792</v>
      </c>
      <c r="AF74" s="112">
        <f t="shared" si="81"/>
        <v>-1930615.4449221715</v>
      </c>
      <c r="AG74" s="112">
        <f t="shared" si="81"/>
        <v>-506194754.35578007</v>
      </c>
      <c r="AH74" s="112">
        <f t="shared" si="81"/>
        <v>-1935736.5594026749</v>
      </c>
      <c r="AI74" s="112">
        <f t="shared" si="81"/>
        <v>-508130490.91518265</v>
      </c>
      <c r="AJ74" s="112">
        <f t="shared" si="81"/>
        <v>-1945595.3950806546</v>
      </c>
      <c r="AK74" s="112">
        <f t="shared" si="81"/>
        <v>-510076086.3102634</v>
      </c>
      <c r="AL74" s="112">
        <f t="shared" si="81"/>
        <v>-1997417.0051086915</v>
      </c>
      <c r="AM74" s="112">
        <f t="shared" si="81"/>
        <v>-512073503.31537211</v>
      </c>
      <c r="AO74" s="113">
        <f>SUBTOTAL(9,AO59:AO73)</f>
        <v>-512073503.31537211</v>
      </c>
    </row>
    <row r="75" spans="1:41" s="109" customFormat="1" x14ac:dyDescent="0.2">
      <c r="A75" s="11"/>
      <c r="B75" s="11"/>
      <c r="AO75" s="110"/>
    </row>
    <row r="76" spans="1:41" s="109" customFormat="1" x14ac:dyDescent="0.2">
      <c r="A76" s="30" t="s">
        <v>86</v>
      </c>
      <c r="B76" s="11"/>
      <c r="AO76" s="110"/>
    </row>
    <row r="77" spans="1:41" s="109" customFormat="1" x14ac:dyDescent="0.2">
      <c r="A77" s="11" t="s">
        <v>79</v>
      </c>
      <c r="B77" s="11" t="s">
        <v>18</v>
      </c>
      <c r="C77" s="109">
        <v>0</v>
      </c>
      <c r="D77" s="109">
        <v>0</v>
      </c>
      <c r="E77" s="109">
        <f>C77+D77</f>
        <v>0</v>
      </c>
      <c r="F77" s="109">
        <v>0</v>
      </c>
      <c r="G77" s="109">
        <f>E77+F77</f>
        <v>0</v>
      </c>
      <c r="H77" s="109">
        <v>0</v>
      </c>
      <c r="I77" s="109">
        <f>G77+H77</f>
        <v>0</v>
      </c>
      <c r="J77" s="109">
        <v>0</v>
      </c>
      <c r="K77" s="109">
        <f>I77+J77</f>
        <v>0</v>
      </c>
      <c r="L77" s="109">
        <v>0</v>
      </c>
      <c r="M77" s="109">
        <f>K77+L77</f>
        <v>0</v>
      </c>
      <c r="N77" s="109">
        <v>0</v>
      </c>
      <c r="O77" s="109">
        <f>M77+N77</f>
        <v>0</v>
      </c>
      <c r="P77" s="109">
        <v>0</v>
      </c>
      <c r="Q77" s="109">
        <f>O77+P77</f>
        <v>0</v>
      </c>
      <c r="R77" s="109">
        <v>0</v>
      </c>
      <c r="S77" s="109">
        <f>Q77+R77</f>
        <v>0</v>
      </c>
      <c r="T77" s="109">
        <v>0</v>
      </c>
      <c r="U77" s="109">
        <f>S77+T77</f>
        <v>0</v>
      </c>
      <c r="V77" s="109">
        <v>0</v>
      </c>
      <c r="W77" s="109">
        <f>U77+V77</f>
        <v>0</v>
      </c>
      <c r="X77" s="109">
        <v>0</v>
      </c>
      <c r="Y77" s="109">
        <f>W77+X77</f>
        <v>0</v>
      </c>
      <c r="Z77" s="109">
        <v>0</v>
      </c>
      <c r="AA77" s="109">
        <f>Y77+Z77</f>
        <v>0</v>
      </c>
      <c r="AB77" s="109">
        <v>0</v>
      </c>
      <c r="AC77" s="109">
        <f>AA77+AB77</f>
        <v>0</v>
      </c>
      <c r="AD77" s="109">
        <v>0</v>
      </c>
      <c r="AE77" s="109">
        <f>AC77+AD77</f>
        <v>0</v>
      </c>
      <c r="AF77" s="109">
        <v>0</v>
      </c>
      <c r="AG77" s="109">
        <f>AE77+AF77</f>
        <v>0</v>
      </c>
      <c r="AH77" s="109">
        <v>0</v>
      </c>
      <c r="AI77" s="109">
        <f>AG77+AH77</f>
        <v>0</v>
      </c>
      <c r="AJ77" s="109">
        <v>0</v>
      </c>
      <c r="AK77" s="109">
        <f>AI77+AJ77</f>
        <v>0</v>
      </c>
      <c r="AL77" s="109">
        <v>0</v>
      </c>
      <c r="AM77" s="109">
        <f>AK77+AL77</f>
        <v>0</v>
      </c>
      <c r="AO77" s="110">
        <f>AM77</f>
        <v>0</v>
      </c>
    </row>
    <row r="78" spans="1:41" s="109" customFormat="1" x14ac:dyDescent="0.2">
      <c r="A78" s="11" t="s">
        <v>85</v>
      </c>
      <c r="B78" s="11"/>
      <c r="C78" s="112">
        <f t="shared" ref="C78:AM78" si="82">SUBTOTAL(9,C77)</f>
        <v>0</v>
      </c>
      <c r="D78" s="112">
        <f t="shared" si="82"/>
        <v>0</v>
      </c>
      <c r="E78" s="112">
        <f t="shared" si="82"/>
        <v>0</v>
      </c>
      <c r="F78" s="112">
        <f t="shared" si="82"/>
        <v>0</v>
      </c>
      <c r="G78" s="112">
        <f t="shared" si="82"/>
        <v>0</v>
      </c>
      <c r="H78" s="112">
        <f t="shared" si="82"/>
        <v>0</v>
      </c>
      <c r="I78" s="112">
        <f t="shared" si="82"/>
        <v>0</v>
      </c>
      <c r="J78" s="112">
        <f t="shared" si="82"/>
        <v>0</v>
      </c>
      <c r="K78" s="112">
        <f t="shared" si="82"/>
        <v>0</v>
      </c>
      <c r="L78" s="112">
        <f t="shared" si="82"/>
        <v>0</v>
      </c>
      <c r="M78" s="112">
        <f t="shared" si="82"/>
        <v>0</v>
      </c>
      <c r="N78" s="112">
        <f t="shared" si="82"/>
        <v>0</v>
      </c>
      <c r="O78" s="112">
        <f t="shared" si="82"/>
        <v>0</v>
      </c>
      <c r="P78" s="112">
        <f t="shared" si="82"/>
        <v>0</v>
      </c>
      <c r="Q78" s="112">
        <f t="shared" si="82"/>
        <v>0</v>
      </c>
      <c r="R78" s="112">
        <f t="shared" si="82"/>
        <v>0</v>
      </c>
      <c r="S78" s="112">
        <f t="shared" si="82"/>
        <v>0</v>
      </c>
      <c r="T78" s="112">
        <f t="shared" si="82"/>
        <v>0</v>
      </c>
      <c r="U78" s="112">
        <f t="shared" si="82"/>
        <v>0</v>
      </c>
      <c r="V78" s="112">
        <f t="shared" si="82"/>
        <v>0</v>
      </c>
      <c r="W78" s="112">
        <f t="shared" si="82"/>
        <v>0</v>
      </c>
      <c r="X78" s="112">
        <f t="shared" si="82"/>
        <v>0</v>
      </c>
      <c r="Y78" s="112">
        <f t="shared" si="82"/>
        <v>0</v>
      </c>
      <c r="Z78" s="112">
        <f t="shared" si="82"/>
        <v>0</v>
      </c>
      <c r="AA78" s="112">
        <f t="shared" si="82"/>
        <v>0</v>
      </c>
      <c r="AB78" s="112">
        <f t="shared" si="82"/>
        <v>0</v>
      </c>
      <c r="AC78" s="112">
        <f t="shared" si="82"/>
        <v>0</v>
      </c>
      <c r="AD78" s="112">
        <f t="shared" si="82"/>
        <v>0</v>
      </c>
      <c r="AE78" s="112">
        <f t="shared" si="82"/>
        <v>0</v>
      </c>
      <c r="AF78" s="112">
        <f t="shared" si="82"/>
        <v>0</v>
      </c>
      <c r="AG78" s="112">
        <f t="shared" si="82"/>
        <v>0</v>
      </c>
      <c r="AH78" s="112">
        <f t="shared" si="82"/>
        <v>0</v>
      </c>
      <c r="AI78" s="112">
        <f t="shared" si="82"/>
        <v>0</v>
      </c>
      <c r="AJ78" s="112">
        <f t="shared" si="82"/>
        <v>0</v>
      </c>
      <c r="AK78" s="112">
        <f t="shared" si="82"/>
        <v>0</v>
      </c>
      <c r="AL78" s="112">
        <f t="shared" si="82"/>
        <v>0</v>
      </c>
      <c r="AM78" s="112">
        <f t="shared" si="82"/>
        <v>0</v>
      </c>
      <c r="AO78" s="113">
        <f>SUBTOTAL(9,AO77)</f>
        <v>0</v>
      </c>
    </row>
    <row r="79" spans="1:41" s="109" customFormat="1" x14ac:dyDescent="0.2">
      <c r="A79" s="11"/>
      <c r="B79" s="11"/>
      <c r="AO79" s="110"/>
    </row>
    <row r="80" spans="1:41" s="109" customFormat="1" x14ac:dyDescent="0.2">
      <c r="A80" s="30" t="s">
        <v>17</v>
      </c>
      <c r="B80" s="11"/>
      <c r="C80" s="112">
        <f t="shared" ref="C80:AM80" si="83">SUBTOTAL(9,C12:C78)</f>
        <v>-9951411960.6900978</v>
      </c>
      <c r="D80" s="112">
        <f t="shared" si="83"/>
        <v>-45718315.947848253</v>
      </c>
      <c r="E80" s="112">
        <f t="shared" si="83"/>
        <v>-9997130276.6379414</v>
      </c>
      <c r="F80" s="112">
        <f t="shared" si="83"/>
        <v>-45811560.546116039</v>
      </c>
      <c r="G80" s="112">
        <f t="shared" si="83"/>
        <v>-10042941837.184061</v>
      </c>
      <c r="H80" s="112">
        <f t="shared" si="83"/>
        <v>-45894344.907961406</v>
      </c>
      <c r="I80" s="112">
        <f t="shared" si="83"/>
        <v>-10088836182.092024</v>
      </c>
      <c r="J80" s="112">
        <f t="shared" si="83"/>
        <v>-44571260.076707691</v>
      </c>
      <c r="K80" s="112">
        <f t="shared" si="83"/>
        <v>-10133407442.168734</v>
      </c>
      <c r="L80" s="112">
        <f t="shared" si="83"/>
        <v>-46067266.634994768</v>
      </c>
      <c r="M80" s="112">
        <f t="shared" si="83"/>
        <v>-10179474708.80373</v>
      </c>
      <c r="N80" s="112">
        <f t="shared" si="83"/>
        <v>-46250546.058034129</v>
      </c>
      <c r="O80" s="112">
        <f t="shared" si="83"/>
        <v>-10225725254.861757</v>
      </c>
      <c r="P80" s="112">
        <f t="shared" si="83"/>
        <v>-45436033.228469715</v>
      </c>
      <c r="Q80" s="112">
        <f t="shared" si="83"/>
        <v>-10271161288.090229</v>
      </c>
      <c r="R80" s="112">
        <f t="shared" si="83"/>
        <v>-45470265.036205433</v>
      </c>
      <c r="S80" s="112">
        <f t="shared" si="83"/>
        <v>-10316631553.126436</v>
      </c>
      <c r="T80" s="112">
        <f t="shared" si="83"/>
        <v>-45499364.161478736</v>
      </c>
      <c r="U80" s="112">
        <f t="shared" si="83"/>
        <v>-10362130917.287912</v>
      </c>
      <c r="V80" s="112">
        <f t="shared" si="83"/>
        <v>-45615394.72958795</v>
      </c>
      <c r="W80" s="112">
        <f t="shared" si="83"/>
        <v>-10407746312.017508</v>
      </c>
      <c r="X80" s="112">
        <f t="shared" si="83"/>
        <v>-45818484.26896929</v>
      </c>
      <c r="Y80" s="112">
        <f t="shared" si="83"/>
        <v>-10453564796.286474</v>
      </c>
      <c r="Z80" s="112">
        <f t="shared" si="83"/>
        <v>-46041992.088438414</v>
      </c>
      <c r="AA80" s="112">
        <f t="shared" si="83"/>
        <v>-10499606788.374908</v>
      </c>
      <c r="AB80" s="112">
        <f t="shared" si="83"/>
        <v>-46198485.627330706</v>
      </c>
      <c r="AC80" s="112">
        <f t="shared" si="83"/>
        <v>-10545805274.002239</v>
      </c>
      <c r="AD80" s="112">
        <f t="shared" si="83"/>
        <v>-46293969.000066191</v>
      </c>
      <c r="AE80" s="112">
        <f t="shared" si="83"/>
        <v>-10592099243.002308</v>
      </c>
      <c r="AF80" s="112">
        <f t="shared" si="83"/>
        <v>-46387103.754741587</v>
      </c>
      <c r="AG80" s="112">
        <f t="shared" si="83"/>
        <v>-10638486346.757051</v>
      </c>
      <c r="AH80" s="112">
        <f t="shared" si="83"/>
        <v>-46465627.609374575</v>
      </c>
      <c r="AI80" s="112">
        <f t="shared" si="83"/>
        <v>-10684951974.366421</v>
      </c>
      <c r="AJ80" s="112">
        <f t="shared" si="83"/>
        <v>-46605045.953856461</v>
      </c>
      <c r="AK80" s="112">
        <f t="shared" si="83"/>
        <v>-10731557020.32028</v>
      </c>
      <c r="AL80" s="112">
        <f t="shared" si="83"/>
        <v>-46883637.118010044</v>
      </c>
      <c r="AM80" s="112">
        <f t="shared" si="83"/>
        <v>-10778440657.438288</v>
      </c>
      <c r="AO80" s="113">
        <f>SUBTOTAL(9,AO12:AO78)</f>
        <v>-10778440657.438288</v>
      </c>
    </row>
    <row r="81" spans="1:41" s="109" customFormat="1" x14ac:dyDescent="0.2">
      <c r="A81" s="30"/>
      <c r="B81" s="11"/>
      <c r="AO81" s="110"/>
    </row>
    <row r="82" spans="1:41" s="109" customFormat="1" x14ac:dyDescent="0.2">
      <c r="A82" s="11"/>
      <c r="B82" s="11"/>
      <c r="AO82" s="110"/>
    </row>
    <row r="83" spans="1:41" s="109" customFormat="1" x14ac:dyDescent="0.2">
      <c r="A83" s="30" t="s">
        <v>83</v>
      </c>
      <c r="B83" s="11"/>
      <c r="AO83" s="110"/>
    </row>
    <row r="84" spans="1:41" s="109" customFormat="1" x14ac:dyDescent="0.2">
      <c r="A84" s="30"/>
      <c r="B84" s="11"/>
      <c r="AO84" s="110"/>
    </row>
    <row r="85" spans="1:41" s="109" customFormat="1" x14ac:dyDescent="0.2">
      <c r="A85" s="30" t="s">
        <v>82</v>
      </c>
      <c r="B85" s="11"/>
      <c r="AO85" s="110"/>
    </row>
    <row r="86" spans="1:41" s="109" customFormat="1" x14ac:dyDescent="0.2">
      <c r="A86" s="11" t="s">
        <v>66</v>
      </c>
      <c r="B86" s="11" t="s">
        <v>11</v>
      </c>
      <c r="C86" s="109">
        <v>-2671.98</v>
      </c>
      <c r="D86" s="109">
        <v>-147.10083333333333</v>
      </c>
      <c r="E86" s="109">
        <f t="shared" ref="E86:E97" si="84">C86+D86</f>
        <v>-2819.0808333333334</v>
      </c>
      <c r="F86" s="109">
        <v>-147.10083333333333</v>
      </c>
      <c r="G86" s="109">
        <f t="shared" ref="G86:G97" si="85">E86+F86</f>
        <v>-2966.1816666666668</v>
      </c>
      <c r="H86" s="109">
        <v>-147.10083333333333</v>
      </c>
      <c r="I86" s="109">
        <f t="shared" ref="I86:I97" si="86">G86+H86</f>
        <v>-3113.2825000000003</v>
      </c>
      <c r="J86" s="109">
        <v>-147.10083333333333</v>
      </c>
      <c r="K86" s="109">
        <f t="shared" ref="K86:K97" si="87">I86+J86</f>
        <v>-3260.3833333333337</v>
      </c>
      <c r="L86" s="109">
        <v>-147.10083333333333</v>
      </c>
      <c r="M86" s="109">
        <f t="shared" ref="M86:M97" si="88">K86+L86</f>
        <v>-3407.4841666666671</v>
      </c>
      <c r="N86" s="109">
        <v>-147.10083333333333</v>
      </c>
      <c r="O86" s="7">
        <f t="shared" ref="O86:O97" si="89">M86+N86</f>
        <v>-3554.5850000000005</v>
      </c>
      <c r="P86" s="109">
        <v>-147.10083333333333</v>
      </c>
      <c r="Q86" s="109">
        <f t="shared" ref="Q86:Q97" si="90">O86+P86</f>
        <v>-3701.6858333333339</v>
      </c>
      <c r="R86" s="109">
        <v>-147.10083333333333</v>
      </c>
      <c r="S86" s="109">
        <f t="shared" ref="S86:S97" si="91">Q86+R86</f>
        <v>-3848.7866666666673</v>
      </c>
      <c r="T86" s="109">
        <v>-147.10083333333333</v>
      </c>
      <c r="U86" s="109">
        <f t="shared" ref="U86:U97" si="92">S86+T86</f>
        <v>-3995.8875000000007</v>
      </c>
      <c r="V86" s="109">
        <v>-147.10083333333333</v>
      </c>
      <c r="W86" s="109">
        <f t="shared" ref="W86:W97" si="93">U86+V86</f>
        <v>-4142.9883333333337</v>
      </c>
      <c r="X86" s="109">
        <v>-147.10083333333333</v>
      </c>
      <c r="Y86" s="109">
        <f t="shared" ref="Y86:Y97" si="94">W86+X86</f>
        <v>-4290.0891666666666</v>
      </c>
      <c r="Z86" s="109">
        <v>-147.10083333333333</v>
      </c>
      <c r="AA86" s="109">
        <f t="shared" ref="AA86:AA97" si="95">Y86+Z86</f>
        <v>-4437.1899999999996</v>
      </c>
      <c r="AB86" s="109">
        <v>-147.10083333333333</v>
      </c>
      <c r="AC86" s="109">
        <f t="shared" ref="AC86:AC97" si="96">AA86+AB86</f>
        <v>-4584.2908333333326</v>
      </c>
      <c r="AD86" s="109">
        <v>-147.10083333333333</v>
      </c>
      <c r="AE86" s="109">
        <f t="shared" ref="AE86:AE97" si="97">AC86+AD86</f>
        <v>-4731.3916666666655</v>
      </c>
      <c r="AF86" s="109">
        <v>-147.10083333333333</v>
      </c>
      <c r="AG86" s="109">
        <f t="shared" ref="AG86:AG97" si="98">AE86+AF86</f>
        <v>-4878.4924999999985</v>
      </c>
      <c r="AH86" s="109">
        <v>-147.10083333333333</v>
      </c>
      <c r="AI86" s="109">
        <f t="shared" ref="AI86:AI97" si="99">AG86+AH86</f>
        <v>-5025.5933333333314</v>
      </c>
      <c r="AJ86" s="109">
        <v>-147.10083333333333</v>
      </c>
      <c r="AK86" s="109">
        <f t="shared" ref="AK86:AK97" si="100">AI86+AJ86</f>
        <v>-5172.6941666666644</v>
      </c>
      <c r="AL86" s="109">
        <v>-244.46127507341293</v>
      </c>
      <c r="AM86" s="109">
        <f t="shared" ref="AM86:AM97" si="101">AK86+AL86</f>
        <v>-5417.1554417400775</v>
      </c>
      <c r="AO86" s="110">
        <f t="shared" ref="AO86:AO97" si="102">AM86</f>
        <v>-5417.1554417400775</v>
      </c>
    </row>
    <row r="87" spans="1:41" s="109" customFormat="1" x14ac:dyDescent="0.2">
      <c r="A87" s="11" t="s">
        <v>81</v>
      </c>
      <c r="B87" s="11" t="s">
        <v>12</v>
      </c>
      <c r="C87" s="109">
        <v>-137070357.05000001</v>
      </c>
      <c r="D87" s="109">
        <v>-856467.75577195606</v>
      </c>
      <c r="E87" s="109">
        <f t="shared" si="84"/>
        <v>-137926824.80577198</v>
      </c>
      <c r="F87" s="109">
        <v>-856295.51184328564</v>
      </c>
      <c r="G87" s="109">
        <f t="shared" si="85"/>
        <v>-138783120.31761527</v>
      </c>
      <c r="H87" s="109">
        <v>-856123.26791461546</v>
      </c>
      <c r="I87" s="109">
        <f t="shared" si="86"/>
        <v>-139639243.58552989</v>
      </c>
      <c r="J87" s="109">
        <v>-855951.02398594504</v>
      </c>
      <c r="K87" s="109">
        <f t="shared" si="87"/>
        <v>-140495194.60951585</v>
      </c>
      <c r="L87" s="109">
        <v>-855778.78005727474</v>
      </c>
      <c r="M87" s="109">
        <f t="shared" si="88"/>
        <v>-141350973.38957313</v>
      </c>
      <c r="N87" s="109">
        <v>-855606.53612860432</v>
      </c>
      <c r="O87" s="7">
        <f t="shared" si="89"/>
        <v>-142206579.92570174</v>
      </c>
      <c r="P87" s="109">
        <v>-855434.29219993402</v>
      </c>
      <c r="Q87" s="109">
        <f t="shared" si="90"/>
        <v>-143062014.21790168</v>
      </c>
      <c r="R87" s="109">
        <v>-855262.0482712636</v>
      </c>
      <c r="S87" s="109">
        <f t="shared" si="91"/>
        <v>-143917276.26617295</v>
      </c>
      <c r="T87" s="109">
        <v>-855089.80434259342</v>
      </c>
      <c r="U87" s="109">
        <f t="shared" si="92"/>
        <v>-144772366.07051554</v>
      </c>
      <c r="V87" s="109">
        <v>-854917.560413923</v>
      </c>
      <c r="W87" s="109">
        <f t="shared" si="93"/>
        <v>-145627283.63092947</v>
      </c>
      <c r="X87" s="109">
        <v>-854745.31648525281</v>
      </c>
      <c r="Y87" s="109">
        <f t="shared" si="94"/>
        <v>-146482028.94741473</v>
      </c>
      <c r="Z87" s="109">
        <v>-854573.07255658228</v>
      </c>
      <c r="AA87" s="109">
        <f t="shared" si="95"/>
        <v>-147336602.01997131</v>
      </c>
      <c r="AB87" s="109">
        <v>-854400.82862791221</v>
      </c>
      <c r="AC87" s="109">
        <f t="shared" si="96"/>
        <v>-148191002.84859923</v>
      </c>
      <c r="AD87" s="109">
        <v>-854228.58469924156</v>
      </c>
      <c r="AE87" s="109">
        <f t="shared" si="97"/>
        <v>-149045231.43329847</v>
      </c>
      <c r="AF87" s="109">
        <v>-854056.34077057149</v>
      </c>
      <c r="AG87" s="109">
        <f t="shared" si="98"/>
        <v>-149899287.77406904</v>
      </c>
      <c r="AH87" s="109">
        <v>-853884.09684190096</v>
      </c>
      <c r="AI87" s="109">
        <f t="shared" si="99"/>
        <v>-150753171.87091094</v>
      </c>
      <c r="AJ87" s="109">
        <v>-853711.85291323077</v>
      </c>
      <c r="AK87" s="109">
        <f t="shared" si="100"/>
        <v>-151606883.72382417</v>
      </c>
      <c r="AL87" s="109">
        <v>-853539.60898456024</v>
      </c>
      <c r="AM87" s="109">
        <f t="shared" si="101"/>
        <v>-152460423.33280873</v>
      </c>
      <c r="AO87" s="110">
        <f t="shared" si="102"/>
        <v>-152460423.33280873</v>
      </c>
    </row>
    <row r="88" spans="1:41" s="109" customFormat="1" x14ac:dyDescent="0.2">
      <c r="A88" s="11" t="s">
        <v>62</v>
      </c>
      <c r="B88" s="11" t="s">
        <v>7</v>
      </c>
      <c r="C88" s="109">
        <v>-930855.9</v>
      </c>
      <c r="D88" s="109">
        <v>-1833.861223398271</v>
      </c>
      <c r="E88" s="109">
        <f t="shared" si="84"/>
        <v>-932689.76122339827</v>
      </c>
      <c r="F88" s="109">
        <v>-1833.8233368614797</v>
      </c>
      <c r="G88" s="109">
        <f t="shared" si="85"/>
        <v>-934523.58456025971</v>
      </c>
      <c r="H88" s="109">
        <v>-1833.7854503246888</v>
      </c>
      <c r="I88" s="109">
        <f t="shared" si="86"/>
        <v>-936357.37001058436</v>
      </c>
      <c r="J88" s="109">
        <v>-1833.7475637878972</v>
      </c>
      <c r="K88" s="109">
        <f t="shared" si="87"/>
        <v>-938191.11757437221</v>
      </c>
      <c r="L88" s="109">
        <v>-1833.7096772511063</v>
      </c>
      <c r="M88" s="109">
        <f t="shared" si="88"/>
        <v>-940024.82725162327</v>
      </c>
      <c r="N88" s="109">
        <v>-1833.671790714315</v>
      </c>
      <c r="O88" s="7">
        <f t="shared" si="89"/>
        <v>-941858.49904233753</v>
      </c>
      <c r="P88" s="109">
        <v>-1833.6339041775241</v>
      </c>
      <c r="Q88" s="109">
        <f t="shared" si="90"/>
        <v>-943692.13294651511</v>
      </c>
      <c r="R88" s="109">
        <v>-1833.5960176407323</v>
      </c>
      <c r="S88" s="109">
        <f t="shared" si="91"/>
        <v>-945525.72896415589</v>
      </c>
      <c r="T88" s="109">
        <v>-1833.5581311039416</v>
      </c>
      <c r="U88" s="109">
        <f t="shared" si="92"/>
        <v>-947359.28709525988</v>
      </c>
      <c r="V88" s="109">
        <v>-1833.52024456715</v>
      </c>
      <c r="W88" s="109">
        <f t="shared" si="93"/>
        <v>-949192.80733982706</v>
      </c>
      <c r="X88" s="109">
        <v>-1833.4823580303594</v>
      </c>
      <c r="Y88" s="109">
        <f t="shared" si="94"/>
        <v>-951026.28969785746</v>
      </c>
      <c r="Z88" s="109">
        <v>-1833.4444714935678</v>
      </c>
      <c r="AA88" s="109">
        <f t="shared" si="95"/>
        <v>-952859.73416935105</v>
      </c>
      <c r="AB88" s="109">
        <v>-1833.4065849567771</v>
      </c>
      <c r="AC88" s="109">
        <f t="shared" si="96"/>
        <v>-954693.14075430785</v>
      </c>
      <c r="AD88" s="109">
        <v>-1833.3686984199853</v>
      </c>
      <c r="AE88" s="109">
        <f t="shared" si="97"/>
        <v>-956526.50945272786</v>
      </c>
      <c r="AF88" s="109">
        <v>-1833.3308118831944</v>
      </c>
      <c r="AG88" s="109">
        <f t="shared" si="98"/>
        <v>-958359.84026461106</v>
      </c>
      <c r="AH88" s="109">
        <v>-1833.2929253464031</v>
      </c>
      <c r="AI88" s="109">
        <f t="shared" si="99"/>
        <v>-960193.13318995747</v>
      </c>
      <c r="AJ88" s="109">
        <v>-1833.2550388096122</v>
      </c>
      <c r="AK88" s="109">
        <f t="shared" si="100"/>
        <v>-962026.38822876709</v>
      </c>
      <c r="AL88" s="109">
        <v>-1833.2171522728206</v>
      </c>
      <c r="AM88" s="109">
        <f t="shared" si="101"/>
        <v>-963859.6053810399</v>
      </c>
      <c r="AO88" s="110">
        <f t="shared" si="102"/>
        <v>-963859.6053810399</v>
      </c>
    </row>
    <row r="89" spans="1:41" s="109" customFormat="1" x14ac:dyDescent="0.2">
      <c r="A89" s="11" t="s">
        <v>80</v>
      </c>
      <c r="B89" s="11" t="s">
        <v>23</v>
      </c>
      <c r="C89" s="109">
        <v>-1315256.8999999999</v>
      </c>
      <c r="D89" s="109">
        <v>-18710.776666666668</v>
      </c>
      <c r="E89" s="109">
        <f t="shared" si="84"/>
        <v>-1333967.6766666665</v>
      </c>
      <c r="F89" s="109">
        <v>-18710.776666666668</v>
      </c>
      <c r="G89" s="109">
        <f t="shared" si="85"/>
        <v>-1352678.4533333331</v>
      </c>
      <c r="H89" s="109">
        <v>-18710.776666666668</v>
      </c>
      <c r="I89" s="109">
        <f t="shared" si="86"/>
        <v>-1371389.2299999997</v>
      </c>
      <c r="J89" s="109">
        <v>-18710.776666666668</v>
      </c>
      <c r="K89" s="109">
        <f t="shared" si="87"/>
        <v>-1390100.0066666664</v>
      </c>
      <c r="L89" s="109">
        <v>-18710.776666666668</v>
      </c>
      <c r="M89" s="109">
        <f t="shared" si="88"/>
        <v>-1408810.783333333</v>
      </c>
      <c r="N89" s="109">
        <v>-18710.776666666668</v>
      </c>
      <c r="O89" s="7">
        <f t="shared" si="89"/>
        <v>-1427521.5599999996</v>
      </c>
      <c r="P89" s="109">
        <v>-18710.776666666668</v>
      </c>
      <c r="Q89" s="109">
        <f t="shared" si="90"/>
        <v>-1446232.3366666662</v>
      </c>
      <c r="R89" s="109">
        <v>-18710.776666666668</v>
      </c>
      <c r="S89" s="109">
        <f t="shared" si="91"/>
        <v>-1464943.1133333328</v>
      </c>
      <c r="T89" s="109">
        <v>-18710.776666666668</v>
      </c>
      <c r="U89" s="109">
        <f t="shared" si="92"/>
        <v>-1483653.8899999994</v>
      </c>
      <c r="V89" s="109">
        <v>-18710.776666666668</v>
      </c>
      <c r="W89" s="109">
        <f t="shared" si="93"/>
        <v>-1502364.666666666</v>
      </c>
      <c r="X89" s="109">
        <v>-18710.776666666668</v>
      </c>
      <c r="Y89" s="109">
        <f t="shared" si="94"/>
        <v>-1521075.4433333327</v>
      </c>
      <c r="Z89" s="109">
        <v>-18710.776666666668</v>
      </c>
      <c r="AA89" s="109">
        <f t="shared" si="95"/>
        <v>-1539786.2199999993</v>
      </c>
      <c r="AB89" s="109">
        <v>-18710.776666666668</v>
      </c>
      <c r="AC89" s="109">
        <f t="shared" si="96"/>
        <v>-1558496.9966666659</v>
      </c>
      <c r="AD89" s="109">
        <v>-18710.776666666668</v>
      </c>
      <c r="AE89" s="109">
        <f t="shared" si="97"/>
        <v>-1577207.7733333325</v>
      </c>
      <c r="AF89" s="109">
        <v>-18710.776666666668</v>
      </c>
      <c r="AG89" s="109">
        <f t="shared" si="98"/>
        <v>-1595918.5499999991</v>
      </c>
      <c r="AH89" s="109">
        <v>-18710.776666666668</v>
      </c>
      <c r="AI89" s="109">
        <f t="shared" si="99"/>
        <v>-1614629.3266666657</v>
      </c>
      <c r="AJ89" s="109">
        <v>-18710.776666666668</v>
      </c>
      <c r="AK89" s="109">
        <f t="shared" si="100"/>
        <v>-1633340.1033333323</v>
      </c>
      <c r="AL89" s="109">
        <v>-18710.776666666668</v>
      </c>
      <c r="AM89" s="109">
        <f t="shared" si="101"/>
        <v>-1652050.879999999</v>
      </c>
      <c r="AO89" s="110">
        <f t="shared" si="102"/>
        <v>-1652050.879999999</v>
      </c>
    </row>
    <row r="90" spans="1:41" s="109" customFormat="1" x14ac:dyDescent="0.2">
      <c r="A90" s="11" t="s">
        <v>64</v>
      </c>
      <c r="B90" s="11" t="s">
        <v>10</v>
      </c>
      <c r="C90" s="109">
        <v>-105940.63</v>
      </c>
      <c r="D90" s="109">
        <v>-469.2902250289568</v>
      </c>
      <c r="E90" s="109">
        <f t="shared" si="84"/>
        <v>-106409.92022502897</v>
      </c>
      <c r="F90" s="109">
        <v>-469.18734175353711</v>
      </c>
      <c r="G90" s="109">
        <f t="shared" si="85"/>
        <v>-106879.10756678251</v>
      </c>
      <c r="H90" s="109">
        <v>-469.08445847811765</v>
      </c>
      <c r="I90" s="109">
        <f t="shared" si="86"/>
        <v>-107348.19202526062</v>
      </c>
      <c r="J90" s="109">
        <v>-468.98157520269797</v>
      </c>
      <c r="K90" s="109">
        <f t="shared" si="87"/>
        <v>-107817.17360046331</v>
      </c>
      <c r="L90" s="109">
        <v>-468.87869192727851</v>
      </c>
      <c r="M90" s="109">
        <f t="shared" si="88"/>
        <v>-108286.0522923906</v>
      </c>
      <c r="N90" s="109">
        <v>-468.77580865185882</v>
      </c>
      <c r="O90" s="7">
        <f t="shared" si="89"/>
        <v>-108754.82810104245</v>
      </c>
      <c r="P90" s="109">
        <v>-468.67292537643937</v>
      </c>
      <c r="Q90" s="109">
        <f t="shared" si="90"/>
        <v>-109223.50102641889</v>
      </c>
      <c r="R90" s="109">
        <v>-468.57004210101968</v>
      </c>
      <c r="S90" s="109">
        <f t="shared" si="91"/>
        <v>-109692.07106851992</v>
      </c>
      <c r="T90" s="109">
        <v>-468.46715882560022</v>
      </c>
      <c r="U90" s="109">
        <f t="shared" si="92"/>
        <v>-110160.53822734552</v>
      </c>
      <c r="V90" s="109">
        <v>-468.36427555018054</v>
      </c>
      <c r="W90" s="109">
        <f t="shared" si="93"/>
        <v>-110628.9025028957</v>
      </c>
      <c r="X90" s="109">
        <v>-468.26139227476108</v>
      </c>
      <c r="Y90" s="109">
        <f t="shared" si="94"/>
        <v>-111097.16389517045</v>
      </c>
      <c r="Z90" s="109">
        <v>-468.15850899934139</v>
      </c>
      <c r="AA90" s="109">
        <f t="shared" si="95"/>
        <v>-111565.3224041698</v>
      </c>
      <c r="AB90" s="109">
        <v>-468.05562572392193</v>
      </c>
      <c r="AC90" s="109">
        <f t="shared" si="96"/>
        <v>-112033.37802989372</v>
      </c>
      <c r="AD90" s="109">
        <v>-467.95274244850225</v>
      </c>
      <c r="AE90" s="109">
        <f t="shared" si="97"/>
        <v>-112501.33077234222</v>
      </c>
      <c r="AF90" s="109">
        <v>-467.84985917308279</v>
      </c>
      <c r="AG90" s="109">
        <f t="shared" si="98"/>
        <v>-112969.18063151531</v>
      </c>
      <c r="AH90" s="109">
        <v>-467.74697589766311</v>
      </c>
      <c r="AI90" s="109">
        <f t="shared" si="99"/>
        <v>-113436.92760741297</v>
      </c>
      <c r="AJ90" s="109">
        <v>-467.64409262224365</v>
      </c>
      <c r="AK90" s="109">
        <f t="shared" si="100"/>
        <v>-113904.57170003522</v>
      </c>
      <c r="AL90" s="109">
        <v>-501.60449666501279</v>
      </c>
      <c r="AM90" s="109">
        <f t="shared" si="101"/>
        <v>-114406.17619670022</v>
      </c>
      <c r="AO90" s="110">
        <f t="shared" si="102"/>
        <v>-114406.17619670022</v>
      </c>
    </row>
    <row r="91" spans="1:41" s="109" customFormat="1" x14ac:dyDescent="0.2">
      <c r="A91" s="11" t="s">
        <v>79</v>
      </c>
      <c r="B91" s="11" t="s">
        <v>18</v>
      </c>
      <c r="C91" s="109">
        <v>0</v>
      </c>
      <c r="D91" s="109">
        <v>61459.378166666669</v>
      </c>
      <c r="E91" s="109">
        <f t="shared" si="84"/>
        <v>61459.378166666669</v>
      </c>
      <c r="F91" s="109">
        <v>61459.378166666669</v>
      </c>
      <c r="G91" s="109">
        <f t="shared" si="85"/>
        <v>122918.75633333334</v>
      </c>
      <c r="H91" s="109">
        <v>61459.378166666669</v>
      </c>
      <c r="I91" s="109">
        <f t="shared" si="86"/>
        <v>184378.13450000001</v>
      </c>
      <c r="J91" s="109">
        <v>61459.378166666669</v>
      </c>
      <c r="K91" s="109">
        <f t="shared" si="87"/>
        <v>245837.51266666668</v>
      </c>
      <c r="L91" s="109">
        <v>61459.378166666669</v>
      </c>
      <c r="M91" s="109">
        <f t="shared" si="88"/>
        <v>307296.89083333337</v>
      </c>
      <c r="N91" s="109">
        <v>61459.378166666669</v>
      </c>
      <c r="O91" s="7">
        <f t="shared" si="89"/>
        <v>368756.26900000003</v>
      </c>
      <c r="P91" s="109">
        <v>61459.378166666669</v>
      </c>
      <c r="Q91" s="109">
        <f t="shared" si="90"/>
        <v>430215.64716666669</v>
      </c>
      <c r="R91" s="109">
        <v>61459.378166666669</v>
      </c>
      <c r="S91" s="109">
        <f t="shared" si="91"/>
        <v>491675.02533333335</v>
      </c>
      <c r="T91" s="109">
        <v>61459.378166666669</v>
      </c>
      <c r="U91" s="109">
        <f t="shared" si="92"/>
        <v>553134.40350000001</v>
      </c>
      <c r="V91" s="109">
        <v>61459.378166666669</v>
      </c>
      <c r="W91" s="109">
        <f t="shared" si="93"/>
        <v>614593.78166666673</v>
      </c>
      <c r="X91" s="109">
        <v>61459.378166666669</v>
      </c>
      <c r="Y91" s="109">
        <f t="shared" si="94"/>
        <v>676053.15983333346</v>
      </c>
      <c r="Z91" s="109">
        <v>61459.378166666669</v>
      </c>
      <c r="AA91" s="109">
        <f t="shared" si="95"/>
        <v>737512.53800000018</v>
      </c>
      <c r="AB91" s="109">
        <v>61459.378166666669</v>
      </c>
      <c r="AC91" s="109">
        <f t="shared" si="96"/>
        <v>798971.9161666669</v>
      </c>
      <c r="AD91" s="109">
        <v>61459.378166666669</v>
      </c>
      <c r="AE91" s="109">
        <f t="shared" si="97"/>
        <v>860431.29433333362</v>
      </c>
      <c r="AF91" s="109">
        <v>61459.378166666669</v>
      </c>
      <c r="AG91" s="109">
        <f t="shared" si="98"/>
        <v>921890.67250000034</v>
      </c>
      <c r="AH91" s="109">
        <v>61459.378166666669</v>
      </c>
      <c r="AI91" s="109">
        <f t="shared" si="99"/>
        <v>983350.05066666706</v>
      </c>
      <c r="AJ91" s="109">
        <v>61459.378166666669</v>
      </c>
      <c r="AK91" s="109">
        <f t="shared" si="100"/>
        <v>1044809.4288333338</v>
      </c>
      <c r="AL91" s="109">
        <v>61459.378166666669</v>
      </c>
      <c r="AM91" s="109">
        <f t="shared" si="101"/>
        <v>1106268.8070000005</v>
      </c>
      <c r="AO91" s="110">
        <f t="shared" si="102"/>
        <v>1106268.8070000005</v>
      </c>
    </row>
    <row r="92" spans="1:41" s="109" customFormat="1" x14ac:dyDescent="0.2">
      <c r="A92" s="11" t="s">
        <v>65</v>
      </c>
      <c r="B92" s="11" t="s">
        <v>14</v>
      </c>
      <c r="C92" s="109">
        <v>-21967106.350000001</v>
      </c>
      <c r="D92" s="109">
        <v>-314.79583333333329</v>
      </c>
      <c r="E92" s="109">
        <f t="shared" si="84"/>
        <v>-21967421.145833336</v>
      </c>
      <c r="F92" s="109">
        <v>-314.79583333333329</v>
      </c>
      <c r="G92" s="109">
        <f t="shared" si="85"/>
        <v>-21967735.94166667</v>
      </c>
      <c r="H92" s="109">
        <v>-314.79583333333329</v>
      </c>
      <c r="I92" s="109">
        <f t="shared" si="86"/>
        <v>-21968050.737500004</v>
      </c>
      <c r="J92" s="109">
        <v>-314.79583333333329</v>
      </c>
      <c r="K92" s="109">
        <f t="shared" si="87"/>
        <v>-21968365.533333339</v>
      </c>
      <c r="L92" s="109">
        <v>-314.79583333333329</v>
      </c>
      <c r="M92" s="109">
        <f t="shared" si="88"/>
        <v>-21968680.329166673</v>
      </c>
      <c r="N92" s="109">
        <v>-314.79583333333329</v>
      </c>
      <c r="O92" s="7">
        <f t="shared" si="89"/>
        <v>-21968995.125000007</v>
      </c>
      <c r="P92" s="109">
        <v>-314.79583333333329</v>
      </c>
      <c r="Q92" s="109">
        <f t="shared" si="90"/>
        <v>-21969309.920833342</v>
      </c>
      <c r="R92" s="109">
        <v>-314.79583333333329</v>
      </c>
      <c r="S92" s="109">
        <f t="shared" si="91"/>
        <v>-21969624.716666676</v>
      </c>
      <c r="T92" s="109">
        <v>-314.79583333333329</v>
      </c>
      <c r="U92" s="109">
        <f t="shared" si="92"/>
        <v>-21969939.51250001</v>
      </c>
      <c r="V92" s="109">
        <v>-314.79583333333329</v>
      </c>
      <c r="W92" s="109">
        <f t="shared" si="93"/>
        <v>-21970254.308333345</v>
      </c>
      <c r="X92" s="109">
        <v>-314.79583333333329</v>
      </c>
      <c r="Y92" s="109">
        <f t="shared" si="94"/>
        <v>-21970569.104166679</v>
      </c>
      <c r="Z92" s="109">
        <v>-314.79583333333329</v>
      </c>
      <c r="AA92" s="109">
        <f t="shared" si="95"/>
        <v>-21970883.900000013</v>
      </c>
      <c r="AB92" s="109">
        <v>-314.79583333333329</v>
      </c>
      <c r="AC92" s="109">
        <f t="shared" si="96"/>
        <v>-21971198.695833348</v>
      </c>
      <c r="AD92" s="109">
        <v>-314.79583333333329</v>
      </c>
      <c r="AE92" s="109">
        <f t="shared" si="97"/>
        <v>-21971513.491666682</v>
      </c>
      <c r="AF92" s="109">
        <v>-314.79583333333329</v>
      </c>
      <c r="AG92" s="109">
        <f t="shared" si="98"/>
        <v>-21971828.287500016</v>
      </c>
      <c r="AH92" s="109">
        <v>-314.79583333333329</v>
      </c>
      <c r="AI92" s="109">
        <f t="shared" si="99"/>
        <v>-21972143.083333351</v>
      </c>
      <c r="AJ92" s="109">
        <v>-314.79583333333329</v>
      </c>
      <c r="AK92" s="109">
        <f t="shared" si="100"/>
        <v>-21972457.879166685</v>
      </c>
      <c r="AL92" s="109">
        <v>-314.79583333333329</v>
      </c>
      <c r="AM92" s="109">
        <f t="shared" si="101"/>
        <v>-21972772.675000019</v>
      </c>
      <c r="AO92" s="110">
        <f t="shared" si="102"/>
        <v>-21972772.675000019</v>
      </c>
    </row>
    <row r="93" spans="1:41" s="109" customFormat="1" x14ac:dyDescent="0.2">
      <c r="A93" s="10" t="s">
        <v>69</v>
      </c>
      <c r="B93" s="11" t="s">
        <v>25</v>
      </c>
      <c r="C93" s="109">
        <v>-31595656.049999997</v>
      </c>
      <c r="D93" s="109">
        <v>-275135.80123811972</v>
      </c>
      <c r="E93" s="109">
        <f t="shared" si="84"/>
        <v>-31870791.851238117</v>
      </c>
      <c r="F93" s="109">
        <v>-274758.73295355879</v>
      </c>
      <c r="G93" s="109">
        <f t="shared" si="85"/>
        <v>-32145550.584191676</v>
      </c>
      <c r="H93" s="109">
        <v>-274381.66466899798</v>
      </c>
      <c r="I93" s="109">
        <f t="shared" si="86"/>
        <v>-32419932.248860676</v>
      </c>
      <c r="J93" s="109">
        <v>-274004.59638443706</v>
      </c>
      <c r="K93" s="109">
        <f t="shared" si="87"/>
        <v>-32693936.845245112</v>
      </c>
      <c r="L93" s="109">
        <v>-273627.52809987619</v>
      </c>
      <c r="M93" s="109">
        <f t="shared" si="88"/>
        <v>-32967564.373344988</v>
      </c>
      <c r="N93" s="109">
        <v>-273250.45981531526</v>
      </c>
      <c r="O93" s="7">
        <f t="shared" si="89"/>
        <v>-33240814.833160304</v>
      </c>
      <c r="P93" s="109">
        <v>-272873.39153075439</v>
      </c>
      <c r="Q93" s="109">
        <f t="shared" si="90"/>
        <v>-33513688.224691059</v>
      </c>
      <c r="R93" s="109">
        <v>-272496.32324619347</v>
      </c>
      <c r="S93" s="109">
        <f t="shared" si="91"/>
        <v>-33786184.547937252</v>
      </c>
      <c r="T93" s="109">
        <v>-272119.25496163266</v>
      </c>
      <c r="U93" s="109">
        <f t="shared" si="92"/>
        <v>-34058303.802898884</v>
      </c>
      <c r="V93" s="109">
        <v>-271742.18667707173</v>
      </c>
      <c r="W93" s="109">
        <f t="shared" si="93"/>
        <v>-34330045.989575952</v>
      </c>
      <c r="X93" s="109">
        <v>-271365.11839251086</v>
      </c>
      <c r="Y93" s="109">
        <f t="shared" si="94"/>
        <v>-34601411.107968464</v>
      </c>
      <c r="Z93" s="109">
        <v>-270988.05010794994</v>
      </c>
      <c r="AA93" s="109">
        <f t="shared" si="95"/>
        <v>-34872399.158076413</v>
      </c>
      <c r="AB93" s="109">
        <v>-270610.98182338907</v>
      </c>
      <c r="AC93" s="109">
        <f t="shared" si="96"/>
        <v>-35143010.139899805</v>
      </c>
      <c r="AD93" s="109">
        <v>-270233.91353882814</v>
      </c>
      <c r="AE93" s="109">
        <f t="shared" si="97"/>
        <v>-35413244.053438634</v>
      </c>
      <c r="AF93" s="109">
        <v>-269856.84525426733</v>
      </c>
      <c r="AG93" s="109">
        <f t="shared" si="98"/>
        <v>-35683100.898692898</v>
      </c>
      <c r="AH93" s="109">
        <v>-269479.77696970641</v>
      </c>
      <c r="AI93" s="109">
        <f t="shared" si="99"/>
        <v>-35952580.675662607</v>
      </c>
      <c r="AJ93" s="109">
        <v>-269102.70868514554</v>
      </c>
      <c r="AK93" s="109">
        <f t="shared" si="100"/>
        <v>-36221683.384347752</v>
      </c>
      <c r="AL93" s="109">
        <v>-268725.64040058461</v>
      </c>
      <c r="AM93" s="109">
        <f t="shared" si="101"/>
        <v>-36490409.024748333</v>
      </c>
      <c r="AO93" s="110">
        <f t="shared" si="102"/>
        <v>-36490409.024748333</v>
      </c>
    </row>
    <row r="94" spans="1:41" s="109" customFormat="1" x14ac:dyDescent="0.2">
      <c r="A94" s="10" t="s">
        <v>72</v>
      </c>
      <c r="B94" s="11" t="s">
        <v>24</v>
      </c>
      <c r="C94" s="109">
        <v>-36256408.00999999</v>
      </c>
      <c r="D94" s="109">
        <v>47467.406542168115</v>
      </c>
      <c r="E94" s="109">
        <f t="shared" si="84"/>
        <v>-36208940.603457823</v>
      </c>
      <c r="F94" s="109">
        <v>48129.560734200466</v>
      </c>
      <c r="G94" s="109">
        <f t="shared" si="85"/>
        <v>-36160811.042723626</v>
      </c>
      <c r="H94" s="109">
        <v>48791.714926232758</v>
      </c>
      <c r="I94" s="109">
        <f t="shared" si="86"/>
        <v>-36112019.327797391</v>
      </c>
      <c r="J94" s="109">
        <v>49453.869118265138</v>
      </c>
      <c r="K94" s="109">
        <f t="shared" si="87"/>
        <v>-36062565.458679125</v>
      </c>
      <c r="L94" s="109">
        <v>50116.023310297431</v>
      </c>
      <c r="M94" s="109">
        <f t="shared" si="88"/>
        <v>-36012449.435368828</v>
      </c>
      <c r="N94" s="109">
        <v>50778.177502329811</v>
      </c>
      <c r="O94" s="7">
        <f t="shared" si="89"/>
        <v>-35961671.257866502</v>
      </c>
      <c r="P94" s="109">
        <v>51440.331694362103</v>
      </c>
      <c r="Q94" s="109">
        <f t="shared" si="90"/>
        <v>-35910230.926172137</v>
      </c>
      <c r="R94" s="109">
        <v>52102.485886394454</v>
      </c>
      <c r="S94" s="109">
        <f t="shared" si="91"/>
        <v>-35858128.440285742</v>
      </c>
      <c r="T94" s="109">
        <v>52764.640078426746</v>
      </c>
      <c r="U94" s="109">
        <f t="shared" si="92"/>
        <v>-35805363.800207317</v>
      </c>
      <c r="V94" s="109">
        <v>53426.794270459126</v>
      </c>
      <c r="W94" s="109">
        <f t="shared" si="93"/>
        <v>-35751937.005936861</v>
      </c>
      <c r="X94" s="109">
        <v>54088.948462491418</v>
      </c>
      <c r="Y94" s="109">
        <f t="shared" si="94"/>
        <v>-35697848.057474367</v>
      </c>
      <c r="Z94" s="109">
        <v>54751.102654523798</v>
      </c>
      <c r="AA94" s="109">
        <f t="shared" si="95"/>
        <v>-35643096.954819843</v>
      </c>
      <c r="AB94" s="109">
        <v>55413.256846556091</v>
      </c>
      <c r="AC94" s="109">
        <f t="shared" si="96"/>
        <v>-35587683.697973289</v>
      </c>
      <c r="AD94" s="109">
        <v>56075.411038588441</v>
      </c>
      <c r="AE94" s="109">
        <f t="shared" si="97"/>
        <v>-35531608.286934704</v>
      </c>
      <c r="AF94" s="109">
        <v>56737.565230620734</v>
      </c>
      <c r="AG94" s="109">
        <f t="shared" si="98"/>
        <v>-35474870.721704081</v>
      </c>
      <c r="AH94" s="109">
        <v>57399.719422653114</v>
      </c>
      <c r="AI94" s="109">
        <f t="shared" si="99"/>
        <v>-35417471.002281427</v>
      </c>
      <c r="AJ94" s="109">
        <v>58061.873614685406</v>
      </c>
      <c r="AK94" s="109">
        <f t="shared" si="100"/>
        <v>-35359409.128666744</v>
      </c>
      <c r="AL94" s="109">
        <v>58724.027806717815</v>
      </c>
      <c r="AM94" s="109">
        <f t="shared" si="101"/>
        <v>-35300685.100860029</v>
      </c>
      <c r="AO94" s="110">
        <f t="shared" si="102"/>
        <v>-35300685.100860029</v>
      </c>
    </row>
    <row r="95" spans="1:41" s="109" customFormat="1" x14ac:dyDescent="0.2">
      <c r="A95" s="10" t="s">
        <v>78</v>
      </c>
      <c r="B95" s="11" t="s">
        <v>25</v>
      </c>
      <c r="C95" s="109">
        <v>0</v>
      </c>
      <c r="D95" s="109">
        <v>0</v>
      </c>
      <c r="E95" s="109">
        <f t="shared" si="84"/>
        <v>0</v>
      </c>
      <c r="F95" s="109">
        <v>0</v>
      </c>
      <c r="G95" s="109">
        <f t="shared" si="85"/>
        <v>0</v>
      </c>
      <c r="H95" s="109">
        <v>0</v>
      </c>
      <c r="I95" s="109">
        <f t="shared" si="86"/>
        <v>0</v>
      </c>
      <c r="J95" s="109">
        <v>0</v>
      </c>
      <c r="K95" s="109">
        <f t="shared" si="87"/>
        <v>0</v>
      </c>
      <c r="L95" s="109">
        <v>0</v>
      </c>
      <c r="M95" s="109">
        <f t="shared" si="88"/>
        <v>0</v>
      </c>
      <c r="N95" s="109">
        <v>0</v>
      </c>
      <c r="O95" s="7">
        <f t="shared" si="89"/>
        <v>0</v>
      </c>
      <c r="P95" s="109">
        <v>0</v>
      </c>
      <c r="Q95" s="109">
        <f t="shared" si="90"/>
        <v>0</v>
      </c>
      <c r="R95" s="109">
        <v>0</v>
      </c>
      <c r="S95" s="109">
        <f t="shared" si="91"/>
        <v>0</v>
      </c>
      <c r="T95" s="109">
        <v>0</v>
      </c>
      <c r="U95" s="109">
        <f t="shared" si="92"/>
        <v>0</v>
      </c>
      <c r="V95" s="109">
        <v>0</v>
      </c>
      <c r="W95" s="109">
        <f t="shared" si="93"/>
        <v>0</v>
      </c>
      <c r="X95" s="109">
        <v>0</v>
      </c>
      <c r="Y95" s="109">
        <f t="shared" si="94"/>
        <v>0</v>
      </c>
      <c r="Z95" s="109">
        <v>0</v>
      </c>
      <c r="AA95" s="109">
        <f t="shared" si="95"/>
        <v>0</v>
      </c>
      <c r="AB95" s="109">
        <v>0</v>
      </c>
      <c r="AC95" s="109">
        <f t="shared" si="96"/>
        <v>0</v>
      </c>
      <c r="AD95" s="109">
        <v>0</v>
      </c>
      <c r="AE95" s="109">
        <f t="shared" si="97"/>
        <v>0</v>
      </c>
      <c r="AF95" s="109">
        <v>0</v>
      </c>
      <c r="AG95" s="109">
        <f t="shared" si="98"/>
        <v>0</v>
      </c>
      <c r="AH95" s="109">
        <v>0</v>
      </c>
      <c r="AI95" s="109">
        <f t="shared" si="99"/>
        <v>0</v>
      </c>
      <c r="AJ95" s="109">
        <v>0</v>
      </c>
      <c r="AK95" s="109">
        <f t="shared" si="100"/>
        <v>0</v>
      </c>
      <c r="AL95" s="109">
        <v>0</v>
      </c>
      <c r="AM95" s="109">
        <f t="shared" si="101"/>
        <v>0</v>
      </c>
      <c r="AO95" s="110">
        <f t="shared" si="102"/>
        <v>0</v>
      </c>
    </row>
    <row r="96" spans="1:41" s="109" customFormat="1" x14ac:dyDescent="0.2">
      <c r="A96" s="10" t="s">
        <v>69</v>
      </c>
      <c r="B96" s="11" t="s">
        <v>25</v>
      </c>
      <c r="C96" s="109">
        <v>-6724389.3600000013</v>
      </c>
      <c r="D96" s="109">
        <v>-42938.650293805855</v>
      </c>
      <c r="E96" s="109">
        <f t="shared" si="84"/>
        <v>-6767328.0102938069</v>
      </c>
      <c r="F96" s="109">
        <v>-42938.650293805855</v>
      </c>
      <c r="G96" s="109">
        <f t="shared" si="85"/>
        <v>-6810266.6605876125</v>
      </c>
      <c r="H96" s="109">
        <v>-42938.650293805855</v>
      </c>
      <c r="I96" s="109">
        <f t="shared" si="86"/>
        <v>-6853205.3108814182</v>
      </c>
      <c r="J96" s="109">
        <v>-42938.650293805855</v>
      </c>
      <c r="K96" s="109">
        <f t="shared" si="87"/>
        <v>-6896143.9611752238</v>
      </c>
      <c r="L96" s="109">
        <v>-42938.650293805855</v>
      </c>
      <c r="M96" s="109">
        <f t="shared" si="88"/>
        <v>-6939082.6114690294</v>
      </c>
      <c r="N96" s="109">
        <v>-42938.650293805855</v>
      </c>
      <c r="O96" s="7">
        <f t="shared" si="89"/>
        <v>-6982021.2617628351</v>
      </c>
      <c r="P96" s="109">
        <v>-42938.650293805855</v>
      </c>
      <c r="Q96" s="109">
        <f t="shared" si="90"/>
        <v>-7024959.9120566407</v>
      </c>
      <c r="R96" s="109">
        <v>-42938.650293805855</v>
      </c>
      <c r="S96" s="109">
        <f t="shared" si="91"/>
        <v>-7067898.5623504464</v>
      </c>
      <c r="T96" s="109">
        <v>-42938.650293805855</v>
      </c>
      <c r="U96" s="109">
        <f t="shared" si="92"/>
        <v>-7110837.212644252</v>
      </c>
      <c r="V96" s="109">
        <v>-42938.650293805855</v>
      </c>
      <c r="W96" s="109">
        <f t="shared" si="93"/>
        <v>-7153775.8629380576</v>
      </c>
      <c r="X96" s="109">
        <v>-42938.650293805855</v>
      </c>
      <c r="Y96" s="109">
        <f t="shared" si="94"/>
        <v>-7196714.5132318633</v>
      </c>
      <c r="Z96" s="109">
        <v>-42938.650293805855</v>
      </c>
      <c r="AA96" s="109">
        <f t="shared" si="95"/>
        <v>-7239653.1635256689</v>
      </c>
      <c r="AB96" s="109">
        <v>-42938.650293805855</v>
      </c>
      <c r="AC96" s="109">
        <f t="shared" si="96"/>
        <v>-7282591.8138194745</v>
      </c>
      <c r="AD96" s="109">
        <v>-42938.650293805855</v>
      </c>
      <c r="AE96" s="109">
        <f t="shared" si="97"/>
        <v>-7325530.4641132802</v>
      </c>
      <c r="AF96" s="109">
        <v>-42938.650293805855</v>
      </c>
      <c r="AG96" s="109">
        <f t="shared" si="98"/>
        <v>-7368469.1144070858</v>
      </c>
      <c r="AH96" s="109">
        <v>-42938.650293805855</v>
      </c>
      <c r="AI96" s="109">
        <f t="shared" si="99"/>
        <v>-7411407.7647008915</v>
      </c>
      <c r="AJ96" s="109">
        <v>-42938.650293805855</v>
      </c>
      <c r="AK96" s="109">
        <f t="shared" si="100"/>
        <v>-7454346.4149946971</v>
      </c>
      <c r="AL96" s="109">
        <v>-42938.650293805855</v>
      </c>
      <c r="AM96" s="109">
        <f t="shared" si="101"/>
        <v>-7497285.0652885027</v>
      </c>
      <c r="AO96" s="110">
        <f t="shared" si="102"/>
        <v>-7497285.0652885027</v>
      </c>
    </row>
    <row r="97" spans="1:41" s="109" customFormat="1" x14ac:dyDescent="0.2">
      <c r="A97" s="10" t="s">
        <v>72</v>
      </c>
      <c r="B97" s="11" t="s">
        <v>24</v>
      </c>
      <c r="C97" s="109">
        <v>-34813771.519999996</v>
      </c>
      <c r="D97" s="109">
        <v>-256115.25562650862</v>
      </c>
      <c r="E97" s="109">
        <f t="shared" si="84"/>
        <v>-35069886.775626503</v>
      </c>
      <c r="F97" s="109">
        <v>-256115.25562650862</v>
      </c>
      <c r="G97" s="109">
        <f t="shared" si="85"/>
        <v>-35326002.03125301</v>
      </c>
      <c r="H97" s="109">
        <v>-256115.25562650862</v>
      </c>
      <c r="I97" s="109">
        <f t="shared" si="86"/>
        <v>-35582117.286879517</v>
      </c>
      <c r="J97" s="109">
        <v>-256115.25562650862</v>
      </c>
      <c r="K97" s="109">
        <f t="shared" si="87"/>
        <v>-35838232.542506024</v>
      </c>
      <c r="L97" s="109">
        <v>-256115.25562650862</v>
      </c>
      <c r="M97" s="109">
        <f t="shared" si="88"/>
        <v>-36094347.798132531</v>
      </c>
      <c r="N97" s="109">
        <v>-256115.25562650862</v>
      </c>
      <c r="O97" s="7">
        <f t="shared" si="89"/>
        <v>-36350463.053759038</v>
      </c>
      <c r="P97" s="109">
        <v>-256115.25562650862</v>
      </c>
      <c r="Q97" s="109">
        <f t="shared" si="90"/>
        <v>-36606578.309385546</v>
      </c>
      <c r="R97" s="109">
        <v>-256115.25562650862</v>
      </c>
      <c r="S97" s="109">
        <f t="shared" si="91"/>
        <v>-36862693.565012053</v>
      </c>
      <c r="T97" s="109">
        <v>-256115.25562650862</v>
      </c>
      <c r="U97" s="109">
        <f t="shared" si="92"/>
        <v>-37118808.82063856</v>
      </c>
      <c r="V97" s="109">
        <v>-256115.25562650862</v>
      </c>
      <c r="W97" s="109">
        <f t="shared" si="93"/>
        <v>-37374924.076265067</v>
      </c>
      <c r="X97" s="109">
        <v>-256115.25562650862</v>
      </c>
      <c r="Y97" s="109">
        <f t="shared" si="94"/>
        <v>-37631039.331891574</v>
      </c>
      <c r="Z97" s="109">
        <v>-256115.25562650862</v>
      </c>
      <c r="AA97" s="109">
        <f t="shared" si="95"/>
        <v>-37887154.587518081</v>
      </c>
      <c r="AB97" s="109">
        <v>-256115.25562650862</v>
      </c>
      <c r="AC97" s="109">
        <f t="shared" si="96"/>
        <v>-38143269.843144588</v>
      </c>
      <c r="AD97" s="109">
        <v>-256115.25562650862</v>
      </c>
      <c r="AE97" s="109">
        <f t="shared" si="97"/>
        <v>-38399385.098771095</v>
      </c>
      <c r="AF97" s="109">
        <v>-256115.25562650862</v>
      </c>
      <c r="AG97" s="109">
        <f t="shared" si="98"/>
        <v>-38655500.354397602</v>
      </c>
      <c r="AH97" s="109">
        <v>-256115.25562650862</v>
      </c>
      <c r="AI97" s="109">
        <f t="shared" si="99"/>
        <v>-38911615.610024109</v>
      </c>
      <c r="AJ97" s="109">
        <v>-256115.25562650862</v>
      </c>
      <c r="AK97" s="109">
        <f t="shared" si="100"/>
        <v>-39167730.865650617</v>
      </c>
      <c r="AL97" s="109">
        <v>-256115.25562650862</v>
      </c>
      <c r="AM97" s="109">
        <f t="shared" si="101"/>
        <v>-39423846.121277124</v>
      </c>
      <c r="AO97" s="110">
        <f t="shared" si="102"/>
        <v>-39423846.121277124</v>
      </c>
    </row>
    <row r="98" spans="1:41" s="109" customFormat="1" x14ac:dyDescent="0.2">
      <c r="A98" s="11" t="s">
        <v>63</v>
      </c>
      <c r="B98" s="11" t="s">
        <v>13</v>
      </c>
      <c r="C98" s="109">
        <v>-290867606.23000002</v>
      </c>
      <c r="D98" s="109">
        <v>-201715.96670005075</v>
      </c>
      <c r="E98" s="109">
        <f t="shared" ref="E98:E103" si="103">C98+D98</f>
        <v>-291069322.1967001</v>
      </c>
      <c r="F98" s="109">
        <v>-212178.73954982986</v>
      </c>
      <c r="G98" s="109">
        <f t="shared" ref="G98:G103" si="104">E98+F98</f>
        <v>-291281500.93624991</v>
      </c>
      <c r="H98" s="109">
        <v>-208773.9523830926</v>
      </c>
      <c r="I98" s="109">
        <f t="shared" ref="I98:I103" si="105">G98+H98</f>
        <v>-291490274.88863301</v>
      </c>
      <c r="J98" s="109">
        <v>-205273.53273491794</v>
      </c>
      <c r="K98" s="109">
        <f t="shared" ref="K98:K103" si="106">I98+J98</f>
        <v>-291695548.42136794</v>
      </c>
      <c r="L98" s="109">
        <v>-201735.05192784709</v>
      </c>
      <c r="M98" s="109">
        <f t="shared" ref="M98:M103" si="107">K98+L98</f>
        <v>-291897283.47329581</v>
      </c>
      <c r="N98" s="109">
        <v>-198427.55802762206</v>
      </c>
      <c r="O98" s="7">
        <f t="shared" ref="O98:O103" si="108">M98+N98</f>
        <v>-292095711.03132343</v>
      </c>
      <c r="P98" s="109">
        <v>-195100.89673741045</v>
      </c>
      <c r="Q98" s="109">
        <f t="shared" ref="Q98:Q103" si="109">O98+P98</f>
        <v>-292290811.92806083</v>
      </c>
      <c r="R98" s="109">
        <v>-191706.64121653163</v>
      </c>
      <c r="S98" s="109">
        <f t="shared" ref="S98:S103" si="110">Q98+R98</f>
        <v>-292482518.56927735</v>
      </c>
      <c r="T98" s="109">
        <v>-189765.32833235525</v>
      </c>
      <c r="U98" s="109">
        <f t="shared" ref="U98:U103" si="111">S98+T98</f>
        <v>-292672283.89760971</v>
      </c>
      <c r="V98" s="109">
        <v>-188427.73531928356</v>
      </c>
      <c r="W98" s="109">
        <f t="shared" ref="W98:W103" si="112">U98+V98</f>
        <v>-292860711.63292897</v>
      </c>
      <c r="X98" s="109">
        <v>-187414.47591958917</v>
      </c>
      <c r="Y98" s="109">
        <f t="shared" ref="Y98:Y103" si="113">W98+X98</f>
        <v>-293048126.10884857</v>
      </c>
      <c r="Z98" s="109">
        <v>-196397.17756333877</v>
      </c>
      <c r="AA98" s="109">
        <f t="shared" ref="AA98:AA103" si="114">Y98+Z98</f>
        <v>-293244523.28641188</v>
      </c>
      <c r="AB98" s="109">
        <v>-206527.83403446293</v>
      </c>
      <c r="AC98" s="109">
        <f t="shared" ref="AC98:AC103" si="115">AA98+AB98</f>
        <v>-293451051.12044632</v>
      </c>
      <c r="AD98" s="109">
        <v>-206762.07420819905</v>
      </c>
      <c r="AE98" s="109">
        <f t="shared" ref="AE98:AE103" si="116">AC98+AD98</f>
        <v>-293657813.19465452</v>
      </c>
      <c r="AF98" s="109">
        <v>-205911.14570666919</v>
      </c>
      <c r="AG98" s="109">
        <f t="shared" ref="AG98:AG103" si="117">AE98+AF98</f>
        <v>-293863724.34036118</v>
      </c>
      <c r="AH98" s="109">
        <v>-205568.7944213287</v>
      </c>
      <c r="AI98" s="109">
        <f t="shared" ref="AI98:AI103" si="118">AG98+AH98</f>
        <v>-294069293.13478249</v>
      </c>
      <c r="AJ98" s="109">
        <v>-205314.88641985343</v>
      </c>
      <c r="AK98" s="109">
        <f t="shared" ref="AK98:AK103" si="119">AI98+AJ98</f>
        <v>-294274608.02120233</v>
      </c>
      <c r="AL98" s="109">
        <v>-227196.12386710406</v>
      </c>
      <c r="AM98" s="109">
        <f t="shared" ref="AM98:AM103" si="120">AK98+AL98</f>
        <v>-294501804.14506942</v>
      </c>
      <c r="AO98" s="110">
        <f t="shared" ref="AO98:AO103" si="121">AM98</f>
        <v>-294501804.14506942</v>
      </c>
    </row>
    <row r="99" spans="1:41" s="109" customFormat="1" x14ac:dyDescent="0.2">
      <c r="A99" s="11" t="s">
        <v>61</v>
      </c>
      <c r="B99" s="11" t="s">
        <v>8</v>
      </c>
      <c r="C99" s="109">
        <v>30396632.23</v>
      </c>
      <c r="D99" s="109">
        <v>285828.94743845909</v>
      </c>
      <c r="E99" s="109">
        <f t="shared" si="103"/>
        <v>30682461.17743846</v>
      </c>
      <c r="F99" s="109">
        <v>285843.98364871048</v>
      </c>
      <c r="G99" s="109">
        <f t="shared" si="104"/>
        <v>30968305.16108717</v>
      </c>
      <c r="H99" s="109">
        <v>285859.01985896187</v>
      </c>
      <c r="I99" s="109">
        <f t="shared" si="105"/>
        <v>31254164.18094613</v>
      </c>
      <c r="J99" s="109">
        <v>285874.05606921314</v>
      </c>
      <c r="K99" s="109">
        <f t="shared" si="106"/>
        <v>31540038.237015344</v>
      </c>
      <c r="L99" s="109">
        <v>285889.09227946459</v>
      </c>
      <c r="M99" s="109">
        <f t="shared" si="107"/>
        <v>31825927.329294808</v>
      </c>
      <c r="N99" s="109">
        <v>285904.12848971592</v>
      </c>
      <c r="O99" s="7">
        <f t="shared" si="108"/>
        <v>32111831.457784522</v>
      </c>
      <c r="P99" s="109">
        <v>285919.16469996731</v>
      </c>
      <c r="Q99" s="109">
        <f t="shared" si="109"/>
        <v>32397750.62248449</v>
      </c>
      <c r="R99" s="109">
        <v>285934.20091021864</v>
      </c>
      <c r="S99" s="109">
        <f t="shared" si="110"/>
        <v>32683684.823394708</v>
      </c>
      <c r="T99" s="109">
        <v>285949.23712047009</v>
      </c>
      <c r="U99" s="109">
        <f t="shared" si="111"/>
        <v>32969634.06051518</v>
      </c>
      <c r="V99" s="109">
        <v>285964.27333072136</v>
      </c>
      <c r="W99" s="109">
        <f t="shared" si="112"/>
        <v>33255598.333845902</v>
      </c>
      <c r="X99" s="109">
        <v>285979.30954097281</v>
      </c>
      <c r="Y99" s="109">
        <f t="shared" si="113"/>
        <v>33541577.643386874</v>
      </c>
      <c r="Z99" s="109">
        <v>285994.34575122414</v>
      </c>
      <c r="AA99" s="109">
        <f t="shared" si="114"/>
        <v>33827571.989138097</v>
      </c>
      <c r="AB99" s="109">
        <v>286009.38196147553</v>
      </c>
      <c r="AC99" s="109">
        <f t="shared" si="115"/>
        <v>34113581.371099569</v>
      </c>
      <c r="AD99" s="109">
        <v>286024.41817172687</v>
      </c>
      <c r="AE99" s="109">
        <f t="shared" si="116"/>
        <v>34399605.789271295</v>
      </c>
      <c r="AF99" s="109">
        <v>286039.45438197826</v>
      </c>
      <c r="AG99" s="109">
        <f t="shared" si="117"/>
        <v>34685645.243653275</v>
      </c>
      <c r="AH99" s="109">
        <v>286054.49059222959</v>
      </c>
      <c r="AI99" s="109">
        <f t="shared" si="118"/>
        <v>34971699.734245501</v>
      </c>
      <c r="AJ99" s="109">
        <v>286069.52680248098</v>
      </c>
      <c r="AK99" s="109">
        <f t="shared" si="119"/>
        <v>35257769.261047982</v>
      </c>
      <c r="AL99" s="109">
        <v>286084.56301273237</v>
      </c>
      <c r="AM99" s="109">
        <f t="shared" si="120"/>
        <v>35543853.824060716</v>
      </c>
      <c r="AO99" s="110">
        <f t="shared" si="121"/>
        <v>35543853.824060716</v>
      </c>
    </row>
    <row r="100" spans="1:41" s="109" customFormat="1" x14ac:dyDescent="0.2">
      <c r="A100" s="11" t="s">
        <v>60</v>
      </c>
      <c r="B100" s="11" t="s">
        <v>9</v>
      </c>
      <c r="C100" s="109">
        <v>-4535.3999999999996</v>
      </c>
      <c r="D100" s="109">
        <v>-251.9666666666667</v>
      </c>
      <c r="E100" s="109">
        <f t="shared" si="103"/>
        <v>-4787.3666666666668</v>
      </c>
      <c r="F100" s="109">
        <v>-251.9666666666667</v>
      </c>
      <c r="G100" s="109">
        <f t="shared" si="104"/>
        <v>-5039.3333333333339</v>
      </c>
      <c r="H100" s="109">
        <v>-251.9666666666667</v>
      </c>
      <c r="I100" s="109">
        <f t="shared" si="105"/>
        <v>-5291.3000000000011</v>
      </c>
      <c r="J100" s="109">
        <v>-251.9666666666667</v>
      </c>
      <c r="K100" s="109">
        <f t="shared" si="106"/>
        <v>-5543.2666666666682</v>
      </c>
      <c r="L100" s="109">
        <v>-251.9666666666667</v>
      </c>
      <c r="M100" s="109">
        <f t="shared" si="107"/>
        <v>-5795.2333333333354</v>
      </c>
      <c r="N100" s="109">
        <v>-251.9666666666667</v>
      </c>
      <c r="O100" s="7">
        <f t="shared" si="108"/>
        <v>-6047.2000000000025</v>
      </c>
      <c r="P100" s="109">
        <v>-251.9666666666667</v>
      </c>
      <c r="Q100" s="109">
        <f t="shared" si="109"/>
        <v>-6299.1666666666697</v>
      </c>
      <c r="R100" s="109">
        <v>-251.9666666666667</v>
      </c>
      <c r="S100" s="109">
        <f t="shared" si="110"/>
        <v>-6551.1333333333369</v>
      </c>
      <c r="T100" s="109">
        <v>-251.9666666666667</v>
      </c>
      <c r="U100" s="109">
        <f t="shared" si="111"/>
        <v>-6803.100000000004</v>
      </c>
      <c r="V100" s="109">
        <v>-251.9666666666667</v>
      </c>
      <c r="W100" s="109">
        <f t="shared" si="112"/>
        <v>-7055.0666666666712</v>
      </c>
      <c r="X100" s="109">
        <v>-251.9666666666667</v>
      </c>
      <c r="Y100" s="109">
        <f t="shared" si="113"/>
        <v>-7307.0333333333383</v>
      </c>
      <c r="Z100" s="109">
        <v>-251.9666666666667</v>
      </c>
      <c r="AA100" s="109">
        <f t="shared" si="114"/>
        <v>-7559.0000000000055</v>
      </c>
      <c r="AB100" s="109">
        <v>-251.9666666666667</v>
      </c>
      <c r="AC100" s="109">
        <f t="shared" si="115"/>
        <v>-7810.9666666666726</v>
      </c>
      <c r="AD100" s="109">
        <v>-251.9666666666667</v>
      </c>
      <c r="AE100" s="109">
        <f t="shared" si="116"/>
        <v>-8062.9333333333398</v>
      </c>
      <c r="AF100" s="109">
        <v>-251.9666666666667</v>
      </c>
      <c r="AG100" s="109">
        <f t="shared" si="117"/>
        <v>-8314.9000000000069</v>
      </c>
      <c r="AH100" s="109">
        <v>-251.9666666666667</v>
      </c>
      <c r="AI100" s="109">
        <f t="shared" si="118"/>
        <v>-8566.8666666666741</v>
      </c>
      <c r="AJ100" s="109">
        <v>-251.9666666666667</v>
      </c>
      <c r="AK100" s="109">
        <f t="shared" si="119"/>
        <v>-8818.8333333333412</v>
      </c>
      <c r="AL100" s="109">
        <v>-251.9666666666667</v>
      </c>
      <c r="AM100" s="109">
        <f t="shared" si="120"/>
        <v>-9070.8000000000084</v>
      </c>
      <c r="AO100" s="110">
        <f t="shared" si="121"/>
        <v>-9070.8000000000084</v>
      </c>
    </row>
    <row r="101" spans="1:41" s="109" customFormat="1" x14ac:dyDescent="0.2">
      <c r="A101" s="11" t="s">
        <v>59</v>
      </c>
      <c r="B101" s="11" t="s">
        <v>27</v>
      </c>
      <c r="C101" s="109">
        <v>-153588.53</v>
      </c>
      <c r="D101" s="109">
        <v>4209.5508561683782</v>
      </c>
      <c r="E101" s="109">
        <f t="shared" si="103"/>
        <v>-149378.97914383162</v>
      </c>
      <c r="F101" s="109">
        <v>4231.4840538251701</v>
      </c>
      <c r="G101" s="109">
        <f t="shared" si="104"/>
        <v>-145147.49509000644</v>
      </c>
      <c r="H101" s="109">
        <v>4253.4172514819675</v>
      </c>
      <c r="I101" s="109">
        <f t="shared" si="105"/>
        <v>-140894.07783852448</v>
      </c>
      <c r="J101" s="109">
        <v>4275.3504491387612</v>
      </c>
      <c r="K101" s="109">
        <f t="shared" si="106"/>
        <v>-136618.72738938572</v>
      </c>
      <c r="L101" s="109">
        <v>4297.2836467955567</v>
      </c>
      <c r="M101" s="109">
        <f t="shared" si="107"/>
        <v>-132321.44374259017</v>
      </c>
      <c r="N101" s="109">
        <v>4319.2168444523504</v>
      </c>
      <c r="O101" s="7">
        <f t="shared" si="108"/>
        <v>-128002.22689813781</v>
      </c>
      <c r="P101" s="109">
        <v>4341.1500421091478</v>
      </c>
      <c r="Q101" s="109">
        <f t="shared" si="109"/>
        <v>-123661.07685602867</v>
      </c>
      <c r="R101" s="109">
        <v>4363.0832397659397</v>
      </c>
      <c r="S101" s="109">
        <f t="shared" si="110"/>
        <v>-119297.99361626273</v>
      </c>
      <c r="T101" s="109">
        <v>4385.016437422737</v>
      </c>
      <c r="U101" s="109">
        <f t="shared" si="111"/>
        <v>-114912.97717884</v>
      </c>
      <c r="V101" s="109">
        <v>4406.9496350795307</v>
      </c>
      <c r="W101" s="109">
        <f t="shared" si="112"/>
        <v>-110506.02754376046</v>
      </c>
      <c r="X101" s="109">
        <v>4428.8828327363262</v>
      </c>
      <c r="Y101" s="109">
        <f t="shared" si="113"/>
        <v>-106077.14471102413</v>
      </c>
      <c r="Z101" s="109">
        <v>4450.8160303931199</v>
      </c>
      <c r="AA101" s="109">
        <f t="shared" si="114"/>
        <v>-101626.32868063101</v>
      </c>
      <c r="AB101" s="109">
        <v>4472.7492280499173</v>
      </c>
      <c r="AC101" s="109">
        <f t="shared" si="115"/>
        <v>-97153.579452581092</v>
      </c>
      <c r="AD101" s="109">
        <v>4494.6824257067092</v>
      </c>
      <c r="AE101" s="109">
        <f t="shared" si="116"/>
        <v>-92658.897026874387</v>
      </c>
      <c r="AF101" s="109">
        <v>4516.6156233635065</v>
      </c>
      <c r="AG101" s="109">
        <f t="shared" si="117"/>
        <v>-88142.281403510875</v>
      </c>
      <c r="AH101" s="109">
        <v>4538.5488210203002</v>
      </c>
      <c r="AI101" s="109">
        <f t="shared" si="118"/>
        <v>-83603.732582490571</v>
      </c>
      <c r="AJ101" s="109">
        <v>4560.4820186770958</v>
      </c>
      <c r="AK101" s="109">
        <f t="shared" si="119"/>
        <v>-79043.250563813475</v>
      </c>
      <c r="AL101" s="109">
        <v>4582.4152163338895</v>
      </c>
      <c r="AM101" s="109">
        <f t="shared" si="120"/>
        <v>-74460.835347479588</v>
      </c>
      <c r="AO101" s="110">
        <f t="shared" si="121"/>
        <v>-74460.835347479588</v>
      </c>
    </row>
    <row r="102" spans="1:41" s="109" customFormat="1" x14ac:dyDescent="0.2">
      <c r="A102" s="11" t="s">
        <v>58</v>
      </c>
      <c r="B102" s="11" t="s">
        <v>26</v>
      </c>
      <c r="C102" s="109">
        <v>0</v>
      </c>
      <c r="D102" s="109">
        <v>0</v>
      </c>
      <c r="E102" s="109">
        <f t="shared" si="103"/>
        <v>0</v>
      </c>
      <c r="F102" s="109">
        <v>0</v>
      </c>
      <c r="G102" s="109">
        <f t="shared" si="104"/>
        <v>0</v>
      </c>
      <c r="H102" s="109">
        <v>0</v>
      </c>
      <c r="I102" s="109">
        <f t="shared" si="105"/>
        <v>0</v>
      </c>
      <c r="J102" s="109">
        <v>0</v>
      </c>
      <c r="K102" s="109">
        <f t="shared" si="106"/>
        <v>0</v>
      </c>
      <c r="L102" s="109">
        <v>0</v>
      </c>
      <c r="M102" s="109">
        <f t="shared" si="107"/>
        <v>0</v>
      </c>
      <c r="N102" s="109">
        <v>0</v>
      </c>
      <c r="O102" s="7">
        <f t="shared" si="108"/>
        <v>0</v>
      </c>
      <c r="P102" s="109">
        <v>0</v>
      </c>
      <c r="Q102" s="109">
        <f t="shared" si="109"/>
        <v>0</v>
      </c>
      <c r="R102" s="109">
        <v>0</v>
      </c>
      <c r="S102" s="109">
        <f t="shared" si="110"/>
        <v>0</v>
      </c>
      <c r="T102" s="109">
        <v>0</v>
      </c>
      <c r="U102" s="109">
        <f t="shared" si="111"/>
        <v>0</v>
      </c>
      <c r="V102" s="109">
        <v>0</v>
      </c>
      <c r="W102" s="109">
        <f t="shared" si="112"/>
        <v>0</v>
      </c>
      <c r="X102" s="109">
        <v>0</v>
      </c>
      <c r="Y102" s="109">
        <f t="shared" si="113"/>
        <v>0</v>
      </c>
      <c r="Z102" s="109">
        <v>0</v>
      </c>
      <c r="AA102" s="109">
        <f t="shared" si="114"/>
        <v>0</v>
      </c>
      <c r="AB102" s="109">
        <v>0</v>
      </c>
      <c r="AC102" s="109">
        <f t="shared" si="115"/>
        <v>0</v>
      </c>
      <c r="AD102" s="109">
        <v>0</v>
      </c>
      <c r="AE102" s="109">
        <f t="shared" si="116"/>
        <v>0</v>
      </c>
      <c r="AF102" s="109">
        <v>0</v>
      </c>
      <c r="AG102" s="109">
        <f t="shared" si="117"/>
        <v>0</v>
      </c>
      <c r="AH102" s="109">
        <v>0</v>
      </c>
      <c r="AI102" s="109">
        <f t="shared" si="118"/>
        <v>0</v>
      </c>
      <c r="AJ102" s="109">
        <v>0</v>
      </c>
      <c r="AK102" s="109">
        <f t="shared" si="119"/>
        <v>0</v>
      </c>
      <c r="AL102" s="109">
        <v>0</v>
      </c>
      <c r="AM102" s="109">
        <f t="shared" si="120"/>
        <v>0</v>
      </c>
      <c r="AO102" s="110">
        <f t="shared" si="121"/>
        <v>0</v>
      </c>
    </row>
    <row r="103" spans="1:41" s="111" customFormat="1" x14ac:dyDescent="0.2">
      <c r="A103" s="11" t="s">
        <v>75</v>
      </c>
      <c r="B103" s="11" t="s">
        <v>24</v>
      </c>
      <c r="C103" s="7">
        <v>-70320002.510000005</v>
      </c>
      <c r="D103" s="109">
        <v>-631957.88333333319</v>
      </c>
      <c r="E103" s="109">
        <f t="shared" si="103"/>
        <v>-70951960.393333346</v>
      </c>
      <c r="F103" s="109">
        <v>-631957.88333333319</v>
      </c>
      <c r="G103" s="109">
        <f t="shared" si="104"/>
        <v>-71583918.276666686</v>
      </c>
      <c r="H103" s="109">
        <v>-631957.88333333319</v>
      </c>
      <c r="I103" s="109">
        <f t="shared" si="105"/>
        <v>-72215876.160000026</v>
      </c>
      <c r="J103" s="109">
        <v>-631957.88333333319</v>
      </c>
      <c r="K103" s="109">
        <f t="shared" si="106"/>
        <v>-72847834.043333367</v>
      </c>
      <c r="L103" s="109">
        <v>-631957.88333333319</v>
      </c>
      <c r="M103" s="109">
        <f t="shared" si="107"/>
        <v>-73479791.926666707</v>
      </c>
      <c r="N103" s="109">
        <v>-631957.88333333319</v>
      </c>
      <c r="O103" s="7">
        <f t="shared" si="108"/>
        <v>-74111749.810000047</v>
      </c>
      <c r="P103" s="109">
        <v>0</v>
      </c>
      <c r="Q103" s="109">
        <f t="shared" si="109"/>
        <v>-74111749.810000047</v>
      </c>
      <c r="R103" s="109">
        <v>0</v>
      </c>
      <c r="S103" s="109">
        <f t="shared" si="110"/>
        <v>-74111749.810000047</v>
      </c>
      <c r="T103" s="109">
        <v>0</v>
      </c>
      <c r="U103" s="109">
        <f t="shared" si="111"/>
        <v>-74111749.810000047</v>
      </c>
      <c r="V103" s="109">
        <v>0</v>
      </c>
      <c r="W103" s="109">
        <f t="shared" si="112"/>
        <v>-74111749.810000047</v>
      </c>
      <c r="X103" s="109">
        <v>0</v>
      </c>
      <c r="Y103" s="109">
        <f t="shared" si="113"/>
        <v>-74111749.810000047</v>
      </c>
      <c r="Z103" s="109">
        <v>0</v>
      </c>
      <c r="AA103" s="109">
        <f t="shared" si="114"/>
        <v>-74111749.810000047</v>
      </c>
      <c r="AB103" s="109">
        <v>0</v>
      </c>
      <c r="AC103" s="109">
        <f t="shared" si="115"/>
        <v>-74111749.810000047</v>
      </c>
      <c r="AD103" s="109">
        <v>0</v>
      </c>
      <c r="AE103" s="109">
        <f t="shared" si="116"/>
        <v>-74111749.810000047</v>
      </c>
      <c r="AF103" s="109">
        <v>0</v>
      </c>
      <c r="AG103" s="109">
        <f t="shared" si="117"/>
        <v>-74111749.810000047</v>
      </c>
      <c r="AH103" s="109">
        <v>0</v>
      </c>
      <c r="AI103" s="109">
        <f t="shared" si="118"/>
        <v>-74111749.810000047</v>
      </c>
      <c r="AJ103" s="109">
        <v>0</v>
      </c>
      <c r="AK103" s="109">
        <f t="shared" si="119"/>
        <v>-74111749.810000047</v>
      </c>
      <c r="AL103" s="109">
        <v>0</v>
      </c>
      <c r="AM103" s="109">
        <f t="shared" si="120"/>
        <v>-74111749.810000047</v>
      </c>
      <c r="AO103" s="110">
        <f t="shared" si="121"/>
        <v>-74111749.810000047</v>
      </c>
    </row>
    <row r="104" spans="1:41" s="109" customFormat="1" x14ac:dyDescent="0.2">
      <c r="A104" s="11" t="s">
        <v>74</v>
      </c>
      <c r="B104" s="11"/>
      <c r="C104" s="112">
        <f t="shared" ref="C104:AM104" si="122">SUBTOTAL(9,C86:C103)</f>
        <v>-601731514.18999994</v>
      </c>
      <c r="D104" s="112">
        <f t="shared" si="122"/>
        <v>-1887093.8214087384</v>
      </c>
      <c r="E104" s="112">
        <f t="shared" si="122"/>
        <v>-603618608.01140893</v>
      </c>
      <c r="F104" s="112">
        <f t="shared" si="122"/>
        <v>-1896308.0176755334</v>
      </c>
      <c r="G104" s="112">
        <f t="shared" si="122"/>
        <v>-605514916.02908444</v>
      </c>
      <c r="H104" s="112">
        <f t="shared" si="122"/>
        <v>-1891654.6539258128</v>
      </c>
      <c r="I104" s="112">
        <f t="shared" si="122"/>
        <v>-607406570.68301022</v>
      </c>
      <c r="J104" s="112">
        <f t="shared" si="122"/>
        <v>-1886905.6576946541</v>
      </c>
      <c r="K104" s="112">
        <f t="shared" si="122"/>
        <v>-609293476.3407048</v>
      </c>
      <c r="L104" s="112">
        <f t="shared" si="122"/>
        <v>-1882118.6003045994</v>
      </c>
      <c r="M104" s="112">
        <f t="shared" si="122"/>
        <v>-611175594.94100952</v>
      </c>
      <c r="N104" s="112">
        <f t="shared" si="122"/>
        <v>-1877562.5298213903</v>
      </c>
      <c r="O104" s="112">
        <f t="shared" si="122"/>
        <v>-613053157.47083104</v>
      </c>
      <c r="P104" s="112">
        <f t="shared" si="122"/>
        <v>-1241029.408614862</v>
      </c>
      <c r="Q104" s="112">
        <f t="shared" si="122"/>
        <v>-614294186.87944579</v>
      </c>
      <c r="R104" s="112">
        <f t="shared" si="122"/>
        <v>-1236386.5765109991</v>
      </c>
      <c r="S104" s="112">
        <f t="shared" si="122"/>
        <v>-615530573.4559567</v>
      </c>
      <c r="T104" s="112">
        <f t="shared" si="122"/>
        <v>-1233196.6870438391</v>
      </c>
      <c r="U104" s="112">
        <f t="shared" si="122"/>
        <v>-616763770.1430006</v>
      </c>
      <c r="V104" s="112">
        <f t="shared" si="122"/>
        <v>-1230610.5174477834</v>
      </c>
      <c r="W104" s="112">
        <f t="shared" si="122"/>
        <v>-617994380.66044843</v>
      </c>
      <c r="X104" s="112">
        <f t="shared" si="122"/>
        <v>-1228348.6814651049</v>
      </c>
      <c r="Y104" s="112">
        <f t="shared" si="122"/>
        <v>-619222729.34191358</v>
      </c>
      <c r="Z104" s="112">
        <f t="shared" si="122"/>
        <v>-1236082.8065258705</v>
      </c>
      <c r="AA104" s="112">
        <f t="shared" si="122"/>
        <v>-620458812.14843929</v>
      </c>
      <c r="AB104" s="112">
        <f t="shared" si="122"/>
        <v>-1244964.8864140108</v>
      </c>
      <c r="AC104" s="112">
        <f t="shared" si="122"/>
        <v>-621703777.03485334</v>
      </c>
      <c r="AD104" s="112">
        <f t="shared" si="122"/>
        <v>-1243950.5500047626</v>
      </c>
      <c r="AE104" s="112">
        <f t="shared" si="122"/>
        <v>-622947727.58485806</v>
      </c>
      <c r="AF104" s="112">
        <f t="shared" si="122"/>
        <v>-1241851.0449202489</v>
      </c>
      <c r="AG104" s="112">
        <f t="shared" si="122"/>
        <v>-624189578.62977839</v>
      </c>
      <c r="AH104" s="112">
        <f t="shared" si="122"/>
        <v>-1240260.1170519243</v>
      </c>
      <c r="AI104" s="112">
        <f t="shared" si="122"/>
        <v>-625429838.74683011</v>
      </c>
      <c r="AJ104" s="112">
        <f t="shared" si="122"/>
        <v>-1238757.6324674657</v>
      </c>
      <c r="AK104" s="112">
        <f t="shared" si="122"/>
        <v>-626668596.37929785</v>
      </c>
      <c r="AL104" s="112">
        <f t="shared" si="122"/>
        <v>-1259521.7170607904</v>
      </c>
      <c r="AM104" s="112">
        <f t="shared" si="122"/>
        <v>-627928118.09635854</v>
      </c>
      <c r="AO104" s="113">
        <f>SUBTOTAL(9,AO86:AO103)</f>
        <v>-627928118.09635854</v>
      </c>
    </row>
    <row r="105" spans="1:41" s="109" customFormat="1" x14ac:dyDescent="0.2">
      <c r="A105" s="11"/>
      <c r="B105" s="11"/>
      <c r="AO105" s="110"/>
    </row>
    <row r="106" spans="1:41" s="109" customFormat="1" x14ac:dyDescent="0.2">
      <c r="A106" s="30" t="s">
        <v>73</v>
      </c>
      <c r="AO106" s="110"/>
    </row>
    <row r="107" spans="1:41" s="109" customFormat="1" x14ac:dyDescent="0.2">
      <c r="A107" s="10" t="s">
        <v>69</v>
      </c>
      <c r="B107" s="11" t="s">
        <v>25</v>
      </c>
      <c r="C107" s="109">
        <v>0</v>
      </c>
      <c r="D107" s="109">
        <v>0</v>
      </c>
      <c r="E107" s="109">
        <f>C107+D107</f>
        <v>0</v>
      </c>
      <c r="F107" s="109">
        <v>0</v>
      </c>
      <c r="G107" s="109">
        <f>E107+F107</f>
        <v>0</v>
      </c>
      <c r="H107" s="109">
        <v>0</v>
      </c>
      <c r="I107" s="109">
        <f>G107+H107</f>
        <v>0</v>
      </c>
      <c r="J107" s="109">
        <v>0</v>
      </c>
      <c r="K107" s="109">
        <f>I107+J107</f>
        <v>0</v>
      </c>
      <c r="L107" s="109">
        <v>0</v>
      </c>
      <c r="M107" s="109">
        <f>K107+L107</f>
        <v>0</v>
      </c>
      <c r="N107" s="109">
        <v>0</v>
      </c>
      <c r="O107" s="109">
        <f>M107+N107</f>
        <v>0</v>
      </c>
      <c r="P107" s="109">
        <v>0</v>
      </c>
      <c r="Q107" s="109">
        <f>O107+P107</f>
        <v>0</v>
      </c>
      <c r="R107" s="109">
        <v>0</v>
      </c>
      <c r="S107" s="109">
        <f>Q107+R107</f>
        <v>0</v>
      </c>
      <c r="T107" s="109">
        <v>0</v>
      </c>
      <c r="U107" s="109">
        <f>S107+T107</f>
        <v>0</v>
      </c>
      <c r="V107" s="109">
        <v>0</v>
      </c>
      <c r="W107" s="109">
        <f>U107+V107</f>
        <v>0</v>
      </c>
      <c r="X107" s="109">
        <v>0</v>
      </c>
      <c r="Y107" s="109">
        <f>W107+X107</f>
        <v>0</v>
      </c>
      <c r="Z107" s="109">
        <v>0</v>
      </c>
      <c r="AA107" s="109">
        <f>Y107+Z107</f>
        <v>0</v>
      </c>
      <c r="AB107" s="109">
        <v>0</v>
      </c>
      <c r="AC107" s="109">
        <f>AA107+AB107</f>
        <v>0</v>
      </c>
      <c r="AD107" s="109">
        <v>0</v>
      </c>
      <c r="AE107" s="109">
        <f>AC107+AD107</f>
        <v>0</v>
      </c>
      <c r="AF107" s="109">
        <v>0</v>
      </c>
      <c r="AG107" s="109">
        <f>AE107+AF107</f>
        <v>0</v>
      </c>
      <c r="AH107" s="109">
        <v>0</v>
      </c>
      <c r="AI107" s="109">
        <f>AG107+AH107</f>
        <v>0</v>
      </c>
      <c r="AJ107" s="109">
        <v>0</v>
      </c>
      <c r="AK107" s="109">
        <f>AI107+AJ107</f>
        <v>0</v>
      </c>
      <c r="AL107" s="109">
        <v>0</v>
      </c>
      <c r="AM107" s="109">
        <f>AK107+AL107</f>
        <v>0</v>
      </c>
      <c r="AO107" s="110">
        <f>AM107</f>
        <v>0</v>
      </c>
    </row>
    <row r="108" spans="1:41" s="109" customFormat="1" x14ac:dyDescent="0.2">
      <c r="A108" s="10" t="s">
        <v>72</v>
      </c>
      <c r="B108" s="11" t="s">
        <v>24</v>
      </c>
      <c r="C108" s="109">
        <v>-2515843.44</v>
      </c>
      <c r="D108" s="109">
        <v>-25974.643333333337</v>
      </c>
      <c r="E108" s="109">
        <f>C108+D108</f>
        <v>-2541818.0833333335</v>
      </c>
      <c r="F108" s="109">
        <v>-25974.643333333337</v>
      </c>
      <c r="G108" s="109">
        <f>E108+F108</f>
        <v>-2567792.726666667</v>
      </c>
      <c r="H108" s="109">
        <v>-25974.643333333337</v>
      </c>
      <c r="I108" s="109">
        <f>G108+H108</f>
        <v>-2593767.3700000006</v>
      </c>
      <c r="J108" s="109">
        <v>-25974.643333333337</v>
      </c>
      <c r="K108" s="109">
        <f>I108+J108</f>
        <v>-2619742.0133333341</v>
      </c>
      <c r="L108" s="109">
        <v>-25974.643333333337</v>
      </c>
      <c r="M108" s="109">
        <f>K108+L108</f>
        <v>-2645716.6566666677</v>
      </c>
      <c r="N108" s="109">
        <v>-25974.643333333337</v>
      </c>
      <c r="O108" s="109">
        <f>M108+N108</f>
        <v>-2671691.3000000012</v>
      </c>
      <c r="P108" s="109">
        <v>-25974.643333333337</v>
      </c>
      <c r="Q108" s="109">
        <f>O108+P108</f>
        <v>-2697665.9433333348</v>
      </c>
      <c r="R108" s="109">
        <v>-25974.643333333337</v>
      </c>
      <c r="S108" s="109">
        <f>Q108+R108</f>
        <v>-2723640.5866666683</v>
      </c>
      <c r="T108" s="109">
        <v>-25974.643333333337</v>
      </c>
      <c r="U108" s="109">
        <f>S108+T108</f>
        <v>-2749615.2300000018</v>
      </c>
      <c r="V108" s="109">
        <v>-25974.643333333337</v>
      </c>
      <c r="W108" s="109">
        <f>U108+V108</f>
        <v>-2775589.8733333354</v>
      </c>
      <c r="X108" s="109">
        <v>-25974.643333333337</v>
      </c>
      <c r="Y108" s="109">
        <f>W108+X108</f>
        <v>-2801564.5166666689</v>
      </c>
      <c r="Z108" s="109">
        <v>-25974.643333333337</v>
      </c>
      <c r="AA108" s="109">
        <f>Y108+Z108</f>
        <v>-2827539.1600000025</v>
      </c>
      <c r="AB108" s="109">
        <v>-25974.643333333337</v>
      </c>
      <c r="AC108" s="109">
        <f>AA108+AB108</f>
        <v>-2853513.803333336</v>
      </c>
      <c r="AD108" s="109">
        <v>-25974.643333333337</v>
      </c>
      <c r="AE108" s="109">
        <f>AC108+AD108</f>
        <v>-2879488.4466666696</v>
      </c>
      <c r="AF108" s="109">
        <v>-25974.643333333337</v>
      </c>
      <c r="AG108" s="109">
        <f>AE108+AF108</f>
        <v>-2905463.0900000031</v>
      </c>
      <c r="AH108" s="109">
        <v>-25974.643333333337</v>
      </c>
      <c r="AI108" s="109">
        <f>AG108+AH108</f>
        <v>-2931437.7333333367</v>
      </c>
      <c r="AJ108" s="109">
        <v>-25974.643333333337</v>
      </c>
      <c r="AK108" s="109">
        <f>AI108+AJ108</f>
        <v>-2957412.3766666702</v>
      </c>
      <c r="AL108" s="109">
        <v>-25974.643333333337</v>
      </c>
      <c r="AM108" s="109">
        <f>AK108+AL108</f>
        <v>-2983387.0200000037</v>
      </c>
      <c r="AO108" s="110">
        <f>AM108</f>
        <v>-2983387.0200000037</v>
      </c>
    </row>
    <row r="109" spans="1:41" s="109" customFormat="1" x14ac:dyDescent="0.2">
      <c r="A109" s="11" t="s">
        <v>71</v>
      </c>
      <c r="B109" s="11"/>
      <c r="C109" s="112">
        <f t="shared" ref="C109:AM109" si="123">SUBTOTAL(9,C107:C108)</f>
        <v>-2515843.44</v>
      </c>
      <c r="D109" s="112">
        <f t="shared" si="123"/>
        <v>-25974.643333333337</v>
      </c>
      <c r="E109" s="112">
        <f t="shared" si="123"/>
        <v>-2541818.0833333335</v>
      </c>
      <c r="F109" s="112">
        <f t="shared" si="123"/>
        <v>-25974.643333333337</v>
      </c>
      <c r="G109" s="112">
        <f t="shared" si="123"/>
        <v>-2567792.726666667</v>
      </c>
      <c r="H109" s="112">
        <f t="shared" si="123"/>
        <v>-25974.643333333337</v>
      </c>
      <c r="I109" s="112">
        <f t="shared" si="123"/>
        <v>-2593767.3700000006</v>
      </c>
      <c r="J109" s="112">
        <f t="shared" si="123"/>
        <v>-25974.643333333337</v>
      </c>
      <c r="K109" s="112">
        <f t="shared" si="123"/>
        <v>-2619742.0133333341</v>
      </c>
      <c r="L109" s="112">
        <f t="shared" si="123"/>
        <v>-25974.643333333337</v>
      </c>
      <c r="M109" s="112">
        <f t="shared" si="123"/>
        <v>-2645716.6566666677</v>
      </c>
      <c r="N109" s="112">
        <f t="shared" si="123"/>
        <v>-25974.643333333337</v>
      </c>
      <c r="O109" s="112">
        <f t="shared" si="123"/>
        <v>-2671691.3000000012</v>
      </c>
      <c r="P109" s="112">
        <f t="shared" si="123"/>
        <v>-25974.643333333337</v>
      </c>
      <c r="Q109" s="112">
        <f t="shared" si="123"/>
        <v>-2697665.9433333348</v>
      </c>
      <c r="R109" s="112">
        <f t="shared" si="123"/>
        <v>-25974.643333333337</v>
      </c>
      <c r="S109" s="112">
        <f t="shared" si="123"/>
        <v>-2723640.5866666683</v>
      </c>
      <c r="T109" s="112">
        <f t="shared" si="123"/>
        <v>-25974.643333333337</v>
      </c>
      <c r="U109" s="112">
        <f t="shared" si="123"/>
        <v>-2749615.2300000018</v>
      </c>
      <c r="V109" s="112">
        <f t="shared" si="123"/>
        <v>-25974.643333333337</v>
      </c>
      <c r="W109" s="112">
        <f t="shared" si="123"/>
        <v>-2775589.8733333354</v>
      </c>
      <c r="X109" s="112">
        <f t="shared" si="123"/>
        <v>-25974.643333333337</v>
      </c>
      <c r="Y109" s="112">
        <f t="shared" si="123"/>
        <v>-2801564.5166666689</v>
      </c>
      <c r="Z109" s="112">
        <f t="shared" si="123"/>
        <v>-25974.643333333337</v>
      </c>
      <c r="AA109" s="112">
        <f t="shared" si="123"/>
        <v>-2827539.1600000025</v>
      </c>
      <c r="AB109" s="112">
        <f t="shared" si="123"/>
        <v>-25974.643333333337</v>
      </c>
      <c r="AC109" s="112">
        <f t="shared" si="123"/>
        <v>-2853513.803333336</v>
      </c>
      <c r="AD109" s="112">
        <f t="shared" si="123"/>
        <v>-25974.643333333337</v>
      </c>
      <c r="AE109" s="112">
        <f t="shared" si="123"/>
        <v>-2879488.4466666696</v>
      </c>
      <c r="AF109" s="112">
        <f t="shared" si="123"/>
        <v>-25974.643333333337</v>
      </c>
      <c r="AG109" s="112">
        <f t="shared" si="123"/>
        <v>-2905463.0900000031</v>
      </c>
      <c r="AH109" s="112">
        <f t="shared" si="123"/>
        <v>-25974.643333333337</v>
      </c>
      <c r="AI109" s="112">
        <f t="shared" si="123"/>
        <v>-2931437.7333333367</v>
      </c>
      <c r="AJ109" s="112">
        <f t="shared" si="123"/>
        <v>-25974.643333333337</v>
      </c>
      <c r="AK109" s="112">
        <f t="shared" si="123"/>
        <v>-2957412.3766666702</v>
      </c>
      <c r="AL109" s="112">
        <f t="shared" si="123"/>
        <v>-25974.643333333337</v>
      </c>
      <c r="AM109" s="112">
        <f t="shared" si="123"/>
        <v>-2983387.0200000037</v>
      </c>
      <c r="AO109" s="113">
        <f>SUBTOTAL(9,AO107:AO108)</f>
        <v>-2983387.0200000037</v>
      </c>
    </row>
    <row r="110" spans="1:41" s="109" customFormat="1" x14ac:dyDescent="0.2">
      <c r="A110" s="11"/>
      <c r="B110" s="11"/>
      <c r="AO110" s="110"/>
    </row>
    <row r="111" spans="1:41" s="109" customFormat="1" x14ac:dyDescent="0.2">
      <c r="A111" s="30" t="s">
        <v>70</v>
      </c>
      <c r="B111" s="11"/>
      <c r="AO111" s="110"/>
    </row>
    <row r="112" spans="1:41" s="109" customFormat="1" x14ac:dyDescent="0.2">
      <c r="A112" s="10" t="s">
        <v>69</v>
      </c>
      <c r="B112" s="11" t="s">
        <v>25</v>
      </c>
      <c r="C112" s="109">
        <v>0</v>
      </c>
      <c r="D112" s="109">
        <v>0</v>
      </c>
      <c r="E112" s="109">
        <f>C112+D112</f>
        <v>0</v>
      </c>
      <c r="F112" s="109">
        <v>0</v>
      </c>
      <c r="G112" s="109">
        <f>E112+F112</f>
        <v>0</v>
      </c>
      <c r="H112" s="109">
        <v>0</v>
      </c>
      <c r="I112" s="109">
        <f>G112+H112</f>
        <v>0</v>
      </c>
      <c r="J112" s="109">
        <v>0</v>
      </c>
      <c r="K112" s="109">
        <f>I112+J112</f>
        <v>0</v>
      </c>
      <c r="L112" s="109">
        <v>0</v>
      </c>
      <c r="M112" s="109">
        <f>K112+L112</f>
        <v>0</v>
      </c>
      <c r="N112" s="109">
        <v>0</v>
      </c>
      <c r="O112" s="109">
        <f>M112+N112</f>
        <v>0</v>
      </c>
      <c r="P112" s="109">
        <v>0</v>
      </c>
      <c r="Q112" s="109">
        <f>O112+P112</f>
        <v>0</v>
      </c>
      <c r="R112" s="109">
        <v>0</v>
      </c>
      <c r="S112" s="109">
        <f>Q112+R112</f>
        <v>0</v>
      </c>
      <c r="T112" s="109">
        <v>0</v>
      </c>
      <c r="U112" s="109">
        <f>S112+T112</f>
        <v>0</v>
      </c>
      <c r="V112" s="109">
        <v>0</v>
      </c>
      <c r="W112" s="109">
        <f>U112+V112</f>
        <v>0</v>
      </c>
      <c r="X112" s="109">
        <v>0</v>
      </c>
      <c r="Y112" s="109">
        <f>W112+X112</f>
        <v>0</v>
      </c>
      <c r="Z112" s="109">
        <v>0</v>
      </c>
      <c r="AA112" s="109">
        <f>Y112+Z112</f>
        <v>0</v>
      </c>
      <c r="AB112" s="109">
        <v>0</v>
      </c>
      <c r="AC112" s="109">
        <f>AA112+AB112</f>
        <v>0</v>
      </c>
      <c r="AD112" s="109">
        <v>0</v>
      </c>
      <c r="AE112" s="109">
        <f>AC112+AD112</f>
        <v>0</v>
      </c>
      <c r="AF112" s="109">
        <v>0</v>
      </c>
      <c r="AG112" s="109">
        <f>AE112+AF112</f>
        <v>0</v>
      </c>
      <c r="AH112" s="109">
        <v>0</v>
      </c>
      <c r="AI112" s="109">
        <f>AG112+AH112</f>
        <v>0</v>
      </c>
      <c r="AJ112" s="109">
        <v>0</v>
      </c>
      <c r="AK112" s="109">
        <f>AI112+AJ112</f>
        <v>0</v>
      </c>
      <c r="AL112" s="109">
        <v>0</v>
      </c>
      <c r="AM112" s="109">
        <f>AK112+AL112</f>
        <v>0</v>
      </c>
      <c r="AO112" s="110">
        <f>AM112</f>
        <v>0</v>
      </c>
    </row>
    <row r="113" spans="1:41" s="109" customFormat="1" x14ac:dyDescent="0.2">
      <c r="A113" s="11" t="s">
        <v>68</v>
      </c>
      <c r="B113" s="11"/>
      <c r="C113" s="112">
        <f t="shared" ref="C113:AM113" si="124">SUBTOTAL(9,C112)</f>
        <v>0</v>
      </c>
      <c r="D113" s="112">
        <f t="shared" si="124"/>
        <v>0</v>
      </c>
      <c r="E113" s="112">
        <f t="shared" si="124"/>
        <v>0</v>
      </c>
      <c r="F113" s="112">
        <f t="shared" si="124"/>
        <v>0</v>
      </c>
      <c r="G113" s="112">
        <f t="shared" si="124"/>
        <v>0</v>
      </c>
      <c r="H113" s="112">
        <f t="shared" si="124"/>
        <v>0</v>
      </c>
      <c r="I113" s="112">
        <f t="shared" si="124"/>
        <v>0</v>
      </c>
      <c r="J113" s="112">
        <f t="shared" si="124"/>
        <v>0</v>
      </c>
      <c r="K113" s="112">
        <f t="shared" si="124"/>
        <v>0</v>
      </c>
      <c r="L113" s="112">
        <f t="shared" si="124"/>
        <v>0</v>
      </c>
      <c r="M113" s="112">
        <f t="shared" si="124"/>
        <v>0</v>
      </c>
      <c r="N113" s="112">
        <f t="shared" si="124"/>
        <v>0</v>
      </c>
      <c r="O113" s="112">
        <f t="shared" si="124"/>
        <v>0</v>
      </c>
      <c r="P113" s="112">
        <f t="shared" si="124"/>
        <v>0</v>
      </c>
      <c r="Q113" s="112">
        <f t="shared" si="124"/>
        <v>0</v>
      </c>
      <c r="R113" s="112">
        <f t="shared" si="124"/>
        <v>0</v>
      </c>
      <c r="S113" s="112">
        <f t="shared" si="124"/>
        <v>0</v>
      </c>
      <c r="T113" s="112">
        <f t="shared" si="124"/>
        <v>0</v>
      </c>
      <c r="U113" s="112">
        <f t="shared" si="124"/>
        <v>0</v>
      </c>
      <c r="V113" s="112">
        <f t="shared" si="124"/>
        <v>0</v>
      </c>
      <c r="W113" s="112">
        <f t="shared" si="124"/>
        <v>0</v>
      </c>
      <c r="X113" s="112">
        <f t="shared" si="124"/>
        <v>0</v>
      </c>
      <c r="Y113" s="112">
        <f t="shared" si="124"/>
        <v>0</v>
      </c>
      <c r="Z113" s="112">
        <f t="shared" si="124"/>
        <v>0</v>
      </c>
      <c r="AA113" s="112">
        <f t="shared" si="124"/>
        <v>0</v>
      </c>
      <c r="AB113" s="112">
        <f t="shared" si="124"/>
        <v>0</v>
      </c>
      <c r="AC113" s="112">
        <f t="shared" si="124"/>
        <v>0</v>
      </c>
      <c r="AD113" s="112">
        <f t="shared" si="124"/>
        <v>0</v>
      </c>
      <c r="AE113" s="112">
        <f t="shared" si="124"/>
        <v>0</v>
      </c>
      <c r="AF113" s="112">
        <f t="shared" si="124"/>
        <v>0</v>
      </c>
      <c r="AG113" s="112">
        <f t="shared" si="124"/>
        <v>0</v>
      </c>
      <c r="AH113" s="112">
        <f t="shared" si="124"/>
        <v>0</v>
      </c>
      <c r="AI113" s="112">
        <f t="shared" si="124"/>
        <v>0</v>
      </c>
      <c r="AJ113" s="112">
        <f t="shared" si="124"/>
        <v>0</v>
      </c>
      <c r="AK113" s="112">
        <f t="shared" si="124"/>
        <v>0</v>
      </c>
      <c r="AL113" s="112">
        <f t="shared" si="124"/>
        <v>0</v>
      </c>
      <c r="AM113" s="112">
        <f t="shared" si="124"/>
        <v>0</v>
      </c>
      <c r="AO113" s="113">
        <f>SUBTOTAL(9,AO112)</f>
        <v>0</v>
      </c>
    </row>
    <row r="114" spans="1:41" s="109" customFormat="1" x14ac:dyDescent="0.2">
      <c r="A114" s="11"/>
      <c r="B114" s="11"/>
      <c r="AO114" s="110"/>
    </row>
    <row r="115" spans="1:41" s="109" customFormat="1" x14ac:dyDescent="0.2">
      <c r="A115" s="30" t="s">
        <v>67</v>
      </c>
      <c r="B115" s="11"/>
      <c r="AO115" s="110"/>
    </row>
    <row r="116" spans="1:41" s="109" customFormat="1" x14ac:dyDescent="0.2">
      <c r="A116" s="11" t="s">
        <v>66</v>
      </c>
      <c r="B116" s="11" t="s">
        <v>11</v>
      </c>
      <c r="C116" s="109">
        <v>-505769.4</v>
      </c>
      <c r="D116" s="109">
        <v>-2334.6275000000001</v>
      </c>
      <c r="E116" s="109">
        <f t="shared" ref="E116:E125" si="125">C116+D116</f>
        <v>-508104.02750000003</v>
      </c>
      <c r="F116" s="109">
        <v>-2334.6275000000001</v>
      </c>
      <c r="G116" s="109">
        <f t="shared" ref="G116:G125" si="126">E116+F116</f>
        <v>-510438.65500000003</v>
      </c>
      <c r="H116" s="109">
        <v>-2334.6275000000001</v>
      </c>
      <c r="I116" s="109">
        <f t="shared" ref="I116:I125" si="127">G116+H116</f>
        <v>-512773.28250000003</v>
      </c>
      <c r="J116" s="109">
        <v>-2334.6275000000001</v>
      </c>
      <c r="K116" s="109">
        <f t="shared" ref="K116:K125" si="128">I116+J116</f>
        <v>-515107.91000000003</v>
      </c>
      <c r="L116" s="109">
        <v>-2334.6275000000001</v>
      </c>
      <c r="M116" s="109">
        <f t="shared" ref="M116:M125" si="129">K116+L116</f>
        <v>-517442.53750000003</v>
      </c>
      <c r="N116" s="109">
        <v>-2334.6275000000001</v>
      </c>
      <c r="O116" s="109">
        <f t="shared" ref="O116:O125" si="130">M116+N116</f>
        <v>-519777.16500000004</v>
      </c>
      <c r="P116" s="109">
        <v>-2334.6275000000001</v>
      </c>
      <c r="Q116" s="109">
        <f t="shared" ref="Q116:Q125" si="131">O116+P116</f>
        <v>-522111.79250000004</v>
      </c>
      <c r="R116" s="109">
        <v>-2334.6275000000001</v>
      </c>
      <c r="S116" s="109">
        <f t="shared" ref="S116:S125" si="132">Q116+R116</f>
        <v>-524446.42000000004</v>
      </c>
      <c r="T116" s="109">
        <v>-2334.6275000000001</v>
      </c>
      <c r="U116" s="109">
        <f t="shared" ref="U116:U125" si="133">S116+T116</f>
        <v>-526781.04749999999</v>
      </c>
      <c r="V116" s="109">
        <v>-2334.6275000000001</v>
      </c>
      <c r="W116" s="109">
        <f t="shared" ref="W116:W125" si="134">U116+V116</f>
        <v>-529115.67499999993</v>
      </c>
      <c r="X116" s="109">
        <v>-2334.6275000000001</v>
      </c>
      <c r="Y116" s="109">
        <f t="shared" ref="Y116:Y125" si="135">W116+X116</f>
        <v>-531450.30249999987</v>
      </c>
      <c r="Z116" s="109">
        <v>-2334.6275000000001</v>
      </c>
      <c r="AA116" s="109">
        <f t="shared" ref="AA116:AA125" si="136">Y116+Z116</f>
        <v>-533784.92999999982</v>
      </c>
      <c r="AB116" s="109">
        <v>-2334.6275000000001</v>
      </c>
      <c r="AC116" s="109">
        <f t="shared" ref="AC116:AC125" si="137">AA116+AB116</f>
        <v>-536119.55749999976</v>
      </c>
      <c r="AD116" s="109">
        <v>-2334.6275000000001</v>
      </c>
      <c r="AE116" s="109">
        <f t="shared" ref="AE116:AE125" si="138">AC116+AD116</f>
        <v>-538454.18499999971</v>
      </c>
      <c r="AF116" s="109">
        <v>-2334.6275000000001</v>
      </c>
      <c r="AG116" s="109">
        <f t="shared" ref="AG116:AG125" si="139">AE116+AF116</f>
        <v>-540788.81249999965</v>
      </c>
      <c r="AH116" s="109">
        <v>-2334.6275000000001</v>
      </c>
      <c r="AI116" s="109">
        <f t="shared" ref="AI116:AI125" si="140">AG116+AH116</f>
        <v>-543123.43999999959</v>
      </c>
      <c r="AJ116" s="109">
        <v>-2334.6275000000001</v>
      </c>
      <c r="AK116" s="109">
        <f t="shared" ref="AK116:AK125" si="141">AI116+AJ116</f>
        <v>-545458.06749999954</v>
      </c>
      <c r="AL116" s="109">
        <v>-2334.6275000000001</v>
      </c>
      <c r="AM116" s="109">
        <f t="shared" ref="AM116:AM125" si="142">AK116+AL116</f>
        <v>-547792.69499999948</v>
      </c>
      <c r="AO116" s="110">
        <f t="shared" ref="AO116:AO125" si="143">AM116</f>
        <v>-547792.69499999948</v>
      </c>
    </row>
    <row r="117" spans="1:41" s="109" customFormat="1" x14ac:dyDescent="0.2">
      <c r="A117" s="11" t="s">
        <v>63</v>
      </c>
      <c r="B117" s="11" t="s">
        <v>12</v>
      </c>
      <c r="C117" s="109">
        <v>0</v>
      </c>
      <c r="D117" s="109">
        <v>0</v>
      </c>
      <c r="E117" s="109">
        <f t="shared" si="125"/>
        <v>0</v>
      </c>
      <c r="F117" s="109">
        <v>0</v>
      </c>
      <c r="G117" s="109">
        <f t="shared" si="126"/>
        <v>0</v>
      </c>
      <c r="H117" s="109">
        <v>0</v>
      </c>
      <c r="I117" s="109">
        <f t="shared" si="127"/>
        <v>0</v>
      </c>
      <c r="J117" s="109">
        <v>0</v>
      </c>
      <c r="K117" s="109">
        <f t="shared" si="128"/>
        <v>0</v>
      </c>
      <c r="L117" s="109">
        <v>0</v>
      </c>
      <c r="M117" s="109">
        <f t="shared" si="129"/>
        <v>0</v>
      </c>
      <c r="N117" s="109">
        <v>0</v>
      </c>
      <c r="O117" s="109">
        <f t="shared" si="130"/>
        <v>0</v>
      </c>
      <c r="P117" s="109">
        <v>0</v>
      </c>
      <c r="Q117" s="109">
        <f t="shared" si="131"/>
        <v>0</v>
      </c>
      <c r="R117" s="109">
        <v>0</v>
      </c>
      <c r="S117" s="109">
        <f t="shared" si="132"/>
        <v>0</v>
      </c>
      <c r="T117" s="109">
        <v>0</v>
      </c>
      <c r="U117" s="109">
        <f t="shared" si="133"/>
        <v>0</v>
      </c>
      <c r="V117" s="109">
        <v>0</v>
      </c>
      <c r="W117" s="109">
        <f t="shared" si="134"/>
        <v>0</v>
      </c>
      <c r="X117" s="109">
        <v>0</v>
      </c>
      <c r="Y117" s="109">
        <f t="shared" si="135"/>
        <v>0</v>
      </c>
      <c r="Z117" s="109">
        <v>0</v>
      </c>
      <c r="AA117" s="109">
        <f t="shared" si="136"/>
        <v>0</v>
      </c>
      <c r="AB117" s="109">
        <v>0</v>
      </c>
      <c r="AC117" s="109">
        <f t="shared" si="137"/>
        <v>0</v>
      </c>
      <c r="AD117" s="109">
        <v>0</v>
      </c>
      <c r="AE117" s="109">
        <f t="shared" si="138"/>
        <v>0</v>
      </c>
      <c r="AF117" s="109">
        <v>0</v>
      </c>
      <c r="AG117" s="109">
        <f t="shared" si="139"/>
        <v>0</v>
      </c>
      <c r="AH117" s="109">
        <v>0</v>
      </c>
      <c r="AI117" s="109">
        <f t="shared" si="140"/>
        <v>0</v>
      </c>
      <c r="AJ117" s="109">
        <v>0</v>
      </c>
      <c r="AK117" s="109">
        <f t="shared" si="141"/>
        <v>0</v>
      </c>
      <c r="AL117" s="109">
        <v>0</v>
      </c>
      <c r="AM117" s="109">
        <f t="shared" si="142"/>
        <v>0</v>
      </c>
      <c r="AO117" s="110">
        <f t="shared" si="143"/>
        <v>0</v>
      </c>
    </row>
    <row r="118" spans="1:41" s="109" customFormat="1" x14ac:dyDescent="0.2">
      <c r="A118" s="11" t="s">
        <v>65</v>
      </c>
      <c r="B118" s="11" t="s">
        <v>14</v>
      </c>
      <c r="C118" s="109">
        <v>0</v>
      </c>
      <c r="D118" s="109">
        <v>0</v>
      </c>
      <c r="E118" s="109">
        <f t="shared" si="125"/>
        <v>0</v>
      </c>
      <c r="F118" s="109">
        <v>0</v>
      </c>
      <c r="G118" s="109">
        <f t="shared" si="126"/>
        <v>0</v>
      </c>
      <c r="H118" s="109">
        <v>0</v>
      </c>
      <c r="I118" s="109">
        <f t="shared" si="127"/>
        <v>0</v>
      </c>
      <c r="J118" s="109">
        <v>0</v>
      </c>
      <c r="K118" s="109">
        <f t="shared" si="128"/>
        <v>0</v>
      </c>
      <c r="L118" s="109">
        <v>0</v>
      </c>
      <c r="M118" s="109">
        <f t="shared" si="129"/>
        <v>0</v>
      </c>
      <c r="N118" s="109">
        <v>0</v>
      </c>
      <c r="O118" s="109">
        <f t="shared" si="130"/>
        <v>0</v>
      </c>
      <c r="P118" s="109">
        <v>0</v>
      </c>
      <c r="Q118" s="109">
        <f t="shared" si="131"/>
        <v>0</v>
      </c>
      <c r="R118" s="109">
        <v>0</v>
      </c>
      <c r="S118" s="109">
        <f t="shared" si="132"/>
        <v>0</v>
      </c>
      <c r="T118" s="109">
        <v>0</v>
      </c>
      <c r="U118" s="109">
        <f t="shared" si="133"/>
        <v>0</v>
      </c>
      <c r="V118" s="109">
        <v>0</v>
      </c>
      <c r="W118" s="109">
        <f t="shared" si="134"/>
        <v>0</v>
      </c>
      <c r="X118" s="109">
        <v>0</v>
      </c>
      <c r="Y118" s="109">
        <f t="shared" si="135"/>
        <v>0</v>
      </c>
      <c r="Z118" s="109">
        <v>0</v>
      </c>
      <c r="AA118" s="109">
        <f t="shared" si="136"/>
        <v>0</v>
      </c>
      <c r="AB118" s="109">
        <v>0</v>
      </c>
      <c r="AC118" s="109">
        <f t="shared" si="137"/>
        <v>0</v>
      </c>
      <c r="AD118" s="109">
        <v>0</v>
      </c>
      <c r="AE118" s="109">
        <f t="shared" si="138"/>
        <v>0</v>
      </c>
      <c r="AF118" s="109">
        <v>0</v>
      </c>
      <c r="AG118" s="109">
        <f t="shared" si="139"/>
        <v>0</v>
      </c>
      <c r="AH118" s="109">
        <v>0</v>
      </c>
      <c r="AI118" s="109">
        <f t="shared" si="140"/>
        <v>0</v>
      </c>
      <c r="AJ118" s="109">
        <v>0</v>
      </c>
      <c r="AK118" s="109">
        <f t="shared" si="141"/>
        <v>0</v>
      </c>
      <c r="AL118" s="109">
        <v>0</v>
      </c>
      <c r="AM118" s="109">
        <f t="shared" si="142"/>
        <v>0</v>
      </c>
      <c r="AO118" s="110">
        <f t="shared" si="143"/>
        <v>0</v>
      </c>
    </row>
    <row r="119" spans="1:41" s="109" customFormat="1" x14ac:dyDescent="0.2">
      <c r="A119" s="11" t="s">
        <v>64</v>
      </c>
      <c r="B119" s="11" t="s">
        <v>10</v>
      </c>
      <c r="C119" s="109">
        <v>-4176900.33</v>
      </c>
      <c r="D119" s="109">
        <v>-20825.132337992643</v>
      </c>
      <c r="E119" s="109">
        <f t="shared" si="125"/>
        <v>-4197725.4623379931</v>
      </c>
      <c r="F119" s="109">
        <v>-20825.132337992643</v>
      </c>
      <c r="G119" s="109">
        <f t="shared" si="126"/>
        <v>-4218550.5946759861</v>
      </c>
      <c r="H119" s="109">
        <v>-20825.132337992643</v>
      </c>
      <c r="I119" s="109">
        <f t="shared" si="127"/>
        <v>-4239375.7270139791</v>
      </c>
      <c r="J119" s="109">
        <v>-20825.132337992643</v>
      </c>
      <c r="K119" s="109">
        <f t="shared" si="128"/>
        <v>-4260200.8593519721</v>
      </c>
      <c r="L119" s="109">
        <v>-20825.132337992643</v>
      </c>
      <c r="M119" s="109">
        <f t="shared" si="129"/>
        <v>-4281025.9916899651</v>
      </c>
      <c r="N119" s="109">
        <v>-20825.132337992643</v>
      </c>
      <c r="O119" s="109">
        <f t="shared" si="130"/>
        <v>-4301851.1240279581</v>
      </c>
      <c r="P119" s="109">
        <v>-20825.132337992643</v>
      </c>
      <c r="Q119" s="109">
        <f t="shared" si="131"/>
        <v>-4322676.2563659512</v>
      </c>
      <c r="R119" s="109">
        <v>-20825.132337992643</v>
      </c>
      <c r="S119" s="109">
        <f t="shared" si="132"/>
        <v>-4343501.3887039442</v>
      </c>
      <c r="T119" s="109">
        <v>-20825.132337992643</v>
      </c>
      <c r="U119" s="109">
        <f t="shared" si="133"/>
        <v>-4364326.5210419372</v>
      </c>
      <c r="V119" s="109">
        <v>-20825.132337992643</v>
      </c>
      <c r="W119" s="109">
        <f t="shared" si="134"/>
        <v>-4385151.6533799302</v>
      </c>
      <c r="X119" s="109">
        <v>-20825.132337992643</v>
      </c>
      <c r="Y119" s="109">
        <f t="shared" si="135"/>
        <v>-4405976.7857179232</v>
      </c>
      <c r="Z119" s="109">
        <v>-20825.132337992643</v>
      </c>
      <c r="AA119" s="109">
        <f t="shared" si="136"/>
        <v>-4426801.9180559162</v>
      </c>
      <c r="AB119" s="109">
        <v>-20825.132337992643</v>
      </c>
      <c r="AC119" s="109">
        <f t="shared" si="137"/>
        <v>-4447627.0503939092</v>
      </c>
      <c r="AD119" s="109">
        <v>-20825.132337992643</v>
      </c>
      <c r="AE119" s="109">
        <f t="shared" si="138"/>
        <v>-4468452.1827319022</v>
      </c>
      <c r="AF119" s="109">
        <v>-20825.132337992643</v>
      </c>
      <c r="AG119" s="109">
        <f t="shared" si="139"/>
        <v>-4489277.3150698952</v>
      </c>
      <c r="AH119" s="109">
        <v>-20825.132337992643</v>
      </c>
      <c r="AI119" s="109">
        <f t="shared" si="140"/>
        <v>-4510102.4474078882</v>
      </c>
      <c r="AJ119" s="109">
        <v>-20825.132337992643</v>
      </c>
      <c r="AK119" s="109">
        <f t="shared" si="141"/>
        <v>-4530927.5797458813</v>
      </c>
      <c r="AL119" s="109">
        <v>-20825.132337992643</v>
      </c>
      <c r="AM119" s="109">
        <f t="shared" si="142"/>
        <v>-4551752.7120838743</v>
      </c>
      <c r="AO119" s="110">
        <f t="shared" si="143"/>
        <v>-4551752.7120838743</v>
      </c>
    </row>
    <row r="120" spans="1:41" s="109" customFormat="1" x14ac:dyDescent="0.2">
      <c r="A120" s="11" t="s">
        <v>63</v>
      </c>
      <c r="B120" s="11" t="s">
        <v>13</v>
      </c>
      <c r="C120" s="109">
        <v>-3442703.38</v>
      </c>
      <c r="D120" s="109">
        <v>-23696.088333333337</v>
      </c>
      <c r="E120" s="109">
        <f t="shared" si="125"/>
        <v>-3466399.4683333333</v>
      </c>
      <c r="F120" s="109">
        <v>-23696.088333333337</v>
      </c>
      <c r="G120" s="109">
        <f t="shared" si="126"/>
        <v>-3490095.5566666666</v>
      </c>
      <c r="H120" s="109">
        <v>-23696.088333333337</v>
      </c>
      <c r="I120" s="109">
        <f t="shared" si="127"/>
        <v>-3513791.645</v>
      </c>
      <c r="J120" s="109">
        <v>-23696.088333333337</v>
      </c>
      <c r="K120" s="109">
        <f t="shared" si="128"/>
        <v>-3537487.7333333334</v>
      </c>
      <c r="L120" s="109">
        <v>-23696.088333333337</v>
      </c>
      <c r="M120" s="109">
        <f t="shared" si="129"/>
        <v>-3561183.8216666668</v>
      </c>
      <c r="N120" s="109">
        <v>-23696.088333333337</v>
      </c>
      <c r="O120" s="109">
        <f t="shared" si="130"/>
        <v>-3584879.91</v>
      </c>
      <c r="P120" s="109">
        <v>-23696.088333333337</v>
      </c>
      <c r="Q120" s="109">
        <f t="shared" si="131"/>
        <v>-3608575.9983333335</v>
      </c>
      <c r="R120" s="109">
        <v>-23696.088333333337</v>
      </c>
      <c r="S120" s="109">
        <f t="shared" si="132"/>
        <v>-3632272.0866666669</v>
      </c>
      <c r="T120" s="109">
        <v>-23696.088333333337</v>
      </c>
      <c r="U120" s="109">
        <f t="shared" si="133"/>
        <v>-3655968.1750000003</v>
      </c>
      <c r="V120" s="109">
        <v>-23696.088333333337</v>
      </c>
      <c r="W120" s="109">
        <f t="shared" si="134"/>
        <v>-3679664.2633333337</v>
      </c>
      <c r="X120" s="109">
        <v>-23696.088333333337</v>
      </c>
      <c r="Y120" s="109">
        <f t="shared" si="135"/>
        <v>-3703360.351666667</v>
      </c>
      <c r="Z120" s="109">
        <v>-23696.088333333337</v>
      </c>
      <c r="AA120" s="109">
        <f t="shared" si="136"/>
        <v>-3727056.4400000004</v>
      </c>
      <c r="AB120" s="109">
        <v>-23696.088333333337</v>
      </c>
      <c r="AC120" s="109">
        <f t="shared" si="137"/>
        <v>-3750752.5283333338</v>
      </c>
      <c r="AD120" s="109">
        <v>-23696.088333333337</v>
      </c>
      <c r="AE120" s="109">
        <f t="shared" si="138"/>
        <v>-3774448.6166666672</v>
      </c>
      <c r="AF120" s="109">
        <v>-23696.088333333337</v>
      </c>
      <c r="AG120" s="109">
        <f t="shared" si="139"/>
        <v>-3798144.7050000005</v>
      </c>
      <c r="AH120" s="109">
        <v>-23696.088333333337</v>
      </c>
      <c r="AI120" s="109">
        <f t="shared" si="140"/>
        <v>-3821840.7933333339</v>
      </c>
      <c r="AJ120" s="109">
        <v>-23696.088333333337</v>
      </c>
      <c r="AK120" s="109">
        <f t="shared" si="141"/>
        <v>-3845536.8816666673</v>
      </c>
      <c r="AL120" s="109">
        <v>-23696.088333333337</v>
      </c>
      <c r="AM120" s="109">
        <f t="shared" si="142"/>
        <v>-3869232.9700000007</v>
      </c>
      <c r="AO120" s="110">
        <f t="shared" si="143"/>
        <v>-3869232.9700000007</v>
      </c>
    </row>
    <row r="121" spans="1:41" s="109" customFormat="1" x14ac:dyDescent="0.2">
      <c r="A121" s="11" t="s">
        <v>62</v>
      </c>
      <c r="B121" s="11" t="s">
        <v>7</v>
      </c>
      <c r="C121" s="109">
        <v>-333770.7</v>
      </c>
      <c r="D121" s="109">
        <v>0</v>
      </c>
      <c r="E121" s="109">
        <f t="shared" si="125"/>
        <v>-333770.7</v>
      </c>
      <c r="F121" s="109">
        <v>0</v>
      </c>
      <c r="G121" s="109">
        <f t="shared" si="126"/>
        <v>-333770.7</v>
      </c>
      <c r="H121" s="109">
        <v>0</v>
      </c>
      <c r="I121" s="109">
        <f t="shared" si="127"/>
        <v>-333770.7</v>
      </c>
      <c r="J121" s="109">
        <v>0</v>
      </c>
      <c r="K121" s="109">
        <f t="shared" si="128"/>
        <v>-333770.7</v>
      </c>
      <c r="L121" s="109">
        <v>0</v>
      </c>
      <c r="M121" s="109">
        <f t="shared" si="129"/>
        <v>-333770.7</v>
      </c>
      <c r="N121" s="109">
        <v>0</v>
      </c>
      <c r="O121" s="109">
        <f t="shared" si="130"/>
        <v>-333770.7</v>
      </c>
      <c r="P121" s="109">
        <v>0</v>
      </c>
      <c r="Q121" s="109">
        <f t="shared" si="131"/>
        <v>-333770.7</v>
      </c>
      <c r="R121" s="109">
        <v>0</v>
      </c>
      <c r="S121" s="109">
        <f t="shared" si="132"/>
        <v>-333770.7</v>
      </c>
      <c r="T121" s="109">
        <v>0</v>
      </c>
      <c r="U121" s="109">
        <f t="shared" si="133"/>
        <v>-333770.7</v>
      </c>
      <c r="V121" s="109">
        <v>0</v>
      </c>
      <c r="W121" s="109">
        <f t="shared" si="134"/>
        <v>-333770.7</v>
      </c>
      <c r="X121" s="109">
        <v>0</v>
      </c>
      <c r="Y121" s="109">
        <f t="shared" si="135"/>
        <v>-333770.7</v>
      </c>
      <c r="Z121" s="109">
        <v>0</v>
      </c>
      <c r="AA121" s="109">
        <f t="shared" si="136"/>
        <v>-333770.7</v>
      </c>
      <c r="AB121" s="109">
        <v>0</v>
      </c>
      <c r="AC121" s="109">
        <f t="shared" si="137"/>
        <v>-333770.7</v>
      </c>
      <c r="AD121" s="109">
        <v>0</v>
      </c>
      <c r="AE121" s="109">
        <f t="shared" si="138"/>
        <v>-333770.7</v>
      </c>
      <c r="AF121" s="109">
        <v>0</v>
      </c>
      <c r="AG121" s="109">
        <f t="shared" si="139"/>
        <v>-333770.7</v>
      </c>
      <c r="AH121" s="109">
        <v>0</v>
      </c>
      <c r="AI121" s="109">
        <f t="shared" si="140"/>
        <v>-333770.7</v>
      </c>
      <c r="AJ121" s="109">
        <v>0</v>
      </c>
      <c r="AK121" s="109">
        <f t="shared" si="141"/>
        <v>-333770.7</v>
      </c>
      <c r="AL121" s="109">
        <v>0</v>
      </c>
      <c r="AM121" s="109">
        <f t="shared" si="142"/>
        <v>-333770.7</v>
      </c>
      <c r="AO121" s="110">
        <f t="shared" si="143"/>
        <v>-333770.7</v>
      </c>
    </row>
    <row r="122" spans="1:41" s="109" customFormat="1" x14ac:dyDescent="0.2">
      <c r="A122" s="11" t="s">
        <v>61</v>
      </c>
      <c r="B122" s="11" t="s">
        <v>8</v>
      </c>
      <c r="C122" s="109">
        <v>-17943.560000000001</v>
      </c>
      <c r="D122" s="109">
        <v>-60.655833333333327</v>
      </c>
      <c r="E122" s="109">
        <f t="shared" si="125"/>
        <v>-18004.215833333335</v>
      </c>
      <c r="F122" s="109">
        <v>-60.655833333333327</v>
      </c>
      <c r="G122" s="109">
        <f t="shared" si="126"/>
        <v>-18064.87166666667</v>
      </c>
      <c r="H122" s="109">
        <v>-60.655833333333327</v>
      </c>
      <c r="I122" s="109">
        <f t="shared" si="127"/>
        <v>-18125.527500000004</v>
      </c>
      <c r="J122" s="109">
        <v>-60.655833333333327</v>
      </c>
      <c r="K122" s="109">
        <f t="shared" si="128"/>
        <v>-18186.183333333338</v>
      </c>
      <c r="L122" s="109">
        <v>-60.655833333333327</v>
      </c>
      <c r="M122" s="109">
        <f t="shared" si="129"/>
        <v>-18246.839166666672</v>
      </c>
      <c r="N122" s="109">
        <v>-60.655833333333327</v>
      </c>
      <c r="O122" s="109">
        <f t="shared" si="130"/>
        <v>-18307.495000000006</v>
      </c>
      <c r="P122" s="109">
        <v>-60.655833333333327</v>
      </c>
      <c r="Q122" s="109">
        <f t="shared" si="131"/>
        <v>-18368.15083333334</v>
      </c>
      <c r="R122" s="109">
        <v>-60.655833333333327</v>
      </c>
      <c r="S122" s="109">
        <f t="shared" si="132"/>
        <v>-18428.806666666675</v>
      </c>
      <c r="T122" s="109">
        <v>-60.655833333333327</v>
      </c>
      <c r="U122" s="109">
        <f t="shared" si="133"/>
        <v>-18489.462500000009</v>
      </c>
      <c r="V122" s="109">
        <v>-60.655833333333327</v>
      </c>
      <c r="W122" s="109">
        <f t="shared" si="134"/>
        <v>-18550.118333333343</v>
      </c>
      <c r="X122" s="109">
        <v>-60.655833333333327</v>
      </c>
      <c r="Y122" s="109">
        <f t="shared" si="135"/>
        <v>-18610.774166666677</v>
      </c>
      <c r="Z122" s="109">
        <v>-60.655833333333327</v>
      </c>
      <c r="AA122" s="109">
        <f t="shared" si="136"/>
        <v>-18671.430000000011</v>
      </c>
      <c r="AB122" s="109">
        <v>-60.655833333333327</v>
      </c>
      <c r="AC122" s="109">
        <f t="shared" si="137"/>
        <v>-18732.085833333345</v>
      </c>
      <c r="AD122" s="109">
        <v>-60.655833333333327</v>
      </c>
      <c r="AE122" s="109">
        <f t="shared" si="138"/>
        <v>-18792.74166666668</v>
      </c>
      <c r="AF122" s="109">
        <v>-60.655833333333327</v>
      </c>
      <c r="AG122" s="109">
        <f t="shared" si="139"/>
        <v>-18853.397500000014</v>
      </c>
      <c r="AH122" s="109">
        <v>-60.655833333333327</v>
      </c>
      <c r="AI122" s="109">
        <f t="shared" si="140"/>
        <v>-18914.053333333348</v>
      </c>
      <c r="AJ122" s="109">
        <v>-60.655833333333327</v>
      </c>
      <c r="AK122" s="109">
        <f t="shared" si="141"/>
        <v>-18974.709166666682</v>
      </c>
      <c r="AL122" s="109">
        <v>-60.655833333333327</v>
      </c>
      <c r="AM122" s="109">
        <f t="shared" si="142"/>
        <v>-19035.365000000016</v>
      </c>
      <c r="AO122" s="110">
        <f t="shared" si="143"/>
        <v>-19035.365000000016</v>
      </c>
    </row>
    <row r="123" spans="1:41" s="109" customFormat="1" x14ac:dyDescent="0.2">
      <c r="A123" s="11" t="s">
        <v>60</v>
      </c>
      <c r="B123" s="11" t="s">
        <v>9</v>
      </c>
      <c r="C123" s="109">
        <v>-1691029.35</v>
      </c>
      <c r="D123" s="109">
        <v>-6708.9474999999993</v>
      </c>
      <c r="E123" s="109">
        <f t="shared" si="125"/>
        <v>-1697738.2975000001</v>
      </c>
      <c r="F123" s="109">
        <v>-6708.9474999999993</v>
      </c>
      <c r="G123" s="109">
        <f t="shared" si="126"/>
        <v>-1704447.2450000001</v>
      </c>
      <c r="H123" s="109">
        <v>-6708.9474999999993</v>
      </c>
      <c r="I123" s="109">
        <f t="shared" si="127"/>
        <v>-1711156.1925000001</v>
      </c>
      <c r="J123" s="109">
        <v>-6708.9474999999993</v>
      </c>
      <c r="K123" s="109">
        <f t="shared" si="128"/>
        <v>-1717865.1400000001</v>
      </c>
      <c r="L123" s="109">
        <v>-6708.9474999999993</v>
      </c>
      <c r="M123" s="109">
        <f t="shared" si="129"/>
        <v>-1724574.0875000001</v>
      </c>
      <c r="N123" s="109">
        <v>-6708.9474999999993</v>
      </c>
      <c r="O123" s="109">
        <f t="shared" si="130"/>
        <v>-1731283.0350000001</v>
      </c>
      <c r="P123" s="109">
        <v>-6708.9474999999993</v>
      </c>
      <c r="Q123" s="109">
        <f t="shared" si="131"/>
        <v>-1737991.9825000002</v>
      </c>
      <c r="R123" s="109">
        <v>-6708.9474999999993</v>
      </c>
      <c r="S123" s="109">
        <f t="shared" si="132"/>
        <v>-1744700.9300000002</v>
      </c>
      <c r="T123" s="109">
        <v>-6708.9474999999993</v>
      </c>
      <c r="U123" s="109">
        <f t="shared" si="133"/>
        <v>-1751409.8775000002</v>
      </c>
      <c r="V123" s="109">
        <v>-6708.9474999999993</v>
      </c>
      <c r="W123" s="109">
        <f t="shared" si="134"/>
        <v>-1758118.8250000002</v>
      </c>
      <c r="X123" s="109">
        <v>-6708.9474999999993</v>
      </c>
      <c r="Y123" s="109">
        <f t="shared" si="135"/>
        <v>-1764827.7725000002</v>
      </c>
      <c r="Z123" s="109">
        <v>-6708.9474999999993</v>
      </c>
      <c r="AA123" s="109">
        <f t="shared" si="136"/>
        <v>-1771536.7200000002</v>
      </c>
      <c r="AB123" s="109">
        <v>-6708.9474999999993</v>
      </c>
      <c r="AC123" s="109">
        <f t="shared" si="137"/>
        <v>-1778245.6675000002</v>
      </c>
      <c r="AD123" s="109">
        <v>-6708.9474999999993</v>
      </c>
      <c r="AE123" s="109">
        <f t="shared" si="138"/>
        <v>-1784954.6150000002</v>
      </c>
      <c r="AF123" s="109">
        <v>-6708.9474999999993</v>
      </c>
      <c r="AG123" s="109">
        <f t="shared" si="139"/>
        <v>-1791663.5625000002</v>
      </c>
      <c r="AH123" s="109">
        <v>-6708.9474999999993</v>
      </c>
      <c r="AI123" s="109">
        <f t="shared" si="140"/>
        <v>-1798372.5100000002</v>
      </c>
      <c r="AJ123" s="109">
        <v>-6708.9474999999993</v>
      </c>
      <c r="AK123" s="109">
        <f t="shared" si="141"/>
        <v>-1805081.4575000003</v>
      </c>
      <c r="AL123" s="109">
        <v>-6708.9474999999993</v>
      </c>
      <c r="AM123" s="109">
        <f t="shared" si="142"/>
        <v>-1811790.4050000003</v>
      </c>
      <c r="AO123" s="110">
        <f t="shared" si="143"/>
        <v>-1811790.4050000003</v>
      </c>
    </row>
    <row r="124" spans="1:41" s="109" customFormat="1" x14ac:dyDescent="0.2">
      <c r="A124" s="11" t="s">
        <v>59</v>
      </c>
      <c r="B124" s="11" t="s">
        <v>27</v>
      </c>
      <c r="C124" s="109">
        <v>-4351504.1100000003</v>
      </c>
      <c r="D124" s="109">
        <v>-4009.9067081365483</v>
      </c>
      <c r="E124" s="109">
        <f t="shared" si="125"/>
        <v>-4355514.0167081365</v>
      </c>
      <c r="F124" s="109">
        <v>-4009.9067081365483</v>
      </c>
      <c r="G124" s="109">
        <f t="shared" si="126"/>
        <v>-4359523.9234162727</v>
      </c>
      <c r="H124" s="109">
        <v>-4009.9067081365483</v>
      </c>
      <c r="I124" s="109">
        <f t="shared" si="127"/>
        <v>-4363533.8301244089</v>
      </c>
      <c r="J124" s="109">
        <v>-4009.9067081365483</v>
      </c>
      <c r="K124" s="109">
        <f t="shared" si="128"/>
        <v>-4367543.7368325451</v>
      </c>
      <c r="L124" s="109">
        <v>-4009.9067081365483</v>
      </c>
      <c r="M124" s="109">
        <f t="shared" si="129"/>
        <v>-4371553.6435406813</v>
      </c>
      <c r="N124" s="109">
        <v>-4009.9067081365483</v>
      </c>
      <c r="O124" s="109">
        <f t="shared" si="130"/>
        <v>-4375563.5502488175</v>
      </c>
      <c r="P124" s="109">
        <v>-4009.9067081365483</v>
      </c>
      <c r="Q124" s="109">
        <f t="shared" si="131"/>
        <v>-4379573.4569569537</v>
      </c>
      <c r="R124" s="109">
        <v>-4009.9067081365483</v>
      </c>
      <c r="S124" s="109">
        <f t="shared" si="132"/>
        <v>-4383583.3636650899</v>
      </c>
      <c r="T124" s="109">
        <v>-4009.9067081365483</v>
      </c>
      <c r="U124" s="109">
        <f t="shared" si="133"/>
        <v>-4387593.2703732261</v>
      </c>
      <c r="V124" s="109">
        <v>-4009.9067081365483</v>
      </c>
      <c r="W124" s="109">
        <f t="shared" si="134"/>
        <v>-4391603.1770813623</v>
      </c>
      <c r="X124" s="109">
        <v>-4009.9067081365483</v>
      </c>
      <c r="Y124" s="109">
        <f t="shared" si="135"/>
        <v>-4395613.0837894985</v>
      </c>
      <c r="Z124" s="109">
        <v>-4009.9067081365483</v>
      </c>
      <c r="AA124" s="109">
        <f t="shared" si="136"/>
        <v>-4399622.9904976347</v>
      </c>
      <c r="AB124" s="109">
        <v>-4009.9067081365483</v>
      </c>
      <c r="AC124" s="109">
        <f t="shared" si="137"/>
        <v>-4403632.8972057709</v>
      </c>
      <c r="AD124" s="109">
        <v>-4009.9067081365483</v>
      </c>
      <c r="AE124" s="109">
        <f t="shared" si="138"/>
        <v>-4407642.8039139071</v>
      </c>
      <c r="AF124" s="109">
        <v>-4009.9067081365483</v>
      </c>
      <c r="AG124" s="109">
        <f t="shared" si="139"/>
        <v>-4411652.7106220433</v>
      </c>
      <c r="AH124" s="109">
        <v>-4009.9067081365483</v>
      </c>
      <c r="AI124" s="109">
        <f t="shared" si="140"/>
        <v>-4415662.6173301795</v>
      </c>
      <c r="AJ124" s="109">
        <v>-4009.9067081365483</v>
      </c>
      <c r="AK124" s="109">
        <f t="shared" si="141"/>
        <v>-4419672.5240383158</v>
      </c>
      <c r="AL124" s="109">
        <v>-4009.9067081365483</v>
      </c>
      <c r="AM124" s="109">
        <f t="shared" si="142"/>
        <v>-4423682.430746452</v>
      </c>
      <c r="AO124" s="110">
        <f t="shared" si="143"/>
        <v>-4423682.430746452</v>
      </c>
    </row>
    <row r="125" spans="1:41" s="109" customFormat="1" x14ac:dyDescent="0.2">
      <c r="A125" s="11" t="s">
        <v>58</v>
      </c>
      <c r="B125" s="11" t="s">
        <v>26</v>
      </c>
      <c r="C125" s="109">
        <v>0</v>
      </c>
      <c r="D125" s="109">
        <v>0</v>
      </c>
      <c r="E125" s="109">
        <f t="shared" si="125"/>
        <v>0</v>
      </c>
      <c r="F125" s="109">
        <v>0</v>
      </c>
      <c r="G125" s="109">
        <f t="shared" si="126"/>
        <v>0</v>
      </c>
      <c r="H125" s="109">
        <v>0</v>
      </c>
      <c r="I125" s="109">
        <f t="shared" si="127"/>
        <v>0</v>
      </c>
      <c r="J125" s="109">
        <v>0</v>
      </c>
      <c r="K125" s="109">
        <f t="shared" si="128"/>
        <v>0</v>
      </c>
      <c r="L125" s="109">
        <v>0</v>
      </c>
      <c r="M125" s="109">
        <f t="shared" si="129"/>
        <v>0</v>
      </c>
      <c r="N125" s="109">
        <v>0</v>
      </c>
      <c r="O125" s="109">
        <f t="shared" si="130"/>
        <v>0</v>
      </c>
      <c r="P125" s="109">
        <v>0</v>
      </c>
      <c r="Q125" s="109">
        <f t="shared" si="131"/>
        <v>0</v>
      </c>
      <c r="R125" s="109">
        <v>0</v>
      </c>
      <c r="S125" s="109">
        <f t="shared" si="132"/>
        <v>0</v>
      </c>
      <c r="T125" s="109">
        <v>0</v>
      </c>
      <c r="U125" s="109">
        <f t="shared" si="133"/>
        <v>0</v>
      </c>
      <c r="V125" s="109">
        <v>0</v>
      </c>
      <c r="W125" s="109">
        <f t="shared" si="134"/>
        <v>0</v>
      </c>
      <c r="X125" s="109">
        <v>0</v>
      </c>
      <c r="Y125" s="109">
        <f t="shared" si="135"/>
        <v>0</v>
      </c>
      <c r="Z125" s="109">
        <v>0</v>
      </c>
      <c r="AA125" s="109">
        <f t="shared" si="136"/>
        <v>0</v>
      </c>
      <c r="AB125" s="109">
        <v>0</v>
      </c>
      <c r="AC125" s="109">
        <f t="shared" si="137"/>
        <v>0</v>
      </c>
      <c r="AD125" s="109">
        <v>0</v>
      </c>
      <c r="AE125" s="109">
        <f t="shared" si="138"/>
        <v>0</v>
      </c>
      <c r="AF125" s="109">
        <v>0</v>
      </c>
      <c r="AG125" s="109">
        <f t="shared" si="139"/>
        <v>0</v>
      </c>
      <c r="AH125" s="109">
        <v>0</v>
      </c>
      <c r="AI125" s="109">
        <f t="shared" si="140"/>
        <v>0</v>
      </c>
      <c r="AJ125" s="109">
        <v>0</v>
      </c>
      <c r="AK125" s="109">
        <f t="shared" si="141"/>
        <v>0</v>
      </c>
      <c r="AL125" s="109">
        <v>0</v>
      </c>
      <c r="AM125" s="109">
        <f t="shared" si="142"/>
        <v>0</v>
      </c>
      <c r="AO125" s="110">
        <f t="shared" si="143"/>
        <v>0</v>
      </c>
    </row>
    <row r="126" spans="1:41" s="109" customFormat="1" x14ac:dyDescent="0.2">
      <c r="A126" s="11" t="s">
        <v>57</v>
      </c>
      <c r="B126" s="11"/>
      <c r="C126" s="112">
        <f t="shared" ref="C126:AM126" si="144">SUBTOTAL(9,C116:C125)</f>
        <v>-14519620.830000002</v>
      </c>
      <c r="D126" s="112">
        <f t="shared" si="144"/>
        <v>-57635.358212795865</v>
      </c>
      <c r="E126" s="112">
        <f t="shared" si="144"/>
        <v>-14577256.188212797</v>
      </c>
      <c r="F126" s="112">
        <f t="shared" si="144"/>
        <v>-57635.358212795865</v>
      </c>
      <c r="G126" s="112">
        <f t="shared" si="144"/>
        <v>-14634891.546425592</v>
      </c>
      <c r="H126" s="112">
        <f t="shared" si="144"/>
        <v>-57635.358212795865</v>
      </c>
      <c r="I126" s="112">
        <f t="shared" si="144"/>
        <v>-14692526.904638387</v>
      </c>
      <c r="J126" s="112">
        <f t="shared" si="144"/>
        <v>-57635.358212795865</v>
      </c>
      <c r="K126" s="112">
        <f t="shared" si="144"/>
        <v>-14750162.262851186</v>
      </c>
      <c r="L126" s="112">
        <f t="shared" si="144"/>
        <v>-57635.358212795865</v>
      </c>
      <c r="M126" s="112">
        <f t="shared" si="144"/>
        <v>-14807797.621063981</v>
      </c>
      <c r="N126" s="112">
        <f t="shared" si="144"/>
        <v>-57635.358212795865</v>
      </c>
      <c r="O126" s="112">
        <f t="shared" si="144"/>
        <v>-14865432.979276776</v>
      </c>
      <c r="P126" s="112">
        <f t="shared" si="144"/>
        <v>-57635.358212795865</v>
      </c>
      <c r="Q126" s="112">
        <f t="shared" si="144"/>
        <v>-14923068.337489571</v>
      </c>
      <c r="R126" s="112">
        <f t="shared" si="144"/>
        <v>-57635.358212795865</v>
      </c>
      <c r="S126" s="112">
        <f t="shared" si="144"/>
        <v>-14980703.695702367</v>
      </c>
      <c r="T126" s="112">
        <f t="shared" si="144"/>
        <v>-57635.358212795865</v>
      </c>
      <c r="U126" s="112">
        <f t="shared" si="144"/>
        <v>-15038339.053915162</v>
      </c>
      <c r="V126" s="112">
        <f t="shared" si="144"/>
        <v>-57635.358212795865</v>
      </c>
      <c r="W126" s="112">
        <f t="shared" si="144"/>
        <v>-15095974.41212796</v>
      </c>
      <c r="X126" s="112">
        <f t="shared" si="144"/>
        <v>-57635.358212795865</v>
      </c>
      <c r="Y126" s="112">
        <f t="shared" si="144"/>
        <v>-15153609.770340756</v>
      </c>
      <c r="Z126" s="112">
        <f t="shared" si="144"/>
        <v>-57635.358212795865</v>
      </c>
      <c r="AA126" s="112">
        <f t="shared" si="144"/>
        <v>-15211245.128553551</v>
      </c>
      <c r="AB126" s="112">
        <f t="shared" si="144"/>
        <v>-57635.358212795865</v>
      </c>
      <c r="AC126" s="112">
        <f t="shared" si="144"/>
        <v>-15268880.486766346</v>
      </c>
      <c r="AD126" s="112">
        <f t="shared" si="144"/>
        <v>-57635.358212795865</v>
      </c>
      <c r="AE126" s="112">
        <f t="shared" si="144"/>
        <v>-15326515.844979145</v>
      </c>
      <c r="AF126" s="112">
        <f t="shared" si="144"/>
        <v>-57635.358212795865</v>
      </c>
      <c r="AG126" s="112">
        <f t="shared" si="144"/>
        <v>-15384151.20319194</v>
      </c>
      <c r="AH126" s="112">
        <f t="shared" si="144"/>
        <v>-57635.358212795865</v>
      </c>
      <c r="AI126" s="112">
        <f t="shared" si="144"/>
        <v>-15441786.561404731</v>
      </c>
      <c r="AJ126" s="112">
        <f t="shared" si="144"/>
        <v>-57635.358212795865</v>
      </c>
      <c r="AK126" s="112">
        <f t="shared" si="144"/>
        <v>-15499421.91961753</v>
      </c>
      <c r="AL126" s="112">
        <f t="shared" si="144"/>
        <v>-57635.358212795865</v>
      </c>
      <c r="AM126" s="112">
        <f t="shared" si="144"/>
        <v>-15557057.277830325</v>
      </c>
      <c r="AO126" s="113">
        <f>SUBTOTAL(9,AO116:AO125)</f>
        <v>-15557057.277830325</v>
      </c>
    </row>
    <row r="127" spans="1:41" x14ac:dyDescent="0.2">
      <c r="AO127" s="105"/>
    </row>
    <row r="128" spans="1:41" x14ac:dyDescent="0.2">
      <c r="A128" s="30" t="s">
        <v>56</v>
      </c>
      <c r="B128" s="30"/>
      <c r="C128" s="112">
        <f t="shared" ref="C128:AM128" si="145">SUBTOTAL(9,C86:C126)</f>
        <v>-618766978.46000004</v>
      </c>
      <c r="D128" s="112">
        <f t="shared" si="145"/>
        <v>-1970703.8229548673</v>
      </c>
      <c r="E128" s="112">
        <f t="shared" si="145"/>
        <v>-620737682.28295517</v>
      </c>
      <c r="F128" s="112">
        <f t="shared" si="145"/>
        <v>-1979918.0192216623</v>
      </c>
      <c r="G128" s="112">
        <f t="shared" si="145"/>
        <v>-622717600.30217671</v>
      </c>
      <c r="H128" s="112">
        <f t="shared" si="145"/>
        <v>-1975264.6554719417</v>
      </c>
      <c r="I128" s="112">
        <f t="shared" si="145"/>
        <v>-624692864.95764863</v>
      </c>
      <c r="J128" s="112">
        <f t="shared" si="145"/>
        <v>-1970515.659240783</v>
      </c>
      <c r="K128" s="112">
        <f t="shared" si="145"/>
        <v>-626663380.61688924</v>
      </c>
      <c r="L128" s="112">
        <f t="shared" si="145"/>
        <v>-1965728.6018507283</v>
      </c>
      <c r="M128" s="112">
        <f t="shared" si="145"/>
        <v>-628629109.21874022</v>
      </c>
      <c r="N128" s="112">
        <f t="shared" si="145"/>
        <v>-1961172.5313675192</v>
      </c>
      <c r="O128" s="112">
        <f t="shared" si="145"/>
        <v>-630590281.75010777</v>
      </c>
      <c r="P128" s="112">
        <f t="shared" si="145"/>
        <v>-1324639.4101609909</v>
      </c>
      <c r="Q128" s="112">
        <f t="shared" si="145"/>
        <v>-631914921.16026878</v>
      </c>
      <c r="R128" s="112">
        <f t="shared" si="145"/>
        <v>-1319996.578057128</v>
      </c>
      <c r="S128" s="112">
        <f t="shared" si="145"/>
        <v>-633234917.73832572</v>
      </c>
      <c r="T128" s="112">
        <f t="shared" si="145"/>
        <v>-1316806.688589968</v>
      </c>
      <c r="U128" s="112">
        <f t="shared" si="145"/>
        <v>-634551724.42691588</v>
      </c>
      <c r="V128" s="112">
        <f t="shared" si="145"/>
        <v>-1314220.5189939123</v>
      </c>
      <c r="W128" s="112">
        <f t="shared" si="145"/>
        <v>-635865944.94590974</v>
      </c>
      <c r="X128" s="112">
        <f t="shared" si="145"/>
        <v>-1311958.6830112338</v>
      </c>
      <c r="Y128" s="112">
        <f t="shared" si="145"/>
        <v>-637177903.62892115</v>
      </c>
      <c r="Z128" s="112">
        <f t="shared" si="145"/>
        <v>-1319692.8080719993</v>
      </c>
      <c r="AA128" s="112">
        <f t="shared" si="145"/>
        <v>-638497596.43699276</v>
      </c>
      <c r="AB128" s="112">
        <f t="shared" si="145"/>
        <v>-1328574.8879601397</v>
      </c>
      <c r="AC128" s="112">
        <f t="shared" si="145"/>
        <v>-639826171.32495308</v>
      </c>
      <c r="AD128" s="112">
        <f t="shared" si="145"/>
        <v>-1327560.5515508915</v>
      </c>
      <c r="AE128" s="112">
        <f t="shared" si="145"/>
        <v>-641153731.87650394</v>
      </c>
      <c r="AF128" s="112">
        <f t="shared" si="145"/>
        <v>-1325461.0464663778</v>
      </c>
      <c r="AG128" s="112">
        <f t="shared" si="145"/>
        <v>-642479192.92297053</v>
      </c>
      <c r="AH128" s="112">
        <f t="shared" si="145"/>
        <v>-1323870.1185980532</v>
      </c>
      <c r="AI128" s="112">
        <f t="shared" si="145"/>
        <v>-643803063.04156816</v>
      </c>
      <c r="AJ128" s="112">
        <f t="shared" si="145"/>
        <v>-1322367.6340135946</v>
      </c>
      <c r="AK128" s="112">
        <f t="shared" si="145"/>
        <v>-645125430.67558205</v>
      </c>
      <c r="AL128" s="112">
        <f t="shared" si="145"/>
        <v>-1343131.7186069193</v>
      </c>
      <c r="AM128" s="112">
        <f t="shared" si="145"/>
        <v>-646468562.39418888</v>
      </c>
      <c r="AO128" s="113">
        <f>SUBTOTAL(9,AO86:AO126)</f>
        <v>-646468562.39418888</v>
      </c>
    </row>
    <row r="129" spans="1:41" x14ac:dyDescent="0.2">
      <c r="AO129" s="105"/>
    </row>
    <row r="130" spans="1:41" x14ac:dyDescent="0.2">
      <c r="AO130" s="105"/>
    </row>
    <row r="131" spans="1:41" ht="13.5" thickBot="1" x14ac:dyDescent="0.25">
      <c r="A131" s="30" t="s">
        <v>54</v>
      </c>
      <c r="B131" s="30"/>
      <c r="C131" s="114">
        <f t="shared" ref="C131:AM131" si="146">SUBTOTAL(9,C12:C128)</f>
        <v>-10570178939.150097</v>
      </c>
      <c r="D131" s="114">
        <f t="shared" si="146"/>
        <v>-47689019.770803116</v>
      </c>
      <c r="E131" s="114">
        <f t="shared" si="146"/>
        <v>-10617867958.9209</v>
      </c>
      <c r="F131" s="114">
        <f t="shared" si="146"/>
        <v>-47791478.565337695</v>
      </c>
      <c r="G131" s="114">
        <f t="shared" si="146"/>
        <v>-10665659437.486244</v>
      </c>
      <c r="H131" s="114">
        <f t="shared" si="146"/>
        <v>-47869609.563433334</v>
      </c>
      <c r="I131" s="114">
        <f t="shared" si="146"/>
        <v>-10713529047.049669</v>
      </c>
      <c r="J131" s="114">
        <f t="shared" si="146"/>
        <v>-46541775.735948466</v>
      </c>
      <c r="K131" s="114">
        <f t="shared" si="146"/>
        <v>-10760070822.785624</v>
      </c>
      <c r="L131" s="114">
        <f t="shared" si="146"/>
        <v>-48032995.236845493</v>
      </c>
      <c r="M131" s="114">
        <f t="shared" si="146"/>
        <v>-10808103818.02247</v>
      </c>
      <c r="N131" s="114">
        <f t="shared" si="146"/>
        <v>-48211718.58940164</v>
      </c>
      <c r="O131" s="114">
        <f t="shared" si="146"/>
        <v>-10856315536.611862</v>
      </c>
      <c r="P131" s="114">
        <f t="shared" si="146"/>
        <v>-46760672.638630688</v>
      </c>
      <c r="Q131" s="114">
        <f t="shared" si="146"/>
        <v>-10903076209.250494</v>
      </c>
      <c r="R131" s="114">
        <f t="shared" si="146"/>
        <v>-46790261.614262559</v>
      </c>
      <c r="S131" s="114">
        <f t="shared" si="146"/>
        <v>-10949866470.864761</v>
      </c>
      <c r="T131" s="114">
        <f t="shared" si="146"/>
        <v>-46816170.850068688</v>
      </c>
      <c r="U131" s="114">
        <f t="shared" si="146"/>
        <v>-10996682641.714828</v>
      </c>
      <c r="V131" s="114">
        <f t="shared" si="146"/>
        <v>-46929615.248581856</v>
      </c>
      <c r="W131" s="114">
        <f t="shared" si="146"/>
        <v>-11043612256.963421</v>
      </c>
      <c r="X131" s="114">
        <f t="shared" si="146"/>
        <v>-47130442.951980516</v>
      </c>
      <c r="Y131" s="114">
        <f t="shared" si="146"/>
        <v>-11090742699.91539</v>
      </c>
      <c r="Z131" s="114">
        <f t="shared" si="146"/>
        <v>-47361684.896510407</v>
      </c>
      <c r="AA131" s="114">
        <f t="shared" si="146"/>
        <v>-11138104384.811905</v>
      </c>
      <c r="AB131" s="114">
        <f t="shared" si="146"/>
        <v>-47527060.515290841</v>
      </c>
      <c r="AC131" s="114">
        <f t="shared" si="146"/>
        <v>-11185631445.327194</v>
      </c>
      <c r="AD131" s="114">
        <f t="shared" si="146"/>
        <v>-47621529.551617078</v>
      </c>
      <c r="AE131" s="114">
        <f t="shared" si="146"/>
        <v>-11233252974.878807</v>
      </c>
      <c r="AF131" s="114">
        <f t="shared" si="146"/>
        <v>-47712564.801207945</v>
      </c>
      <c r="AG131" s="114">
        <f t="shared" si="146"/>
        <v>-11280965539.680019</v>
      </c>
      <c r="AH131" s="114">
        <f t="shared" si="146"/>
        <v>-47789497.727972627</v>
      </c>
      <c r="AI131" s="114">
        <f t="shared" si="146"/>
        <v>-11328755037.407991</v>
      </c>
      <c r="AJ131" s="114">
        <f t="shared" si="146"/>
        <v>-47927413.587870046</v>
      </c>
      <c r="AK131" s="114">
        <f t="shared" si="146"/>
        <v>-11376682450.995863</v>
      </c>
      <c r="AL131" s="114">
        <f t="shared" si="146"/>
        <v>-48226768.836616948</v>
      </c>
      <c r="AM131" s="114">
        <f t="shared" si="146"/>
        <v>-11424909219.832476</v>
      </c>
      <c r="AO131" s="113">
        <f>SUBTOTAL(9,AO12:AO128)</f>
        <v>-11424909219.832476</v>
      </c>
    </row>
    <row r="132" spans="1:41" ht="13.5" thickTop="1" x14ac:dyDescent="0.2">
      <c r="A132" s="29"/>
      <c r="B132" s="29"/>
      <c r="AO132" s="28" t="s">
        <v>114</v>
      </c>
    </row>
    <row r="133" spans="1:41" x14ac:dyDescent="0.2"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O133" s="107"/>
    </row>
    <row r="134" spans="1:41" x14ac:dyDescent="0.2">
      <c r="D134" s="109"/>
      <c r="F134" s="109"/>
      <c r="H134" s="109"/>
      <c r="J134" s="109"/>
      <c r="L134" s="109"/>
      <c r="N134" s="109"/>
      <c r="P134" s="109"/>
      <c r="R134" s="109"/>
      <c r="T134" s="109"/>
      <c r="V134" s="109"/>
      <c r="X134" s="109"/>
      <c r="Z134" s="109"/>
      <c r="AB134" s="109"/>
      <c r="AD134" s="109"/>
      <c r="AF134" s="109"/>
      <c r="AH134" s="109"/>
      <c r="AJ134" s="109"/>
      <c r="AL134" s="109"/>
      <c r="AO134" s="108"/>
    </row>
  </sheetData>
  <mergeCells count="1">
    <mergeCell ref="AO6:AO7"/>
  </mergeCells>
  <pageMargins left="0.75" right="0.75" top="1" bottom="1" header="0.5" footer="0.5"/>
  <pageSetup scale="41" firstPageNumber="4" orientation="landscape" useFirstPageNumber="1" r:id="rId1"/>
  <headerFooter alignWithMargins="0">
    <oddFooter>&amp;CPage 6.2.&amp;P</oddFooter>
  </headerFooter>
  <rowBreaks count="1" manualBreakCount="1">
    <brk id="80" max="4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view="pageBreakPreview" zoomScale="85" zoomScaleNormal="100" zoomScaleSheetLayoutView="85" workbookViewId="0">
      <selection activeCell="A5" sqref="A5"/>
    </sheetView>
  </sheetViews>
  <sheetFormatPr defaultColWidth="9.140625" defaultRowHeight="12.75" x14ac:dyDescent="0.2"/>
  <cols>
    <col min="1" max="1" width="6.42578125" style="24" customWidth="1"/>
    <col min="2" max="2" width="18.28515625" style="1" customWidth="1"/>
    <col min="3" max="4" width="12.140625" style="1" customWidth="1"/>
    <col min="5" max="5" width="18.140625" style="1" customWidth="1"/>
    <col min="6" max="6" width="9.5703125" style="36" bestFit="1" customWidth="1"/>
    <col min="7" max="7" width="18.28515625" style="1" customWidth="1"/>
    <col min="8" max="9" width="12.140625" style="1" customWidth="1"/>
    <col min="10" max="10" width="18.140625" style="1" customWidth="1"/>
    <col min="11" max="11" width="10.5703125" style="1" bestFit="1" customWidth="1"/>
    <col min="12" max="12" width="18.28515625" style="1" customWidth="1"/>
    <col min="13" max="14" width="12.140625" style="1" customWidth="1"/>
    <col min="15" max="15" width="18.140625" style="1" customWidth="1"/>
    <col min="16" max="16" width="9.5703125" style="1" bestFit="1" customWidth="1"/>
    <col min="17" max="17" width="13.28515625" style="58" customWidth="1"/>
    <col min="18" max="18" width="16" style="1" bestFit="1" customWidth="1"/>
    <col min="19" max="16384" width="9.140625" style="1"/>
  </cols>
  <sheetData>
    <row r="1" spans="1:18" x14ac:dyDescent="0.2">
      <c r="A1" s="15" t="s">
        <v>128</v>
      </c>
    </row>
    <row r="2" spans="1:18" x14ac:dyDescent="0.2">
      <c r="A2" s="15" t="s">
        <v>129</v>
      </c>
    </row>
    <row r="3" spans="1:18" x14ac:dyDescent="0.2">
      <c r="A3" s="15" t="s">
        <v>127</v>
      </c>
    </row>
    <row r="4" spans="1:18" x14ac:dyDescent="0.2">
      <c r="A4" s="15" t="s">
        <v>126</v>
      </c>
    </row>
    <row r="7" spans="1:18" ht="21" customHeight="1" x14ac:dyDescent="0.2">
      <c r="B7" s="53" t="s">
        <v>125</v>
      </c>
      <c r="C7" s="52" t="s">
        <v>122</v>
      </c>
      <c r="D7" s="52" t="s">
        <v>121</v>
      </c>
      <c r="E7" s="51" t="s">
        <v>120</v>
      </c>
      <c r="G7" s="53" t="s">
        <v>124</v>
      </c>
      <c r="H7" s="52" t="s">
        <v>122</v>
      </c>
      <c r="I7" s="52" t="s">
        <v>121</v>
      </c>
      <c r="J7" s="51" t="s">
        <v>120</v>
      </c>
      <c r="K7" s="37"/>
      <c r="L7" s="53" t="s">
        <v>123</v>
      </c>
      <c r="M7" s="52" t="s">
        <v>122</v>
      </c>
      <c r="N7" s="52" t="s">
        <v>121</v>
      </c>
      <c r="O7" s="51" t="s">
        <v>120</v>
      </c>
    </row>
    <row r="8" spans="1:18" x14ac:dyDescent="0.2">
      <c r="B8" s="61">
        <v>43252</v>
      </c>
      <c r="C8" s="60">
        <v>986.08</v>
      </c>
      <c r="D8" s="60">
        <v>-173151.75</v>
      </c>
      <c r="E8" s="59">
        <v>-3835700.8600000069</v>
      </c>
      <c r="F8" s="124"/>
      <c r="G8" s="61">
        <v>43252</v>
      </c>
      <c r="H8" s="60">
        <v>0</v>
      </c>
      <c r="I8" s="60">
        <v>25600.33</v>
      </c>
      <c r="J8" s="59">
        <v>-917352.29999999772</v>
      </c>
      <c r="K8" s="125"/>
      <c r="L8" s="61">
        <v>43252</v>
      </c>
      <c r="M8" s="60">
        <v>986.08</v>
      </c>
      <c r="N8" s="60">
        <v>-147551.41999999998</v>
      </c>
      <c r="O8" s="59">
        <v>-4753053.1600000048</v>
      </c>
      <c r="R8" s="57"/>
    </row>
    <row r="9" spans="1:18" x14ac:dyDescent="0.2">
      <c r="B9" s="61">
        <v>43282</v>
      </c>
      <c r="C9" s="60">
        <v>635.84</v>
      </c>
      <c r="D9" s="60">
        <v>-173151.75</v>
      </c>
      <c r="E9" s="59">
        <v>-4008216.770000007</v>
      </c>
      <c r="F9" s="37"/>
      <c r="G9" s="61">
        <v>43282</v>
      </c>
      <c r="H9" s="60">
        <v>0</v>
      </c>
      <c r="I9" s="60">
        <v>25600.33</v>
      </c>
      <c r="J9" s="59">
        <v>-891751.96999999776</v>
      </c>
      <c r="K9" s="37"/>
      <c r="L9" s="61">
        <v>43282</v>
      </c>
      <c r="M9" s="60">
        <v>635.84</v>
      </c>
      <c r="N9" s="60">
        <v>-147551.41999999998</v>
      </c>
      <c r="O9" s="59">
        <v>-4899968.7400000049</v>
      </c>
      <c r="P9" s="62"/>
      <c r="Q9" s="115"/>
      <c r="R9" s="57"/>
    </row>
    <row r="10" spans="1:18" x14ac:dyDescent="0.2">
      <c r="B10" s="61">
        <v>43313</v>
      </c>
      <c r="C10" s="60">
        <v>359.69000000000005</v>
      </c>
      <c r="D10" s="60">
        <v>-173151.75</v>
      </c>
      <c r="E10" s="59">
        <v>-4181008.8300000071</v>
      </c>
      <c r="F10" s="37"/>
      <c r="G10" s="61">
        <v>43313</v>
      </c>
      <c r="H10" s="60">
        <v>0</v>
      </c>
      <c r="I10" s="60">
        <v>25600.33</v>
      </c>
      <c r="J10" s="59">
        <v>-866151.6399999978</v>
      </c>
      <c r="K10" s="37"/>
      <c r="L10" s="61">
        <v>43313</v>
      </c>
      <c r="M10" s="60">
        <v>359.69000000000005</v>
      </c>
      <c r="N10" s="60">
        <v>-147551.41999999998</v>
      </c>
      <c r="O10" s="59">
        <v>-5047160.4700000044</v>
      </c>
      <c r="P10" s="62"/>
      <c r="Q10" s="115"/>
      <c r="R10" s="57"/>
    </row>
    <row r="11" spans="1:18" x14ac:dyDescent="0.2">
      <c r="B11" s="61">
        <v>43344</v>
      </c>
      <c r="C11" s="60">
        <v>2445.3599999999997</v>
      </c>
      <c r="D11" s="60">
        <v>-173151.75</v>
      </c>
      <c r="E11" s="59">
        <v>-4351715.2200000072</v>
      </c>
      <c r="F11" s="37"/>
      <c r="G11" s="61">
        <v>43344</v>
      </c>
      <c r="H11" s="60">
        <v>0</v>
      </c>
      <c r="I11" s="60">
        <v>25600.33</v>
      </c>
      <c r="J11" s="59">
        <v>-840551.30999999784</v>
      </c>
      <c r="K11" s="37"/>
      <c r="L11" s="61">
        <v>43344</v>
      </c>
      <c r="M11" s="60">
        <v>2445.3599999999997</v>
      </c>
      <c r="N11" s="60">
        <v>-147551.41999999998</v>
      </c>
      <c r="O11" s="59">
        <v>-5192266.5300000049</v>
      </c>
      <c r="P11" s="62"/>
      <c r="Q11" s="115"/>
      <c r="R11" s="57"/>
    </row>
    <row r="12" spans="1:18" x14ac:dyDescent="0.2">
      <c r="B12" s="61">
        <v>43374</v>
      </c>
      <c r="C12" s="60">
        <v>1078.71</v>
      </c>
      <c r="D12" s="60">
        <v>-173151.75</v>
      </c>
      <c r="E12" s="59">
        <v>-4523788.2600000072</v>
      </c>
      <c r="F12" s="49"/>
      <c r="G12" s="61">
        <v>43374</v>
      </c>
      <c r="H12" s="60">
        <v>0</v>
      </c>
      <c r="I12" s="60">
        <v>25600.33</v>
      </c>
      <c r="J12" s="59">
        <v>-814950.97999999789</v>
      </c>
      <c r="K12" s="49"/>
      <c r="L12" s="61">
        <v>43374</v>
      </c>
      <c r="M12" s="60">
        <v>1078.71</v>
      </c>
      <c r="N12" s="60">
        <v>-147551.41999999998</v>
      </c>
      <c r="O12" s="59">
        <v>-5338739.2400000049</v>
      </c>
      <c r="P12" s="49"/>
      <c r="Q12" s="115"/>
      <c r="R12" s="57"/>
    </row>
    <row r="13" spans="1:18" x14ac:dyDescent="0.2">
      <c r="B13" s="61">
        <v>43405</v>
      </c>
      <c r="C13" s="60">
        <v>51518.79</v>
      </c>
      <c r="D13" s="60">
        <v>-173151.75</v>
      </c>
      <c r="E13" s="59">
        <v>-4645421.2200000072</v>
      </c>
      <c r="F13" s="50"/>
      <c r="G13" s="61">
        <v>43405</v>
      </c>
      <c r="H13" s="60">
        <v>0</v>
      </c>
      <c r="I13" s="60">
        <v>25600.33</v>
      </c>
      <c r="J13" s="59">
        <v>-789350.64999999793</v>
      </c>
      <c r="K13" s="49"/>
      <c r="L13" s="61">
        <v>43405</v>
      </c>
      <c r="M13" s="60">
        <v>51518.79</v>
      </c>
      <c r="N13" s="60">
        <v>-147551.41999999998</v>
      </c>
      <c r="O13" s="59">
        <v>-5434771.8700000048</v>
      </c>
      <c r="P13" s="50"/>
      <c r="Q13" s="115"/>
      <c r="R13" s="57"/>
    </row>
    <row r="14" spans="1:18" x14ac:dyDescent="0.2">
      <c r="B14" s="61">
        <v>43435</v>
      </c>
      <c r="C14" s="60">
        <v>5019.1399999999912</v>
      </c>
      <c r="D14" s="60">
        <v>-173151.75</v>
      </c>
      <c r="E14" s="59">
        <v>-4813553.8300000075</v>
      </c>
      <c r="F14" s="48"/>
      <c r="G14" s="61">
        <v>43435</v>
      </c>
      <c r="H14" s="60">
        <v>0</v>
      </c>
      <c r="I14" s="60">
        <v>25600.33</v>
      </c>
      <c r="J14" s="59">
        <v>-763750.31999999797</v>
      </c>
      <c r="K14" s="47"/>
      <c r="L14" s="61">
        <v>43435</v>
      </c>
      <c r="M14" s="60">
        <v>5019.1399999999912</v>
      </c>
      <c r="N14" s="60">
        <v>-147551.41999999998</v>
      </c>
      <c r="O14" s="59">
        <v>-5577304.150000006</v>
      </c>
      <c r="R14" s="57"/>
    </row>
    <row r="15" spans="1:18" x14ac:dyDescent="0.2">
      <c r="B15" s="61">
        <v>43466</v>
      </c>
      <c r="C15" s="60">
        <v>3227.73</v>
      </c>
      <c r="D15" s="60">
        <v>-173151.75</v>
      </c>
      <c r="E15" s="59">
        <v>-4983477.8500000071</v>
      </c>
      <c r="F15" s="48"/>
      <c r="G15" s="61">
        <v>43466</v>
      </c>
      <c r="H15" s="60">
        <v>0</v>
      </c>
      <c r="I15" s="60">
        <v>25600.33</v>
      </c>
      <c r="J15" s="59">
        <v>-738149.98999999801</v>
      </c>
      <c r="K15" s="47"/>
      <c r="L15" s="61">
        <v>43466</v>
      </c>
      <c r="M15" s="60">
        <v>3227.73</v>
      </c>
      <c r="N15" s="60">
        <v>-147551.41999999998</v>
      </c>
      <c r="O15" s="59">
        <v>-5721627.8400000054</v>
      </c>
      <c r="R15" s="57"/>
    </row>
    <row r="16" spans="1:18" x14ac:dyDescent="0.2">
      <c r="B16" s="61">
        <v>43497</v>
      </c>
      <c r="C16" s="60">
        <v>1616.31</v>
      </c>
      <c r="D16" s="60">
        <v>-173151.75</v>
      </c>
      <c r="E16" s="59">
        <v>-5155013.2900000075</v>
      </c>
      <c r="F16" s="48"/>
      <c r="G16" s="61">
        <v>43497</v>
      </c>
      <c r="H16" s="60">
        <v>0</v>
      </c>
      <c r="I16" s="60">
        <v>25600.33</v>
      </c>
      <c r="J16" s="59">
        <v>-712549.65999999805</v>
      </c>
      <c r="K16" s="47"/>
      <c r="L16" s="61">
        <v>43497</v>
      </c>
      <c r="M16" s="60">
        <v>1616.31</v>
      </c>
      <c r="N16" s="60">
        <v>-147551.41999999998</v>
      </c>
      <c r="O16" s="59">
        <v>-5867562.9500000058</v>
      </c>
      <c r="R16" s="57"/>
    </row>
    <row r="17" spans="2:18" x14ac:dyDescent="0.2">
      <c r="B17" s="61">
        <v>43525</v>
      </c>
      <c r="C17" s="60">
        <v>599.46</v>
      </c>
      <c r="D17" s="60">
        <v>-173151.75</v>
      </c>
      <c r="E17" s="59">
        <v>-5327565.5800000075</v>
      </c>
      <c r="F17" s="48"/>
      <c r="G17" s="61">
        <v>43525</v>
      </c>
      <c r="H17" s="60">
        <v>0</v>
      </c>
      <c r="I17" s="60">
        <v>25600.33</v>
      </c>
      <c r="J17" s="59">
        <v>-686949.3299999981</v>
      </c>
      <c r="K17" s="47"/>
      <c r="L17" s="61">
        <v>43525</v>
      </c>
      <c r="M17" s="60">
        <v>599.46</v>
      </c>
      <c r="N17" s="60">
        <v>-147551.41999999998</v>
      </c>
      <c r="O17" s="59">
        <v>-6014514.9100000057</v>
      </c>
      <c r="R17" s="57"/>
    </row>
    <row r="18" spans="2:18" x14ac:dyDescent="0.2">
      <c r="B18" s="61">
        <v>43556</v>
      </c>
      <c r="C18" s="60">
        <v>1371.12</v>
      </c>
      <c r="D18" s="60">
        <v>-173151.75</v>
      </c>
      <c r="E18" s="59">
        <v>-5499346.2100000074</v>
      </c>
      <c r="F18" s="48"/>
      <c r="G18" s="61">
        <v>43556</v>
      </c>
      <c r="H18" s="60">
        <v>0</v>
      </c>
      <c r="I18" s="60">
        <v>25600.33</v>
      </c>
      <c r="J18" s="59">
        <v>-661348.99999999814</v>
      </c>
      <c r="K18" s="47"/>
      <c r="L18" s="61">
        <v>43556</v>
      </c>
      <c r="M18" s="60">
        <v>1371.12</v>
      </c>
      <c r="N18" s="60">
        <v>-147551.41999999998</v>
      </c>
      <c r="O18" s="59">
        <v>-6160695.2100000056</v>
      </c>
      <c r="R18" s="57"/>
    </row>
    <row r="19" spans="2:18" x14ac:dyDescent="0.2">
      <c r="B19" s="61">
        <v>43586</v>
      </c>
      <c r="C19" s="60">
        <v>1558.9</v>
      </c>
      <c r="D19" s="60">
        <v>-173151.75</v>
      </c>
      <c r="E19" s="59">
        <v>-5670939.060000007</v>
      </c>
      <c r="F19" s="48"/>
      <c r="G19" s="61">
        <v>43586</v>
      </c>
      <c r="H19" s="60">
        <v>0</v>
      </c>
      <c r="I19" s="60">
        <v>25600.33</v>
      </c>
      <c r="J19" s="59">
        <v>-635748.66999999818</v>
      </c>
      <c r="K19" s="47"/>
      <c r="L19" s="61">
        <v>43586</v>
      </c>
      <c r="M19" s="60">
        <v>1558.9</v>
      </c>
      <c r="N19" s="60">
        <v>-147551.41999999998</v>
      </c>
      <c r="O19" s="59">
        <v>-6306687.7300000051</v>
      </c>
      <c r="R19" s="57"/>
    </row>
    <row r="20" spans="2:18" x14ac:dyDescent="0.2">
      <c r="B20" s="61">
        <v>43617</v>
      </c>
      <c r="C20" s="60">
        <v>99.91</v>
      </c>
      <c r="D20" s="60">
        <v>-173151.75</v>
      </c>
      <c r="E20" s="59">
        <v>-5843990.9000000069</v>
      </c>
      <c r="F20" s="48"/>
      <c r="G20" s="61">
        <v>43617</v>
      </c>
      <c r="H20" s="60">
        <v>0</v>
      </c>
      <c r="I20" s="60">
        <v>25600.33</v>
      </c>
      <c r="J20" s="59">
        <v>-610148.33999999822</v>
      </c>
      <c r="K20" s="47"/>
      <c r="L20" s="61">
        <v>43617</v>
      </c>
      <c r="M20" s="60">
        <v>99.91</v>
      </c>
      <c r="N20" s="60">
        <v>-147551.41999999998</v>
      </c>
      <c r="O20" s="59">
        <v>-6454139.2400000049</v>
      </c>
      <c r="P20" s="124"/>
      <c r="R20" s="57"/>
    </row>
    <row r="21" spans="2:18" x14ac:dyDescent="0.2">
      <c r="B21" s="116"/>
      <c r="C21" s="19"/>
      <c r="D21" s="19"/>
      <c r="E21" s="117"/>
      <c r="F21" s="56"/>
      <c r="G21" s="116"/>
      <c r="H21" s="19"/>
      <c r="I21" s="19"/>
      <c r="J21" s="117"/>
      <c r="K21" s="46"/>
      <c r="L21" s="116"/>
      <c r="M21" s="19"/>
      <c r="N21" s="19"/>
      <c r="O21" s="117"/>
      <c r="P21" s="56"/>
      <c r="R21" s="57"/>
    </row>
    <row r="22" spans="2:18" ht="13.9" customHeight="1" x14ac:dyDescent="0.2">
      <c r="B22" s="24"/>
      <c r="C22" s="24"/>
      <c r="D22" s="24"/>
      <c r="E22" s="24"/>
      <c r="F22" s="54"/>
      <c r="G22" s="24"/>
      <c r="H22" s="24"/>
      <c r="I22" s="24"/>
      <c r="J22" s="24"/>
      <c r="K22" s="55"/>
      <c r="L22" s="24"/>
      <c r="M22" s="24"/>
      <c r="N22" s="24"/>
      <c r="O22" s="24"/>
      <c r="P22" s="54"/>
      <c r="R22" s="57"/>
    </row>
    <row r="23" spans="2:18" ht="20.25" customHeight="1" x14ac:dyDescent="0.2">
      <c r="B23" s="53" t="s">
        <v>125</v>
      </c>
      <c r="C23" s="52" t="s">
        <v>122</v>
      </c>
      <c r="D23" s="52" t="s">
        <v>121</v>
      </c>
      <c r="E23" s="51" t="s">
        <v>120</v>
      </c>
      <c r="F23" s="24"/>
      <c r="G23" s="53" t="s">
        <v>124</v>
      </c>
      <c r="H23" s="52" t="s">
        <v>122</v>
      </c>
      <c r="I23" s="52" t="s">
        <v>121</v>
      </c>
      <c r="J23" s="51" t="s">
        <v>120</v>
      </c>
      <c r="K23" s="24"/>
      <c r="L23" s="53" t="s">
        <v>123</v>
      </c>
      <c r="M23" s="52" t="s">
        <v>122</v>
      </c>
      <c r="N23" s="52" t="s">
        <v>121</v>
      </c>
      <c r="O23" s="51" t="s">
        <v>120</v>
      </c>
      <c r="P23" s="49"/>
      <c r="R23" s="57"/>
    </row>
    <row r="24" spans="2:18" x14ac:dyDescent="0.2">
      <c r="B24" s="61">
        <v>43647</v>
      </c>
      <c r="C24" s="44">
        <v>0</v>
      </c>
      <c r="D24" s="44">
        <v>-173151.75</v>
      </c>
      <c r="E24" s="43">
        <v>-6017142.6500000069</v>
      </c>
      <c r="F24" s="37"/>
      <c r="G24" s="61">
        <v>43647</v>
      </c>
      <c r="H24" s="45">
        <v>0</v>
      </c>
      <c r="I24" s="44">
        <v>25600.33</v>
      </c>
      <c r="J24" s="43">
        <v>-584548.00999999826</v>
      </c>
      <c r="K24" s="37"/>
      <c r="L24" s="61">
        <v>43647</v>
      </c>
      <c r="M24" s="45">
        <v>0</v>
      </c>
      <c r="N24" s="44">
        <v>-147551.41999999998</v>
      </c>
      <c r="O24" s="43">
        <v>-6601690.6600000048</v>
      </c>
      <c r="P24" s="50"/>
      <c r="R24" s="57"/>
    </row>
    <row r="25" spans="2:18" x14ac:dyDescent="0.2">
      <c r="B25" s="61">
        <v>43678</v>
      </c>
      <c r="C25" s="44">
        <v>468.52</v>
      </c>
      <c r="D25" s="44">
        <v>-173151.75</v>
      </c>
      <c r="E25" s="43">
        <v>-6189825.8800000073</v>
      </c>
      <c r="F25" s="37"/>
      <c r="G25" s="61">
        <v>43678</v>
      </c>
      <c r="H25" s="45">
        <v>0</v>
      </c>
      <c r="I25" s="44">
        <v>25600.33</v>
      </c>
      <c r="J25" s="43">
        <v>-558947.6799999983</v>
      </c>
      <c r="K25" s="37"/>
      <c r="L25" s="61">
        <v>43678</v>
      </c>
      <c r="M25" s="45">
        <v>468.52</v>
      </c>
      <c r="N25" s="44">
        <v>-147551.41999999998</v>
      </c>
      <c r="O25" s="43">
        <v>-6748773.5600000052</v>
      </c>
      <c r="P25" s="48"/>
      <c r="R25" s="57"/>
    </row>
    <row r="26" spans="2:18" x14ac:dyDescent="0.2">
      <c r="B26" s="61">
        <v>43709</v>
      </c>
      <c r="C26" s="44">
        <v>500</v>
      </c>
      <c r="D26" s="45">
        <v>-173151.75</v>
      </c>
      <c r="E26" s="43">
        <v>-6362477.6300000073</v>
      </c>
      <c r="F26" s="37"/>
      <c r="G26" s="61">
        <v>43709</v>
      </c>
      <c r="H26" s="45">
        <v>0</v>
      </c>
      <c r="I26" s="44">
        <v>25600.33</v>
      </c>
      <c r="J26" s="43">
        <v>-533347.34999999835</v>
      </c>
      <c r="K26" s="37"/>
      <c r="L26" s="61">
        <v>43709</v>
      </c>
      <c r="M26" s="45">
        <v>500</v>
      </c>
      <c r="N26" s="44">
        <v>-147551.41999999998</v>
      </c>
      <c r="O26" s="43">
        <v>-6895824.9800000051</v>
      </c>
      <c r="P26" s="46"/>
      <c r="Q26" s="125"/>
      <c r="R26" s="57"/>
    </row>
    <row r="27" spans="2:18" x14ac:dyDescent="0.2">
      <c r="B27" s="61">
        <v>43739</v>
      </c>
      <c r="C27" s="44">
        <v>1400451</v>
      </c>
      <c r="D27" s="45">
        <v>-173151.75</v>
      </c>
      <c r="E27" s="43">
        <v>-5135178.3800000073</v>
      </c>
      <c r="F27" s="49"/>
      <c r="G27" s="61">
        <v>43739</v>
      </c>
      <c r="H27" s="45">
        <v>0</v>
      </c>
      <c r="I27" s="44">
        <v>25600.33</v>
      </c>
      <c r="J27" s="43">
        <v>-507747.01999999833</v>
      </c>
      <c r="K27" s="49"/>
      <c r="L27" s="61">
        <v>43739</v>
      </c>
      <c r="M27" s="45">
        <v>1400451</v>
      </c>
      <c r="N27" s="44">
        <v>-147551.41999999998</v>
      </c>
      <c r="O27" s="43">
        <v>-5642925.400000005</v>
      </c>
      <c r="R27" s="57"/>
    </row>
    <row r="28" spans="2:18" x14ac:dyDescent="0.2">
      <c r="B28" s="61">
        <v>43770</v>
      </c>
      <c r="C28" s="44">
        <v>0</v>
      </c>
      <c r="D28" s="45">
        <v>-173151.75</v>
      </c>
      <c r="E28" s="43">
        <v>-5308330.1300000073</v>
      </c>
      <c r="F28" s="50"/>
      <c r="G28" s="61">
        <v>43770</v>
      </c>
      <c r="H28" s="45">
        <v>0</v>
      </c>
      <c r="I28" s="44">
        <v>25600.33</v>
      </c>
      <c r="J28" s="43">
        <v>-482146.68999999831</v>
      </c>
      <c r="K28" s="49"/>
      <c r="L28" s="61">
        <v>43770</v>
      </c>
      <c r="M28" s="45">
        <v>0</v>
      </c>
      <c r="N28" s="44">
        <v>-147551.41999999998</v>
      </c>
      <c r="O28" s="43">
        <v>-5790476.820000005</v>
      </c>
      <c r="P28" s="37"/>
      <c r="Q28" s="126"/>
      <c r="R28" s="57"/>
    </row>
    <row r="29" spans="2:18" x14ac:dyDescent="0.2">
      <c r="B29" s="61">
        <v>43800</v>
      </c>
      <c r="C29" s="44">
        <v>0</v>
      </c>
      <c r="D29" s="45">
        <v>-173151.75</v>
      </c>
      <c r="E29" s="43">
        <v>-5481481.8800000073</v>
      </c>
      <c r="F29" s="48"/>
      <c r="G29" s="61">
        <v>43800</v>
      </c>
      <c r="H29" s="45">
        <v>0</v>
      </c>
      <c r="I29" s="44">
        <v>25600.33</v>
      </c>
      <c r="J29" s="43">
        <v>-456546.3599999983</v>
      </c>
      <c r="K29" s="47"/>
      <c r="L29" s="61">
        <v>43800</v>
      </c>
      <c r="M29" s="45">
        <v>0</v>
      </c>
      <c r="N29" s="44">
        <v>-147551.41999999998</v>
      </c>
      <c r="O29" s="43">
        <v>-5938028.2400000049</v>
      </c>
      <c r="P29" s="125"/>
      <c r="R29" s="57"/>
    </row>
    <row r="30" spans="2:18" x14ac:dyDescent="0.2">
      <c r="B30" s="61">
        <v>43831</v>
      </c>
      <c r="C30" s="44">
        <v>0</v>
      </c>
      <c r="D30" s="44">
        <v>-173151.75</v>
      </c>
      <c r="E30" s="43">
        <v>-5654633.6300000073</v>
      </c>
      <c r="F30" s="46"/>
      <c r="G30" s="61">
        <v>43831</v>
      </c>
      <c r="H30" s="45">
        <v>0</v>
      </c>
      <c r="I30" s="44">
        <v>25600.33</v>
      </c>
      <c r="J30" s="43">
        <v>-430946.02999999828</v>
      </c>
      <c r="K30" s="46"/>
      <c r="L30" s="61">
        <v>43831</v>
      </c>
      <c r="M30" s="45">
        <v>0</v>
      </c>
      <c r="N30" s="44">
        <v>-147551.41999999998</v>
      </c>
      <c r="O30" s="43">
        <v>-6085579.6600000048</v>
      </c>
      <c r="R30" s="57"/>
    </row>
    <row r="31" spans="2:18" x14ac:dyDescent="0.2">
      <c r="B31" s="61">
        <v>43862</v>
      </c>
      <c r="C31" s="45">
        <v>0</v>
      </c>
      <c r="D31" s="44">
        <v>-173151.75</v>
      </c>
      <c r="E31" s="43">
        <v>-5827785.3800000073</v>
      </c>
      <c r="F31" s="37"/>
      <c r="G31" s="61">
        <v>43862</v>
      </c>
      <c r="H31" s="45">
        <v>0</v>
      </c>
      <c r="I31" s="44">
        <v>25600.33</v>
      </c>
      <c r="J31" s="43">
        <v>-405345.69999999827</v>
      </c>
      <c r="K31" s="37"/>
      <c r="L31" s="61">
        <v>43862</v>
      </c>
      <c r="M31" s="45">
        <v>0</v>
      </c>
      <c r="N31" s="44">
        <v>-147551.41999999998</v>
      </c>
      <c r="O31" s="43">
        <v>-6233131.0800000047</v>
      </c>
      <c r="P31" s="37"/>
      <c r="R31" s="57"/>
    </row>
    <row r="32" spans="2:18" x14ac:dyDescent="0.2">
      <c r="B32" s="61">
        <v>43891</v>
      </c>
      <c r="C32" s="45">
        <v>0</v>
      </c>
      <c r="D32" s="44">
        <v>-173151.75</v>
      </c>
      <c r="E32" s="43">
        <v>-6000937.1300000073</v>
      </c>
      <c r="F32" s="37"/>
      <c r="G32" s="61">
        <v>43891</v>
      </c>
      <c r="H32" s="45">
        <v>0</v>
      </c>
      <c r="I32" s="44">
        <v>25600.33</v>
      </c>
      <c r="J32" s="43">
        <v>-379745.36999999825</v>
      </c>
      <c r="K32" s="37"/>
      <c r="L32" s="61">
        <v>43891</v>
      </c>
      <c r="M32" s="45">
        <v>0</v>
      </c>
      <c r="N32" s="44">
        <v>-147551.41999999998</v>
      </c>
      <c r="O32" s="43">
        <v>-6380682.5000000047</v>
      </c>
      <c r="P32" s="37"/>
      <c r="R32" s="57"/>
    </row>
    <row r="33" spans="2:18" x14ac:dyDescent="0.2">
      <c r="B33" s="61">
        <v>43922</v>
      </c>
      <c r="C33" s="45">
        <v>0</v>
      </c>
      <c r="D33" s="44">
        <v>-173151.75</v>
      </c>
      <c r="E33" s="43">
        <v>-6174088.8800000073</v>
      </c>
      <c r="G33" s="61">
        <v>43922</v>
      </c>
      <c r="H33" s="45">
        <v>0</v>
      </c>
      <c r="I33" s="44">
        <v>25600.33</v>
      </c>
      <c r="J33" s="43">
        <v>-354145.03999999823</v>
      </c>
      <c r="K33" s="24"/>
      <c r="L33" s="61">
        <v>43922</v>
      </c>
      <c r="M33" s="45">
        <v>0</v>
      </c>
      <c r="N33" s="44">
        <v>-147551.41999999998</v>
      </c>
      <c r="O33" s="43">
        <v>-6528233.9200000046</v>
      </c>
      <c r="R33" s="57"/>
    </row>
    <row r="34" spans="2:18" ht="13.5" customHeight="1" x14ac:dyDescent="0.2">
      <c r="B34" s="61">
        <v>43952</v>
      </c>
      <c r="C34" s="45">
        <v>0</v>
      </c>
      <c r="D34" s="44">
        <v>-173151.75</v>
      </c>
      <c r="E34" s="43">
        <v>-6347240.6300000073</v>
      </c>
      <c r="G34" s="61">
        <v>43952</v>
      </c>
      <c r="H34" s="45">
        <v>0</v>
      </c>
      <c r="I34" s="44">
        <v>25600.33</v>
      </c>
      <c r="J34" s="43">
        <v>-328544.70999999822</v>
      </c>
      <c r="K34" s="24"/>
      <c r="L34" s="61">
        <v>43952</v>
      </c>
      <c r="M34" s="45">
        <v>0</v>
      </c>
      <c r="N34" s="44">
        <v>-147551.41999999998</v>
      </c>
      <c r="O34" s="43">
        <v>-6675785.3400000045</v>
      </c>
      <c r="R34" s="57"/>
    </row>
    <row r="35" spans="2:18" ht="13.5" customHeight="1" x14ac:dyDescent="0.2">
      <c r="B35" s="61">
        <v>43983</v>
      </c>
      <c r="C35" s="45">
        <v>0</v>
      </c>
      <c r="D35" s="44">
        <v>-173151.75</v>
      </c>
      <c r="E35" s="43">
        <v>-6520392.3800000073</v>
      </c>
      <c r="G35" s="61">
        <v>43983</v>
      </c>
      <c r="H35" s="45">
        <v>0</v>
      </c>
      <c r="I35" s="44">
        <v>25600.33</v>
      </c>
      <c r="J35" s="43">
        <v>-302944.3799999982</v>
      </c>
      <c r="K35" s="24"/>
      <c r="L35" s="61">
        <v>43983</v>
      </c>
      <c r="M35" s="45">
        <v>0</v>
      </c>
      <c r="N35" s="44">
        <v>-147551.41999999998</v>
      </c>
      <c r="O35" s="43">
        <v>-6823336.7600000044</v>
      </c>
      <c r="R35" s="57"/>
    </row>
    <row r="36" spans="2:18" ht="13.5" customHeight="1" x14ac:dyDescent="0.2">
      <c r="B36" s="61">
        <v>44013</v>
      </c>
      <c r="C36" s="45">
        <v>0</v>
      </c>
      <c r="D36" s="44">
        <v>-173151.75</v>
      </c>
      <c r="E36" s="43">
        <v>-6693544.1300000073</v>
      </c>
      <c r="G36" s="61">
        <v>44013</v>
      </c>
      <c r="H36" s="45">
        <v>0</v>
      </c>
      <c r="I36" s="44">
        <v>25600.33</v>
      </c>
      <c r="J36" s="43">
        <v>-277344.04999999818</v>
      </c>
      <c r="K36" s="24"/>
      <c r="L36" s="61">
        <v>44013</v>
      </c>
      <c r="M36" s="45">
        <v>0</v>
      </c>
      <c r="N36" s="44">
        <v>-147551.41999999998</v>
      </c>
      <c r="O36" s="43">
        <v>-6970888.1799999997</v>
      </c>
      <c r="R36" s="57"/>
    </row>
    <row r="37" spans="2:18" ht="13.5" customHeight="1" x14ac:dyDescent="0.2">
      <c r="B37" s="61">
        <v>44044</v>
      </c>
      <c r="C37" s="45">
        <v>0</v>
      </c>
      <c r="D37" s="44">
        <v>-173151.75</v>
      </c>
      <c r="E37" s="43">
        <v>-6866695.8800000073</v>
      </c>
      <c r="G37" s="61">
        <v>44044</v>
      </c>
      <c r="H37" s="45">
        <v>0</v>
      </c>
      <c r="I37" s="44">
        <v>25600.33</v>
      </c>
      <c r="J37" s="43">
        <v>-251743.71999999817</v>
      </c>
      <c r="K37" s="24"/>
      <c r="L37" s="61">
        <v>44044</v>
      </c>
      <c r="M37" s="45">
        <v>0</v>
      </c>
      <c r="N37" s="44">
        <v>-147551.41999999998</v>
      </c>
      <c r="O37" s="43">
        <v>-7118439.5999999996</v>
      </c>
      <c r="R37" s="57"/>
    </row>
    <row r="38" spans="2:18" ht="13.5" customHeight="1" x14ac:dyDescent="0.2">
      <c r="B38" s="61">
        <v>44075</v>
      </c>
      <c r="C38" s="45">
        <v>0</v>
      </c>
      <c r="D38" s="44">
        <v>-173151.75</v>
      </c>
      <c r="E38" s="43">
        <v>-7039847.6300000073</v>
      </c>
      <c r="G38" s="61">
        <v>44075</v>
      </c>
      <c r="H38" s="45">
        <v>0</v>
      </c>
      <c r="I38" s="44">
        <v>25600.33</v>
      </c>
      <c r="J38" s="43">
        <v>-226143.38999999815</v>
      </c>
      <c r="K38" s="24"/>
      <c r="L38" s="61">
        <v>44075</v>
      </c>
      <c r="M38" s="45">
        <v>0</v>
      </c>
      <c r="N38" s="44">
        <v>-147551.41999999998</v>
      </c>
      <c r="O38" s="43">
        <v>-7265991.0199999996</v>
      </c>
      <c r="R38" s="57"/>
    </row>
    <row r="39" spans="2:18" ht="13.5" customHeight="1" x14ac:dyDescent="0.2">
      <c r="B39" s="61">
        <v>44105</v>
      </c>
      <c r="C39" s="45">
        <v>0</v>
      </c>
      <c r="D39" s="44">
        <v>-173151.75</v>
      </c>
      <c r="E39" s="43">
        <v>-7212999.3800000073</v>
      </c>
      <c r="G39" s="61">
        <v>44105</v>
      </c>
      <c r="H39" s="45">
        <v>0</v>
      </c>
      <c r="I39" s="44">
        <v>25600.33</v>
      </c>
      <c r="J39" s="43">
        <v>-200543.05999999814</v>
      </c>
      <c r="K39" s="24"/>
      <c r="L39" s="61">
        <v>44105</v>
      </c>
      <c r="M39" s="45">
        <v>0</v>
      </c>
      <c r="N39" s="44">
        <v>-147551.41999999998</v>
      </c>
      <c r="O39" s="43">
        <v>-7413542.4399999995</v>
      </c>
      <c r="R39" s="57"/>
    </row>
    <row r="40" spans="2:18" ht="13.5" customHeight="1" x14ac:dyDescent="0.2">
      <c r="B40" s="61">
        <v>44136</v>
      </c>
      <c r="C40" s="45">
        <v>0</v>
      </c>
      <c r="D40" s="44">
        <v>-173151.75</v>
      </c>
      <c r="E40" s="43">
        <v>-7386151.1300000073</v>
      </c>
      <c r="G40" s="61">
        <v>44136</v>
      </c>
      <c r="H40" s="45">
        <v>0</v>
      </c>
      <c r="I40" s="44">
        <v>25600.33</v>
      </c>
      <c r="J40" s="43">
        <v>-174942.72999999812</v>
      </c>
      <c r="K40" s="24"/>
      <c r="L40" s="61">
        <v>44136</v>
      </c>
      <c r="M40" s="45">
        <v>0</v>
      </c>
      <c r="N40" s="44">
        <v>-147551.41999999998</v>
      </c>
      <c r="O40" s="43">
        <v>-7561093.8599999994</v>
      </c>
      <c r="R40" s="57"/>
    </row>
    <row r="41" spans="2:18" ht="13.5" customHeight="1" x14ac:dyDescent="0.2">
      <c r="B41" s="118">
        <v>44166</v>
      </c>
      <c r="C41" s="41">
        <v>0</v>
      </c>
      <c r="D41" s="40">
        <v>-173151.75</v>
      </c>
      <c r="E41" s="42">
        <v>-7559302.8800000073</v>
      </c>
      <c r="G41" s="118">
        <v>44166</v>
      </c>
      <c r="H41" s="41">
        <v>0</v>
      </c>
      <c r="I41" s="40">
        <v>25600.33</v>
      </c>
      <c r="J41" s="39">
        <v>-149342.3999999981</v>
      </c>
      <c r="K41" s="24"/>
      <c r="L41" s="118">
        <v>44166</v>
      </c>
      <c r="M41" s="41">
        <v>0</v>
      </c>
      <c r="N41" s="40">
        <v>-147551.41999999998</v>
      </c>
      <c r="O41" s="39">
        <v>-7708645.2799999993</v>
      </c>
      <c r="R41" s="57"/>
    </row>
    <row r="42" spans="2:18" x14ac:dyDescent="0.2">
      <c r="B42" s="15"/>
      <c r="C42" s="24"/>
      <c r="D42" s="24"/>
      <c r="E42" s="55"/>
      <c r="F42" s="125"/>
      <c r="G42" s="25"/>
      <c r="H42" s="119"/>
      <c r="I42" s="120"/>
      <c r="J42" s="25"/>
    </row>
    <row r="43" spans="2:18" x14ac:dyDescent="0.2">
      <c r="B43" s="15"/>
      <c r="C43" s="24"/>
      <c r="D43" s="24"/>
      <c r="E43" s="121"/>
      <c r="F43" s="125"/>
      <c r="G43" s="25"/>
      <c r="H43" s="119"/>
      <c r="I43" s="120"/>
      <c r="J43" s="25"/>
    </row>
    <row r="44" spans="2:18" x14ac:dyDescent="0.2">
      <c r="B44" s="15"/>
      <c r="C44" s="24"/>
      <c r="D44" s="24"/>
      <c r="E44" s="121"/>
      <c r="F44" s="125"/>
      <c r="G44" s="25"/>
      <c r="H44" s="119"/>
      <c r="I44" s="120"/>
      <c r="J44" s="127"/>
    </row>
    <row r="45" spans="2:18" x14ac:dyDescent="0.2">
      <c r="G45" s="24"/>
      <c r="H45" s="24"/>
      <c r="I45" s="24"/>
      <c r="J45" s="24"/>
    </row>
    <row r="46" spans="2:18" x14ac:dyDescent="0.2">
      <c r="G46" s="24"/>
      <c r="H46" s="122"/>
      <c r="I46" s="55"/>
      <c r="J46" s="125"/>
    </row>
    <row r="53" spans="1:18" x14ac:dyDescent="0.2">
      <c r="O53" s="24"/>
    </row>
    <row r="54" spans="1:18" x14ac:dyDescent="0.2">
      <c r="O54" s="24"/>
    </row>
    <row r="55" spans="1:18" s="24" customFormat="1" x14ac:dyDescent="0.2">
      <c r="F55" s="37"/>
      <c r="P55" s="1"/>
      <c r="Q55" s="123"/>
    </row>
    <row r="56" spans="1:18" s="24" customFormat="1" x14ac:dyDescent="0.2">
      <c r="F56" s="37"/>
      <c r="P56" s="1"/>
      <c r="Q56" s="123"/>
    </row>
    <row r="57" spans="1:18" s="24" customFormat="1" x14ac:dyDescent="0.2">
      <c r="F57" s="37"/>
      <c r="O57" s="1"/>
      <c r="Q57" s="123"/>
    </row>
    <row r="58" spans="1:18" s="24" customFormat="1" x14ac:dyDescent="0.2">
      <c r="F58" s="37"/>
      <c r="O58" s="1"/>
      <c r="Q58" s="123"/>
    </row>
    <row r="59" spans="1:18" s="58" customFormat="1" x14ac:dyDescent="0.2">
      <c r="A59" s="24"/>
      <c r="B59" s="1"/>
      <c r="C59" s="1"/>
      <c r="D59" s="1"/>
      <c r="E59" s="1"/>
      <c r="F59" s="36"/>
      <c r="G59" s="1"/>
      <c r="H59" s="1"/>
      <c r="I59" s="1"/>
      <c r="J59" s="1"/>
      <c r="K59" s="1"/>
      <c r="L59" s="1"/>
      <c r="M59" s="1"/>
      <c r="N59" s="1"/>
      <c r="O59" s="1"/>
      <c r="P59" s="24"/>
      <c r="R59" s="1"/>
    </row>
    <row r="60" spans="1:18" s="58" customFormat="1" x14ac:dyDescent="0.2">
      <c r="A60" s="24"/>
      <c r="B60" s="1"/>
      <c r="C60" s="24"/>
      <c r="D60" s="1"/>
      <c r="E60" s="24"/>
      <c r="F60" s="37"/>
      <c r="G60" s="1"/>
      <c r="H60" s="24"/>
      <c r="I60" s="1"/>
      <c r="J60" s="24"/>
      <c r="K60" s="1"/>
      <c r="L60" s="1"/>
      <c r="M60" s="24"/>
      <c r="N60" s="1"/>
      <c r="O60" s="1"/>
      <c r="P60" s="24"/>
      <c r="R60" s="1"/>
    </row>
    <row r="61" spans="1:18" s="58" customFormat="1" x14ac:dyDescent="0.2">
      <c r="A61" s="24"/>
      <c r="B61" s="1"/>
      <c r="C61" s="24"/>
      <c r="D61" s="1"/>
      <c r="E61" s="24"/>
      <c r="F61" s="37"/>
      <c r="G61" s="1"/>
      <c r="H61" s="24"/>
      <c r="I61" s="1"/>
      <c r="J61" s="24"/>
      <c r="K61" s="1"/>
      <c r="L61" s="1"/>
      <c r="M61" s="24"/>
      <c r="N61" s="1"/>
      <c r="O61" s="1"/>
      <c r="P61" s="1"/>
      <c r="R61" s="1"/>
    </row>
    <row r="62" spans="1:18" s="58" customFormat="1" x14ac:dyDescent="0.2">
      <c r="A62" s="24"/>
      <c r="B62" s="1"/>
      <c r="C62" s="24"/>
      <c r="D62" s="1"/>
      <c r="E62" s="24"/>
      <c r="F62" s="37"/>
      <c r="G62" s="1"/>
      <c r="H62" s="24"/>
      <c r="I62" s="1"/>
      <c r="J62" s="24"/>
      <c r="K62" s="1"/>
      <c r="L62" s="1"/>
      <c r="M62" s="24"/>
      <c r="N62" s="1"/>
      <c r="O62" s="1"/>
      <c r="P62" s="1"/>
      <c r="R62" s="1"/>
    </row>
    <row r="63" spans="1:18" s="58" customFormat="1" x14ac:dyDescent="0.2">
      <c r="A63" s="24"/>
      <c r="B63" s="1"/>
      <c r="C63" s="24"/>
      <c r="D63" s="1"/>
      <c r="E63" s="24"/>
      <c r="F63" s="37"/>
      <c r="G63" s="1"/>
      <c r="H63" s="24"/>
      <c r="I63" s="1"/>
      <c r="J63" s="24"/>
      <c r="K63" s="1"/>
      <c r="L63" s="1"/>
      <c r="M63" s="24"/>
      <c r="N63" s="1"/>
      <c r="O63" s="1"/>
      <c r="P63" s="1"/>
      <c r="R63" s="1"/>
    </row>
    <row r="64" spans="1:18" s="58" customFormat="1" x14ac:dyDescent="0.2">
      <c r="A64" s="24"/>
      <c r="B64" s="1"/>
      <c r="C64" s="24"/>
      <c r="D64" s="1"/>
      <c r="E64" s="24"/>
      <c r="F64" s="37"/>
      <c r="G64" s="1"/>
      <c r="H64" s="24"/>
      <c r="I64" s="1"/>
      <c r="J64" s="24"/>
      <c r="K64" s="1"/>
      <c r="L64" s="1"/>
      <c r="M64" s="24"/>
      <c r="N64" s="1"/>
      <c r="O64" s="1"/>
      <c r="P64" s="1"/>
      <c r="R64" s="1"/>
    </row>
    <row r="65" spans="1:18" s="58" customFormat="1" x14ac:dyDescent="0.2">
      <c r="A65" s="24"/>
      <c r="B65" s="1"/>
      <c r="C65" s="24"/>
      <c r="D65" s="1"/>
      <c r="E65" s="24"/>
      <c r="F65" s="37"/>
      <c r="G65" s="1"/>
      <c r="H65" s="24"/>
      <c r="I65" s="1"/>
      <c r="J65" s="24"/>
      <c r="K65" s="1"/>
      <c r="L65" s="1"/>
      <c r="M65" s="24"/>
      <c r="N65" s="1"/>
      <c r="O65" s="1"/>
      <c r="P65" s="1"/>
      <c r="R65" s="1"/>
    </row>
    <row r="66" spans="1:18" s="58" customFormat="1" x14ac:dyDescent="0.2">
      <c r="A66" s="24"/>
      <c r="B66" s="1"/>
      <c r="C66" s="24"/>
      <c r="D66" s="1"/>
      <c r="E66" s="24"/>
      <c r="F66" s="37"/>
      <c r="G66" s="1"/>
      <c r="H66" s="24"/>
      <c r="I66" s="1"/>
      <c r="J66" s="24"/>
      <c r="K66" s="1"/>
      <c r="L66" s="1"/>
      <c r="M66" s="24"/>
      <c r="N66" s="1"/>
      <c r="O66" s="1"/>
      <c r="P66" s="1"/>
      <c r="R66" s="1"/>
    </row>
    <row r="67" spans="1:18" s="58" customFormat="1" x14ac:dyDescent="0.2">
      <c r="A67" s="24"/>
      <c r="B67" s="1"/>
      <c r="C67" s="24"/>
      <c r="D67" s="1"/>
      <c r="E67" s="24"/>
      <c r="F67" s="37"/>
      <c r="G67" s="1"/>
      <c r="H67" s="24"/>
      <c r="I67" s="1"/>
      <c r="J67" s="24"/>
      <c r="K67" s="1"/>
      <c r="L67" s="1"/>
      <c r="M67" s="24"/>
      <c r="N67" s="1"/>
      <c r="O67" s="1"/>
      <c r="P67" s="1"/>
      <c r="R67" s="1"/>
    </row>
    <row r="68" spans="1:18" s="58" customFormat="1" x14ac:dyDescent="0.2">
      <c r="A68" s="24"/>
      <c r="B68" s="1"/>
      <c r="C68" s="24"/>
      <c r="D68" s="1"/>
      <c r="E68" s="24"/>
      <c r="F68" s="37"/>
      <c r="G68" s="1"/>
      <c r="H68" s="24"/>
      <c r="I68" s="1"/>
      <c r="J68" s="24"/>
      <c r="K68" s="1"/>
      <c r="L68" s="1"/>
      <c r="M68" s="24"/>
      <c r="N68" s="1"/>
      <c r="O68" s="1"/>
      <c r="P68" s="1"/>
      <c r="R68" s="1"/>
    </row>
    <row r="69" spans="1:18" s="58" customFormat="1" x14ac:dyDescent="0.2">
      <c r="A69" s="24"/>
      <c r="B69" s="1"/>
      <c r="C69" s="24"/>
      <c r="D69" s="1"/>
      <c r="E69" s="24"/>
      <c r="F69" s="37"/>
      <c r="G69" s="1"/>
      <c r="H69" s="24"/>
      <c r="I69" s="1"/>
      <c r="J69" s="24"/>
      <c r="K69" s="1"/>
      <c r="L69" s="1"/>
      <c r="M69" s="24"/>
      <c r="N69" s="1"/>
      <c r="O69" s="1"/>
      <c r="P69" s="1"/>
      <c r="R69" s="1"/>
    </row>
    <row r="70" spans="1:18" s="58" customFormat="1" x14ac:dyDescent="0.2">
      <c r="A70" s="24"/>
      <c r="B70" s="1"/>
      <c r="C70" s="24"/>
      <c r="D70" s="1"/>
      <c r="E70" s="24"/>
      <c r="F70" s="37"/>
      <c r="G70" s="1"/>
      <c r="H70" s="24"/>
      <c r="I70" s="1"/>
      <c r="J70" s="24"/>
      <c r="K70" s="1"/>
      <c r="L70" s="1"/>
      <c r="M70" s="24"/>
      <c r="N70" s="1"/>
      <c r="O70" s="1"/>
      <c r="P70" s="1"/>
      <c r="R70" s="1"/>
    </row>
    <row r="71" spans="1:18" s="58" customFormat="1" x14ac:dyDescent="0.2">
      <c r="A71" s="24"/>
      <c r="B71" s="1"/>
      <c r="C71" s="24"/>
      <c r="D71" s="1"/>
      <c r="E71" s="24"/>
      <c r="F71" s="37"/>
      <c r="G71" s="1"/>
      <c r="H71" s="24"/>
      <c r="I71" s="1"/>
      <c r="J71" s="24"/>
      <c r="K71" s="1"/>
      <c r="L71" s="1"/>
      <c r="M71" s="24"/>
      <c r="N71" s="1"/>
      <c r="O71" s="1"/>
      <c r="P71" s="1"/>
      <c r="R71" s="1"/>
    </row>
    <row r="72" spans="1:18" s="58" customFormat="1" x14ac:dyDescent="0.2">
      <c r="A72" s="24"/>
      <c r="B72" s="1"/>
      <c r="C72" s="24"/>
      <c r="D72" s="1"/>
      <c r="E72" s="24"/>
      <c r="F72" s="37"/>
      <c r="G72" s="1"/>
      <c r="H72" s="24"/>
      <c r="I72" s="1"/>
      <c r="J72" s="24"/>
      <c r="K72" s="1"/>
      <c r="L72" s="1"/>
      <c r="M72" s="24"/>
      <c r="N72" s="1"/>
      <c r="O72" s="1"/>
      <c r="P72" s="1"/>
      <c r="R72" s="1"/>
    </row>
    <row r="73" spans="1:18" s="58" customFormat="1" x14ac:dyDescent="0.2">
      <c r="A73" s="24"/>
      <c r="B73" s="1"/>
      <c r="C73" s="24"/>
      <c r="D73" s="1"/>
      <c r="E73" s="24"/>
      <c r="F73" s="37"/>
      <c r="G73" s="1"/>
      <c r="H73" s="24"/>
      <c r="I73" s="1"/>
      <c r="J73" s="24"/>
      <c r="K73" s="1"/>
      <c r="L73" s="1"/>
      <c r="M73" s="24"/>
      <c r="N73" s="1"/>
      <c r="O73" s="1"/>
      <c r="P73" s="1"/>
      <c r="R73" s="1"/>
    </row>
    <row r="74" spans="1:18" s="58" customFormat="1" x14ac:dyDescent="0.2">
      <c r="A74" s="24"/>
      <c r="B74" s="1"/>
      <c r="C74" s="24"/>
      <c r="D74" s="1"/>
      <c r="E74" s="24"/>
      <c r="F74" s="37"/>
      <c r="G74" s="1"/>
      <c r="H74" s="24"/>
      <c r="I74" s="1"/>
      <c r="J74" s="24"/>
      <c r="K74" s="1"/>
      <c r="L74" s="1"/>
      <c r="M74" s="24"/>
      <c r="N74" s="1"/>
      <c r="O74" s="1"/>
      <c r="P74" s="1"/>
      <c r="R74" s="1"/>
    </row>
    <row r="75" spans="1:18" x14ac:dyDescent="0.2">
      <c r="C75" s="24"/>
      <c r="E75" s="24"/>
      <c r="F75" s="37"/>
      <c r="H75" s="24"/>
      <c r="J75" s="24"/>
      <c r="M75" s="24"/>
    </row>
    <row r="76" spans="1:18" x14ac:dyDescent="0.2">
      <c r="C76" s="24"/>
      <c r="E76" s="24"/>
      <c r="F76" s="37"/>
      <c r="H76" s="24"/>
      <c r="J76" s="24"/>
      <c r="M76" s="24"/>
    </row>
    <row r="77" spans="1:18" x14ac:dyDescent="0.2">
      <c r="C77" s="24"/>
      <c r="E77" s="24"/>
      <c r="F77" s="37"/>
      <c r="H77" s="24"/>
      <c r="J77" s="24"/>
      <c r="M77" s="24"/>
    </row>
    <row r="78" spans="1:18" x14ac:dyDescent="0.2">
      <c r="C78" s="24"/>
      <c r="E78" s="24"/>
      <c r="F78" s="37"/>
      <c r="H78" s="24"/>
      <c r="J78" s="24"/>
      <c r="M78" s="24"/>
    </row>
    <row r="79" spans="1:18" x14ac:dyDescent="0.2">
      <c r="C79" s="24"/>
      <c r="E79" s="24"/>
      <c r="F79" s="37"/>
      <c r="H79" s="24"/>
      <c r="J79" s="24"/>
      <c r="M79" s="24"/>
    </row>
    <row r="80" spans="1:18" x14ac:dyDescent="0.2">
      <c r="C80" s="24"/>
      <c r="E80" s="24"/>
      <c r="F80" s="37"/>
      <c r="H80" s="24"/>
      <c r="J80" s="24"/>
      <c r="M80" s="24"/>
    </row>
    <row r="81" spans="3:13" x14ac:dyDescent="0.2">
      <c r="C81" s="24"/>
      <c r="E81" s="24"/>
      <c r="F81" s="37"/>
      <c r="H81" s="24"/>
      <c r="J81" s="24"/>
      <c r="M81" s="24"/>
    </row>
    <row r="82" spans="3:13" x14ac:dyDescent="0.2">
      <c r="C82" s="24"/>
      <c r="E82" s="24"/>
      <c r="F82" s="37"/>
      <c r="H82" s="24"/>
      <c r="J82" s="24"/>
      <c r="M82" s="24"/>
    </row>
    <row r="83" spans="3:13" x14ac:dyDescent="0.2">
      <c r="C83" s="24"/>
      <c r="E83" s="24"/>
      <c r="F83" s="37"/>
      <c r="H83" s="24"/>
      <c r="J83" s="24"/>
      <c r="M83" s="24"/>
    </row>
    <row r="84" spans="3:13" x14ac:dyDescent="0.2">
      <c r="C84" s="24"/>
      <c r="E84" s="24"/>
      <c r="F84" s="38"/>
      <c r="H84" s="24"/>
      <c r="J84" s="24"/>
      <c r="M84" s="24"/>
    </row>
    <row r="85" spans="3:13" x14ac:dyDescent="0.2">
      <c r="C85" s="24"/>
      <c r="E85" s="24"/>
      <c r="F85" s="37"/>
      <c r="H85" s="24"/>
      <c r="J85" s="24"/>
      <c r="M85" s="24"/>
    </row>
    <row r="86" spans="3:13" x14ac:dyDescent="0.2">
      <c r="C86" s="24"/>
      <c r="E86" s="24"/>
      <c r="F86" s="37"/>
      <c r="H86" s="24"/>
      <c r="J86" s="24"/>
      <c r="M86" s="24"/>
    </row>
    <row r="87" spans="3:13" x14ac:dyDescent="0.2">
      <c r="C87" s="24"/>
      <c r="E87" s="24"/>
      <c r="F87" s="37"/>
      <c r="H87" s="24"/>
      <c r="J87" s="24"/>
      <c r="M87" s="24"/>
    </row>
    <row r="88" spans="3:13" x14ac:dyDescent="0.2">
      <c r="C88" s="24"/>
      <c r="E88" s="24"/>
      <c r="F88" s="37"/>
      <c r="H88" s="24"/>
      <c r="J88" s="24"/>
      <c r="M88" s="24"/>
    </row>
    <row r="89" spans="3:13" x14ac:dyDescent="0.2">
      <c r="C89" s="24"/>
      <c r="E89" s="24"/>
      <c r="F89" s="37"/>
      <c r="H89" s="24"/>
      <c r="J89" s="24"/>
      <c r="M89" s="24"/>
    </row>
    <row r="90" spans="3:13" x14ac:dyDescent="0.2">
      <c r="C90" s="24"/>
      <c r="E90" s="24"/>
      <c r="F90" s="37"/>
      <c r="H90" s="24"/>
      <c r="J90" s="24"/>
      <c r="M90" s="24"/>
    </row>
    <row r="91" spans="3:13" x14ac:dyDescent="0.2">
      <c r="C91" s="24"/>
      <c r="E91" s="24"/>
      <c r="F91" s="37"/>
      <c r="H91" s="24"/>
      <c r="J91" s="24"/>
      <c r="M91" s="24"/>
    </row>
  </sheetData>
  <pageMargins left="0.75" right="0.25" top="1" bottom="1" header="0.75" footer="0.5"/>
  <pageSetup scale="61" orientation="landscape" r:id="rId1"/>
  <headerFooter alignWithMargins="0">
    <oddFooter>&amp;CPage 6.2.10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4EE052-0B6A-40C4-AC80-DEA4B6CC9141}"/>
</file>

<file path=customXml/itemProps2.xml><?xml version="1.0" encoding="utf-8"?>
<ds:datastoreItem xmlns:ds="http://schemas.openxmlformats.org/officeDocument/2006/customXml" ds:itemID="{487C8002-2F0F-41B0-9B4D-0B3A29666B49}"/>
</file>

<file path=customXml/itemProps3.xml><?xml version="1.0" encoding="utf-8"?>
<ds:datastoreItem xmlns:ds="http://schemas.openxmlformats.org/officeDocument/2006/customXml" ds:itemID="{E8AE6004-2D42-42BD-9CA2-98B78DD7E925}"/>
</file>

<file path=customXml/itemProps4.xml><?xml version="1.0" encoding="utf-8"?>
<ds:datastoreItem xmlns:ds="http://schemas.openxmlformats.org/officeDocument/2006/customXml" ds:itemID="{4E2317C6-BF74-44FD-B488-C4DE5D7FF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Page 6.2</vt:lpstr>
      <vt:lpstr>Page 6.2.1</vt:lpstr>
      <vt:lpstr>Pages 6.2.2 - 6.2.3</vt:lpstr>
      <vt:lpstr>Pages 6.2.4 - 6.2.9</vt:lpstr>
      <vt:lpstr>Page 6.2.10</vt:lpstr>
      <vt:lpstr>'Page 6.2'!Print_Area</vt:lpstr>
      <vt:lpstr>'Page 6.2.1'!Print_Area</vt:lpstr>
      <vt:lpstr>'Page 6.2.10'!Print_Area</vt:lpstr>
      <vt:lpstr>'Pages 6.2.2 - 6.2.3'!Print_Area</vt:lpstr>
      <vt:lpstr>'Pages 6.2.4 - 6.2.9'!Print_Area</vt:lpstr>
      <vt:lpstr>'Pages 6.2.2 - 6.2.3'!Print_Titles</vt:lpstr>
      <vt:lpstr>'Pages 6.2.4 - 6.2.9'!Print_Titles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2019-11-26T22:43:14Z</dcterms:created>
  <dcterms:modified xsi:type="dcterms:W3CDTF">2019-12-04T19:52:59Z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