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Page 5.2" sheetId="1" r:id="rId1"/>
  </sheets>
  <externalReferences>
    <externalReference r:id="rId2"/>
  </externalReferences>
  <definedNames>
    <definedName name="_xlnm.Print_Area" localSheetId="0">'Page 5.2'!$A$1:$J$62</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 l="1"/>
  <c r="F33" i="1"/>
  <c r="F29" i="1"/>
  <c r="F28" i="1"/>
  <c r="F27" i="1"/>
  <c r="F26" i="1"/>
  <c r="F22" i="1"/>
  <c r="F21" i="1"/>
  <c r="F20" i="1"/>
  <c r="F19" i="1"/>
  <c r="F18" i="1"/>
  <c r="F17" i="1"/>
  <c r="F13" i="1"/>
  <c r="F12" i="1"/>
  <c r="F11" i="1"/>
  <c r="I34" i="1" l="1"/>
  <c r="I29" i="1"/>
  <c r="I28" i="1"/>
  <c r="I27" i="1"/>
  <c r="I26" i="1"/>
  <c r="I22" i="1"/>
  <c r="I21" i="1"/>
  <c r="I20" i="1"/>
  <c r="I19" i="1"/>
  <c r="I18" i="1"/>
  <c r="I17" i="1"/>
  <c r="I13" i="1"/>
  <c r="I33" i="1"/>
  <c r="I12" i="1"/>
  <c r="I35" i="1" l="1"/>
  <c r="F14" i="1"/>
  <c r="F35" i="1"/>
  <c r="F30" i="1"/>
  <c r="F23" i="1"/>
  <c r="I11" i="1"/>
  <c r="I14" i="1" s="1"/>
  <c r="I30" i="1"/>
  <c r="I23" i="1"/>
  <c r="F37" i="1" l="1"/>
  <c r="I37" i="1"/>
</calcChain>
</file>

<file path=xl/sharedStrings.xml><?xml version="1.0" encoding="utf-8"?>
<sst xmlns="http://schemas.openxmlformats.org/spreadsheetml/2006/main" count="115" uniqueCount="49">
  <si>
    <t>Net Power Costs - Pro Forma</t>
  </si>
  <si>
    <t>TOTAL</t>
  </si>
  <si>
    <t>WASHINGTON</t>
  </si>
  <si>
    <t>ACCOUNT</t>
  </si>
  <si>
    <t>TYPE</t>
  </si>
  <si>
    <t>COMPANY</t>
  </si>
  <si>
    <t>FACTOR</t>
  </si>
  <si>
    <t>FACTOR %</t>
  </si>
  <si>
    <t>Allocated</t>
  </si>
  <si>
    <t>REF #</t>
  </si>
  <si>
    <t>WA</t>
  </si>
  <si>
    <t>Remove - WA Qualifying Facilities</t>
  </si>
  <si>
    <t>Total Net Power Cost Adjustment - Pro Forma</t>
  </si>
  <si>
    <t>Description of Adjustment</t>
  </si>
  <si>
    <t>PacifiCorp</t>
  </si>
  <si>
    <t>Washington General Rate Case - 2021</t>
  </si>
  <si>
    <t>PAGE</t>
  </si>
  <si>
    <t>Situs</t>
  </si>
  <si>
    <t>PRO</t>
  </si>
  <si>
    <t>Adjustment to Expense:</t>
  </si>
  <si>
    <t>Sales for Resale  (Account 447)</t>
  </si>
  <si>
    <t>Existing Firm Sales - Pacific</t>
  </si>
  <si>
    <t>Post-Merger Firm Sales</t>
  </si>
  <si>
    <t>Non-Firm Sales</t>
  </si>
  <si>
    <t>Total Sales for Resale</t>
  </si>
  <si>
    <t>Purchased Power (Account 555)</t>
  </si>
  <si>
    <t>Existing Firm Demand - Pacific</t>
  </si>
  <si>
    <t>Existing Firm Energy - Pacific</t>
  </si>
  <si>
    <t>Existing Firm Energy - Utah</t>
  </si>
  <si>
    <t>Post-Merger Firm Energy</t>
  </si>
  <si>
    <t>Other Generation Expenses</t>
  </si>
  <si>
    <t>Total Purchased Power</t>
  </si>
  <si>
    <t>Wheeling (Account 565)</t>
  </si>
  <si>
    <t>Existing Firm - Pacific</t>
  </si>
  <si>
    <t>Existing Firm - Utah</t>
  </si>
  <si>
    <t>Post Merger Firm</t>
  </si>
  <si>
    <t>Non Firm</t>
  </si>
  <si>
    <t>Total Wheeling Expense</t>
  </si>
  <si>
    <t>Fuel Expense (Accounts 501 and 547)</t>
  </si>
  <si>
    <t>Fuel Consumed - Coal</t>
  </si>
  <si>
    <t>Fuel Consumed - Natural Gas</t>
  </si>
  <si>
    <t>Total Fuel and Other Expense</t>
  </si>
  <si>
    <t>447NPC</t>
  </si>
  <si>
    <t>555NPC</t>
  </si>
  <si>
    <t>565NPC</t>
  </si>
  <si>
    <t>501NPC</t>
  </si>
  <si>
    <t>547NPC</t>
  </si>
  <si>
    <t>5.1.1</t>
  </si>
  <si>
    <t>The net power cost adjustment projects power costs by adjusting sales for resale, purchase power, wheeling and fuel in a manner consistent with the contractual terms of sales and purchase agreements, and normal hydro and weather conditions and incorporating changes agreed to in the WIJAM MOU. This adjustment reflects pro forma power costs for the 12 months ending December 2021.  The use of pro forma net power costs in results is consistent with approved treatment in prior rate cases, including the Company's 2010, 2011, 2013, and 2014 rate cases.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</si>
</sst>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_);_(* \(#,##0.0\);_(* &quot;-&quot;_);_(@_)"/>
    <numFmt numFmtId="166" formatCode="0.000%"/>
  </numFmts>
  <fonts count="4" x14ac:knownFonts="1">
    <font>
      <sz val="11"/>
      <color theme="1"/>
      <name val="Calibri"/>
      <family val="2"/>
      <scheme val="minor"/>
    </font>
    <font>
      <sz val="10"/>
      <name val="Arial"/>
      <family val="2"/>
    </font>
    <font>
      <b/>
      <sz val="10"/>
      <name val="Arial"/>
      <family val="2"/>
    </font>
    <font>
      <u val="singleAccounting"/>
      <sz val="10"/>
      <name val="Arial"/>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cellStyleXfs>
  <cellXfs count="36">
    <xf numFmtId="0" fontId="0" fillId="0" borderId="0" xfId="0"/>
    <xf numFmtId="41" fontId="2" fillId="0" borderId="0" xfId="3" applyFont="1"/>
    <xf numFmtId="41" fontId="3" fillId="0" borderId="0" xfId="3" applyFont="1" applyAlignment="1">
      <alignment horizontal="center"/>
    </xf>
    <xf numFmtId="164" fontId="3" fillId="0" borderId="0" xfId="1" applyNumberFormat="1" applyFont="1" applyAlignment="1">
      <alignment horizontal="center"/>
    </xf>
    <xf numFmtId="0" fontId="3" fillId="0" borderId="0" xfId="3" applyNumberFormat="1" applyFont="1" applyAlignment="1">
      <alignment horizontal="center"/>
    </xf>
    <xf numFmtId="41" fontId="1" fillId="0" borderId="0" xfId="3" applyFont="1"/>
    <xf numFmtId="0" fontId="1" fillId="0" borderId="0" xfId="3" quotePrefix="1" applyNumberFormat="1" applyFont="1" applyAlignment="1">
      <alignment horizontal="center"/>
    </xf>
    <xf numFmtId="41" fontId="1" fillId="0" borderId="0" xfId="3" applyFont="1" applyAlignment="1">
      <alignment horizontal="left" indent="1"/>
    </xf>
    <xf numFmtId="41" fontId="1" fillId="0" borderId="0" xfId="3" applyFont="1" applyFill="1"/>
    <xf numFmtId="41" fontId="1" fillId="0" borderId="0" xfId="3" applyFont="1" applyAlignment="1">
      <alignment horizontal="center"/>
    </xf>
    <xf numFmtId="164" fontId="1" fillId="0" borderId="0" xfId="1" applyNumberFormat="1" applyFont="1"/>
    <xf numFmtId="41" fontId="1" fillId="0" borderId="0" xfId="3" applyFont="1" applyAlignment="1">
      <alignment horizontal="right"/>
    </xf>
    <xf numFmtId="165" fontId="1" fillId="0" borderId="0" xfId="3" applyNumberFormat="1" applyFont="1"/>
    <xf numFmtId="164" fontId="1" fillId="0" borderId="0" xfId="1" applyNumberFormat="1" applyFont="1" applyAlignment="1">
      <alignment horizontal="center"/>
    </xf>
    <xf numFmtId="0" fontId="1" fillId="0" borderId="0" xfId="3" applyNumberFormat="1" applyFont="1" applyAlignment="1">
      <alignment horizontal="center"/>
    </xf>
    <xf numFmtId="41" fontId="1" fillId="0" borderId="0" xfId="3" quotePrefix="1" applyFont="1" applyAlignment="1">
      <alignment horizontal="center"/>
    </xf>
    <xf numFmtId="164" fontId="1" fillId="0" borderId="1" xfId="1" applyNumberFormat="1" applyFont="1" applyBorder="1"/>
    <xf numFmtId="41" fontId="1" fillId="0" borderId="0" xfId="3" applyFont="1" applyFill="1" applyAlignment="1">
      <alignment horizontal="center"/>
    </xf>
    <xf numFmtId="41" fontId="1" fillId="2" borderId="0" xfId="3" applyFont="1" applyFill="1"/>
    <xf numFmtId="41" fontId="1" fillId="0" borderId="0" xfId="3" quotePrefix="1" applyFont="1" applyFill="1" applyAlignment="1">
      <alignment horizontal="center"/>
    </xf>
    <xf numFmtId="164" fontId="1" fillId="0" borderId="0" xfId="1" applyNumberFormat="1" applyFont="1" applyBorder="1"/>
    <xf numFmtId="41" fontId="1" fillId="0" borderId="0" xfId="3" applyFont="1" applyBorder="1"/>
    <xf numFmtId="41" fontId="1" fillId="0" borderId="0" xfId="3" applyFont="1" applyBorder="1" applyAlignment="1">
      <alignment horizontal="center"/>
    </xf>
    <xf numFmtId="41" fontId="2" fillId="0" borderId="0" xfId="3" applyFont="1" applyBorder="1" applyProtection="1">
      <protection locked="0"/>
    </xf>
    <xf numFmtId="41" fontId="1" fillId="0" borderId="0" xfId="3" applyFont="1" applyFill="1" applyAlignment="1">
      <alignment horizontal="left" indent="1"/>
    </xf>
    <xf numFmtId="41" fontId="1" fillId="0" borderId="2" xfId="3" applyFont="1" applyBorder="1"/>
    <xf numFmtId="41" fontId="1" fillId="0" borderId="5" xfId="3" applyFont="1" applyBorder="1"/>
    <xf numFmtId="41" fontId="1" fillId="0" borderId="7" xfId="3" applyFont="1" applyBorder="1"/>
    <xf numFmtId="166" fontId="1" fillId="0" borderId="0" xfId="2" applyNumberFormat="1" applyFont="1" applyAlignment="1">
      <alignment horizontal="center"/>
    </xf>
    <xf numFmtId="41" fontId="2" fillId="0" borderId="0" xfId="3" applyFont="1" applyFill="1" applyBorder="1"/>
    <xf numFmtId="0" fontId="1" fillId="0" borderId="3" xfId="3" applyNumberFormat="1" applyFont="1" applyBorder="1" applyAlignment="1">
      <alignment horizontal="left" vertical="top" wrapText="1"/>
    </xf>
    <xf numFmtId="0" fontId="1" fillId="0" borderId="4" xfId="3" applyNumberFormat="1" applyFont="1" applyBorder="1" applyAlignment="1">
      <alignment horizontal="left" vertical="top" wrapText="1"/>
    </xf>
    <xf numFmtId="0" fontId="1" fillId="0" borderId="0" xfId="3" applyNumberFormat="1" applyFont="1" applyBorder="1" applyAlignment="1">
      <alignment horizontal="left" vertical="top" wrapText="1"/>
    </xf>
    <xf numFmtId="0" fontId="1" fillId="0" borderId="6" xfId="3" applyNumberFormat="1" applyFont="1" applyBorder="1" applyAlignment="1">
      <alignment horizontal="left" vertical="top" wrapText="1"/>
    </xf>
    <xf numFmtId="0" fontId="1" fillId="0" borderId="8" xfId="3" applyNumberFormat="1" applyFont="1" applyBorder="1" applyAlignment="1">
      <alignment horizontal="left" vertical="top" wrapText="1"/>
    </xf>
    <xf numFmtId="0" fontId="1" fillId="0" borderId="9" xfId="3" applyNumberFormat="1" applyFont="1" applyBorder="1" applyAlignment="1">
      <alignment horizontal="left" vertical="top" wrapText="1"/>
    </xf>
  </cellXfs>
  <cellStyles count="4">
    <cellStyle name="Comma" xfId="1" builtinId="3"/>
    <cellStyle name="Normal" xfId="0" builtinId="0"/>
    <cellStyle name="Normal_5.1 NPC Adj WA " xfId="3"/>
    <cellStyle name="Percent" xfId="2" builtinId="5"/>
  </cellStyles>
  <dxfs count="6">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redo\12.31.19%20Non-CONF%20flash%20drive\10%20Shelley%20E%20McCoy\Non-Conf%20WP%20SEM\5%20-%20NPC\5-1%20-%20Net%20Power%20Costs%20-%20Resta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5.1"/>
      <sheetName val="Page 5.1.1"/>
      <sheetName val="Page 5.1.2"/>
      <sheetName val="Page 5.1.3"/>
      <sheetName val="Page 5.1.4"/>
    </sheetNames>
    <sheetDataSet>
      <sheetData sheetId="0"/>
      <sheetData sheetId="1">
        <row r="15">
          <cell r="P15">
            <v>0</v>
          </cell>
        </row>
        <row r="16">
          <cell r="P16">
            <v>-14033497.759075094</v>
          </cell>
        </row>
        <row r="17">
          <cell r="P17">
            <v>0</v>
          </cell>
        </row>
        <row r="21">
          <cell r="P21">
            <v>-49410.226640952424</v>
          </cell>
        </row>
        <row r="22">
          <cell r="P22">
            <v>-125652.03914030635</v>
          </cell>
        </row>
        <row r="23">
          <cell r="P23">
            <v>128810.2550620472</v>
          </cell>
        </row>
        <row r="24">
          <cell r="P24">
            <v>-6961.5282000000007</v>
          </cell>
        </row>
        <row r="26">
          <cell r="P26">
            <v>-7201115.4633748494</v>
          </cell>
        </row>
        <row r="27">
          <cell r="P27">
            <v>336134.34654345643</v>
          </cell>
        </row>
        <row r="31">
          <cell r="P31">
            <v>9494912.334504012</v>
          </cell>
        </row>
        <row r="32">
          <cell r="P32">
            <v>0</v>
          </cell>
        </row>
        <row r="33">
          <cell r="P33">
            <v>-25085685.558918811</v>
          </cell>
        </row>
        <row r="34">
          <cell r="P34">
            <v>1695.42257352972</v>
          </cell>
        </row>
        <row r="38">
          <cell r="P38">
            <v>-3778560.4719267339</v>
          </cell>
        </row>
        <row r="39">
          <cell r="P39">
            <v>3327362.6324307192</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2"/>
  <sheetViews>
    <sheetView tabSelected="1" view="pageBreakPreview" zoomScale="85" zoomScaleNormal="100" zoomScaleSheetLayoutView="85" workbookViewId="0"/>
  </sheetViews>
  <sheetFormatPr defaultRowHeight="12.75" x14ac:dyDescent="0.2"/>
  <cols>
    <col min="1" max="1" width="2.28515625" style="5" customWidth="1"/>
    <col min="2" max="2" width="6.7109375" style="5" customWidth="1"/>
    <col min="3" max="3" width="24" style="5" customWidth="1"/>
    <col min="4" max="4" width="10.28515625" style="5" customWidth="1"/>
    <col min="5" max="5" width="9.140625" style="9" customWidth="1"/>
    <col min="6" max="6" width="14.85546875" style="10" customWidth="1"/>
    <col min="7" max="8" width="10.5703125" style="9" customWidth="1"/>
    <col min="9" max="9" width="13.42578125" style="9" customWidth="1"/>
    <col min="10" max="10" width="6" style="5" customWidth="1"/>
    <col min="11" max="11" width="9.5703125" style="5" customWidth="1"/>
    <col min="12" max="16384" width="9.140625" style="5"/>
  </cols>
  <sheetData>
    <row r="2" spans="1:13" x14ac:dyDescent="0.2">
      <c r="A2" s="1"/>
      <c r="B2" s="1" t="s">
        <v>14</v>
      </c>
      <c r="I2" s="11" t="s">
        <v>16</v>
      </c>
      <c r="J2" s="12">
        <v>5.2</v>
      </c>
    </row>
    <row r="3" spans="1:13" x14ac:dyDescent="0.2">
      <c r="A3" s="1"/>
      <c r="B3" s="1" t="s">
        <v>15</v>
      </c>
    </row>
    <row r="4" spans="1:13" x14ac:dyDescent="0.2">
      <c r="A4" s="1"/>
      <c r="B4" s="1" t="s">
        <v>0</v>
      </c>
    </row>
    <row r="6" spans="1:13" x14ac:dyDescent="0.2">
      <c r="F6" s="13" t="s">
        <v>1</v>
      </c>
      <c r="I6" s="9" t="s">
        <v>2</v>
      </c>
    </row>
    <row r="7" spans="1:13" ht="15" x14ac:dyDescent="0.35">
      <c r="D7" s="2" t="s">
        <v>3</v>
      </c>
      <c r="E7" s="2" t="s">
        <v>4</v>
      </c>
      <c r="F7" s="3" t="s">
        <v>5</v>
      </c>
      <c r="G7" s="2" t="s">
        <v>6</v>
      </c>
      <c r="H7" s="2" t="s">
        <v>7</v>
      </c>
      <c r="I7" s="2" t="s">
        <v>8</v>
      </c>
      <c r="J7" s="2" t="s">
        <v>9</v>
      </c>
    </row>
    <row r="8" spans="1:13" ht="15" x14ac:dyDescent="0.35">
      <c r="B8" s="1"/>
      <c r="D8" s="2"/>
      <c r="E8" s="2"/>
      <c r="F8" s="3"/>
      <c r="G8" s="2"/>
      <c r="H8" s="2"/>
      <c r="I8" s="2"/>
      <c r="J8" s="2"/>
    </row>
    <row r="9" spans="1:13" ht="15" x14ac:dyDescent="0.35">
      <c r="B9" s="29" t="s">
        <v>19</v>
      </c>
      <c r="D9" s="2"/>
      <c r="E9" s="4"/>
      <c r="F9" s="3"/>
      <c r="G9" s="2"/>
      <c r="H9" s="2"/>
      <c r="I9" s="2"/>
      <c r="J9" s="2"/>
    </row>
    <row r="10" spans="1:13" x14ac:dyDescent="0.2">
      <c r="B10" s="1" t="s">
        <v>20</v>
      </c>
      <c r="E10" s="14"/>
    </row>
    <row r="11" spans="1:13" x14ac:dyDescent="0.2">
      <c r="B11" s="7" t="s">
        <v>21</v>
      </c>
      <c r="D11" s="15" t="s">
        <v>42</v>
      </c>
      <c r="E11" s="6" t="s">
        <v>18</v>
      </c>
      <c r="F11" s="10">
        <f>'[1]Page 5.1.1'!P15</f>
        <v>0</v>
      </c>
      <c r="G11" s="9" t="s">
        <v>10</v>
      </c>
      <c r="H11" s="28" t="s">
        <v>17</v>
      </c>
      <c r="I11" s="10">
        <f>F11</f>
        <v>0</v>
      </c>
      <c r="J11" s="9" t="s">
        <v>47</v>
      </c>
    </row>
    <row r="12" spans="1:13" x14ac:dyDescent="0.2">
      <c r="B12" s="7" t="s">
        <v>22</v>
      </c>
      <c r="D12" s="15" t="s">
        <v>42</v>
      </c>
      <c r="E12" s="6" t="s">
        <v>18</v>
      </c>
      <c r="F12" s="10">
        <f>'[1]Page 5.1.1'!P16</f>
        <v>-14033497.759075094</v>
      </c>
      <c r="G12" s="9" t="s">
        <v>10</v>
      </c>
      <c r="H12" s="28" t="s">
        <v>17</v>
      </c>
      <c r="I12" s="10">
        <f t="shared" ref="I12:I13" si="0">F12</f>
        <v>-14033497.759075094</v>
      </c>
      <c r="J12" s="9" t="s">
        <v>47</v>
      </c>
    </row>
    <row r="13" spans="1:13" x14ac:dyDescent="0.2">
      <c r="B13" s="7" t="s">
        <v>23</v>
      </c>
      <c r="D13" s="15" t="s">
        <v>42</v>
      </c>
      <c r="E13" s="6" t="s">
        <v>18</v>
      </c>
      <c r="F13" s="10">
        <f>'[1]Page 5.1.1'!P17</f>
        <v>0</v>
      </c>
      <c r="G13" s="9" t="s">
        <v>10</v>
      </c>
      <c r="H13" s="28" t="s">
        <v>17</v>
      </c>
      <c r="I13" s="10">
        <f t="shared" si="0"/>
        <v>0</v>
      </c>
      <c r="J13" s="9" t="s">
        <v>47</v>
      </c>
    </row>
    <row r="14" spans="1:13" x14ac:dyDescent="0.2">
      <c r="B14" s="7" t="s">
        <v>24</v>
      </c>
      <c r="D14" s="15"/>
      <c r="E14" s="6"/>
      <c r="F14" s="16">
        <f>SUM(F11:F13)</f>
        <v>-14033497.759075094</v>
      </c>
      <c r="H14" s="17"/>
      <c r="I14" s="16">
        <f>SUM(I11:I13)</f>
        <v>-14033497.759075094</v>
      </c>
    </row>
    <row r="15" spans="1:13" x14ac:dyDescent="0.2">
      <c r="C15" s="7"/>
      <c r="D15" s="15"/>
      <c r="E15" s="6"/>
      <c r="H15" s="17"/>
      <c r="I15" s="10"/>
      <c r="M15" s="18"/>
    </row>
    <row r="16" spans="1:13" x14ac:dyDescent="0.2">
      <c r="B16" s="1" t="s">
        <v>25</v>
      </c>
      <c r="C16" s="7"/>
      <c r="D16" s="15"/>
      <c r="E16" s="6"/>
      <c r="H16" s="17"/>
      <c r="I16" s="10"/>
    </row>
    <row r="17" spans="1:11" x14ac:dyDescent="0.2">
      <c r="B17" s="7" t="s">
        <v>26</v>
      </c>
      <c r="C17" s="7"/>
      <c r="D17" s="15" t="s">
        <v>43</v>
      </c>
      <c r="E17" s="6" t="s">
        <v>18</v>
      </c>
      <c r="F17" s="10">
        <f>'[1]Page 5.1.1'!P21</f>
        <v>-49410.226640952424</v>
      </c>
      <c r="G17" s="9" t="s">
        <v>10</v>
      </c>
      <c r="H17" s="28" t="s">
        <v>17</v>
      </c>
      <c r="I17" s="10">
        <f t="shared" ref="I17:I22" si="1">F17</f>
        <v>-49410.226640952424</v>
      </c>
      <c r="J17" s="9" t="s">
        <v>47</v>
      </c>
    </row>
    <row r="18" spans="1:11" x14ac:dyDescent="0.2">
      <c r="B18" s="7" t="s">
        <v>27</v>
      </c>
      <c r="C18" s="7"/>
      <c r="D18" s="15" t="s">
        <v>43</v>
      </c>
      <c r="E18" s="6" t="s">
        <v>18</v>
      </c>
      <c r="F18" s="10">
        <f>'[1]Page 5.1.1'!P22</f>
        <v>-125652.03914030635</v>
      </c>
      <c r="G18" s="9" t="s">
        <v>10</v>
      </c>
      <c r="H18" s="28" t="s">
        <v>17</v>
      </c>
      <c r="I18" s="10">
        <f t="shared" si="1"/>
        <v>-125652.03914030635</v>
      </c>
      <c r="J18" s="9" t="s">
        <v>47</v>
      </c>
    </row>
    <row r="19" spans="1:11" x14ac:dyDescent="0.2">
      <c r="B19" s="24" t="s">
        <v>28</v>
      </c>
      <c r="C19" s="24"/>
      <c r="D19" s="19" t="s">
        <v>43</v>
      </c>
      <c r="E19" s="6" t="s">
        <v>18</v>
      </c>
      <c r="F19" s="10">
        <f>'[1]Page 5.1.1'!P23</f>
        <v>128810.2550620472</v>
      </c>
      <c r="G19" s="17" t="s">
        <v>10</v>
      </c>
      <c r="H19" s="28" t="s">
        <v>17</v>
      </c>
      <c r="I19" s="10">
        <f t="shared" si="1"/>
        <v>128810.2550620472</v>
      </c>
      <c r="J19" s="9" t="s">
        <v>47</v>
      </c>
    </row>
    <row r="20" spans="1:11" x14ac:dyDescent="0.2">
      <c r="B20" s="7" t="s">
        <v>11</v>
      </c>
      <c r="C20" s="7"/>
      <c r="D20" s="15" t="s">
        <v>43</v>
      </c>
      <c r="E20" s="6" t="s">
        <v>18</v>
      </c>
      <c r="F20" s="10">
        <f>'[1]Page 5.1.1'!P24</f>
        <v>-6961.5282000000007</v>
      </c>
      <c r="G20" s="9" t="s">
        <v>10</v>
      </c>
      <c r="H20" s="28" t="s">
        <v>17</v>
      </c>
      <c r="I20" s="10">
        <f t="shared" si="1"/>
        <v>-6961.5282000000007</v>
      </c>
      <c r="J20" s="9" t="s">
        <v>47</v>
      </c>
    </row>
    <row r="21" spans="1:11" x14ac:dyDescent="0.2">
      <c r="B21" s="7" t="s">
        <v>29</v>
      </c>
      <c r="C21" s="7"/>
      <c r="D21" s="15" t="s">
        <v>43</v>
      </c>
      <c r="E21" s="6" t="s">
        <v>18</v>
      </c>
      <c r="F21" s="10">
        <f>'[1]Page 5.1.1'!P26</f>
        <v>-7201115.4633748494</v>
      </c>
      <c r="G21" s="9" t="s">
        <v>10</v>
      </c>
      <c r="H21" s="28" t="s">
        <v>17</v>
      </c>
      <c r="I21" s="10">
        <f t="shared" si="1"/>
        <v>-7201115.4633748494</v>
      </c>
      <c r="J21" s="9" t="s">
        <v>47</v>
      </c>
    </row>
    <row r="22" spans="1:11" x14ac:dyDescent="0.2">
      <c r="B22" s="7" t="s">
        <v>30</v>
      </c>
      <c r="D22" s="15" t="s">
        <v>43</v>
      </c>
      <c r="E22" s="6" t="s">
        <v>18</v>
      </c>
      <c r="F22" s="10">
        <f>'[1]Page 5.1.1'!P27</f>
        <v>336134.34654345643</v>
      </c>
      <c r="G22" s="9" t="s">
        <v>10</v>
      </c>
      <c r="H22" s="28" t="s">
        <v>17</v>
      </c>
      <c r="I22" s="10">
        <f t="shared" si="1"/>
        <v>336134.34654345643</v>
      </c>
      <c r="J22" s="9" t="s">
        <v>47</v>
      </c>
    </row>
    <row r="23" spans="1:11" x14ac:dyDescent="0.2">
      <c r="B23" s="7" t="s">
        <v>31</v>
      </c>
      <c r="D23" s="15"/>
      <c r="E23" s="6"/>
      <c r="F23" s="16">
        <f>SUM(F17:F22)</f>
        <v>-6918194.6557506043</v>
      </c>
      <c r="H23" s="17"/>
      <c r="I23" s="16">
        <f>SUM(I17:I22)</f>
        <v>-6918194.6557506043</v>
      </c>
    </row>
    <row r="24" spans="1:11" x14ac:dyDescent="0.2">
      <c r="D24" s="15"/>
      <c r="E24" s="6"/>
      <c r="H24" s="17"/>
      <c r="I24" s="10"/>
    </row>
    <row r="25" spans="1:11" x14ac:dyDescent="0.2">
      <c r="B25" s="1" t="s">
        <v>32</v>
      </c>
      <c r="D25" s="15"/>
      <c r="E25" s="6"/>
      <c r="H25" s="17"/>
      <c r="I25" s="10"/>
      <c r="J25" s="9"/>
    </row>
    <row r="26" spans="1:11" x14ac:dyDescent="0.2">
      <c r="B26" s="7" t="s">
        <v>33</v>
      </c>
      <c r="D26" s="15" t="s">
        <v>44</v>
      </c>
      <c r="E26" s="6" t="s">
        <v>18</v>
      </c>
      <c r="F26" s="10">
        <f>'[1]Page 5.1.1'!P31</f>
        <v>9494912.334504012</v>
      </c>
      <c r="G26" s="9" t="s">
        <v>10</v>
      </c>
      <c r="H26" s="28" t="s">
        <v>17</v>
      </c>
      <c r="I26" s="10">
        <f t="shared" ref="I26:I29" si="2">F26</f>
        <v>9494912.334504012</v>
      </c>
      <c r="J26" s="9" t="s">
        <v>47</v>
      </c>
    </row>
    <row r="27" spans="1:11" x14ac:dyDescent="0.2">
      <c r="A27" s="8"/>
      <c r="B27" s="24" t="s">
        <v>34</v>
      </c>
      <c r="C27" s="8"/>
      <c r="D27" s="19" t="s">
        <v>44</v>
      </c>
      <c r="E27" s="6" t="s">
        <v>18</v>
      </c>
      <c r="F27" s="10">
        <f>'[1]Page 5.1.1'!P32</f>
        <v>0</v>
      </c>
      <c r="G27" s="17" t="s">
        <v>10</v>
      </c>
      <c r="H27" s="28" t="s">
        <v>17</v>
      </c>
      <c r="I27" s="10">
        <f t="shared" si="2"/>
        <v>0</v>
      </c>
      <c r="J27" s="9" t="s">
        <v>47</v>
      </c>
      <c r="K27" s="8"/>
    </row>
    <row r="28" spans="1:11" x14ac:dyDescent="0.2">
      <c r="B28" s="7" t="s">
        <v>35</v>
      </c>
      <c r="C28" s="7"/>
      <c r="D28" s="15" t="s">
        <v>44</v>
      </c>
      <c r="E28" s="6" t="s">
        <v>18</v>
      </c>
      <c r="F28" s="10">
        <f>'[1]Page 5.1.1'!P33</f>
        <v>-25085685.558918811</v>
      </c>
      <c r="G28" s="9" t="s">
        <v>10</v>
      </c>
      <c r="H28" s="28" t="s">
        <v>17</v>
      </c>
      <c r="I28" s="10">
        <f t="shared" si="2"/>
        <v>-25085685.558918811</v>
      </c>
      <c r="J28" s="9" t="s">
        <v>47</v>
      </c>
    </row>
    <row r="29" spans="1:11" x14ac:dyDescent="0.2">
      <c r="B29" s="7" t="s">
        <v>36</v>
      </c>
      <c r="C29" s="7"/>
      <c r="D29" s="15" t="s">
        <v>44</v>
      </c>
      <c r="E29" s="6" t="s">
        <v>18</v>
      </c>
      <c r="F29" s="10">
        <f>'[1]Page 5.1.1'!P34</f>
        <v>1695.42257352972</v>
      </c>
      <c r="G29" s="9" t="s">
        <v>10</v>
      </c>
      <c r="H29" s="28" t="s">
        <v>17</v>
      </c>
      <c r="I29" s="10">
        <f t="shared" si="2"/>
        <v>1695.42257352972</v>
      </c>
      <c r="J29" s="9" t="s">
        <v>47</v>
      </c>
    </row>
    <row r="30" spans="1:11" x14ac:dyDescent="0.2">
      <c r="B30" s="7" t="s">
        <v>37</v>
      </c>
      <c r="D30" s="15"/>
      <c r="E30" s="6"/>
      <c r="F30" s="16">
        <f>SUM(F26:F29)</f>
        <v>-15589077.80184127</v>
      </c>
      <c r="H30" s="17"/>
      <c r="I30" s="16">
        <f>SUM(I26:I29)</f>
        <v>-15589077.80184127</v>
      </c>
      <c r="J30" s="9"/>
    </row>
    <row r="31" spans="1:11" x14ac:dyDescent="0.2">
      <c r="D31" s="15"/>
      <c r="E31" s="6"/>
      <c r="H31" s="17"/>
      <c r="I31" s="10"/>
    </row>
    <row r="32" spans="1:11" x14ac:dyDescent="0.2">
      <c r="B32" s="1" t="s">
        <v>38</v>
      </c>
      <c r="C32" s="1"/>
      <c r="D32" s="15"/>
      <c r="E32" s="6"/>
      <c r="H32" s="17"/>
      <c r="I32" s="10"/>
      <c r="J32" s="9"/>
    </row>
    <row r="33" spans="1:11" x14ac:dyDescent="0.2">
      <c r="B33" s="7" t="s">
        <v>39</v>
      </c>
      <c r="C33" s="1"/>
      <c r="D33" s="15" t="s">
        <v>45</v>
      </c>
      <c r="E33" s="6" t="s">
        <v>18</v>
      </c>
      <c r="F33" s="10">
        <f>'[1]Page 5.1.1'!P38</f>
        <v>-3778560.4719267339</v>
      </c>
      <c r="G33" s="9" t="s">
        <v>10</v>
      </c>
      <c r="H33" s="28" t="s">
        <v>17</v>
      </c>
      <c r="I33" s="10">
        <f t="shared" ref="I33:I34" si="3">F33</f>
        <v>-3778560.4719267339</v>
      </c>
      <c r="J33" s="9" t="s">
        <v>47</v>
      </c>
    </row>
    <row r="34" spans="1:11" x14ac:dyDescent="0.2">
      <c r="B34" s="7" t="s">
        <v>40</v>
      </c>
      <c r="C34" s="1"/>
      <c r="D34" s="15" t="s">
        <v>46</v>
      </c>
      <c r="E34" s="6" t="s">
        <v>18</v>
      </c>
      <c r="F34" s="10">
        <f>'[1]Page 5.1.1'!P39</f>
        <v>3327362.6324307192</v>
      </c>
      <c r="G34" s="9" t="s">
        <v>10</v>
      </c>
      <c r="H34" s="28" t="s">
        <v>17</v>
      </c>
      <c r="I34" s="10">
        <f t="shared" si="3"/>
        <v>3327362.6324307192</v>
      </c>
      <c r="J34" s="9" t="s">
        <v>47</v>
      </c>
    </row>
    <row r="35" spans="1:11" x14ac:dyDescent="0.2">
      <c r="B35" s="7" t="s">
        <v>41</v>
      </c>
      <c r="C35" s="1"/>
      <c r="D35" s="15"/>
      <c r="E35" s="6"/>
      <c r="F35" s="16">
        <f>SUM(F33:F34)</f>
        <v>-451197.83949601464</v>
      </c>
      <c r="I35" s="16">
        <f>SUM(I33:I34)</f>
        <v>-451197.83949601464</v>
      </c>
      <c r="J35" s="9"/>
    </row>
    <row r="36" spans="1:11" x14ac:dyDescent="0.2">
      <c r="C36" s="1"/>
      <c r="D36" s="15"/>
      <c r="E36" s="6"/>
      <c r="I36" s="10"/>
      <c r="J36" s="9"/>
    </row>
    <row r="37" spans="1:11" x14ac:dyDescent="0.2">
      <c r="B37" s="1" t="s">
        <v>12</v>
      </c>
      <c r="C37" s="1"/>
      <c r="D37" s="15"/>
      <c r="E37" s="6"/>
      <c r="F37" s="16">
        <f>-F14+F23+F30+F35</f>
        <v>-8924972.5380127952</v>
      </c>
      <c r="I37" s="16">
        <f>-I14+I23+I30+I35</f>
        <v>-8924972.5380127952</v>
      </c>
      <c r="J37" s="9"/>
    </row>
    <row r="38" spans="1:11" x14ac:dyDescent="0.2">
      <c r="C38" s="1"/>
      <c r="E38" s="14"/>
      <c r="F38" s="20"/>
      <c r="J38" s="9"/>
    </row>
    <row r="39" spans="1:11" x14ac:dyDescent="0.2">
      <c r="C39" s="1"/>
      <c r="F39" s="20"/>
      <c r="J39" s="9"/>
    </row>
    <row r="40" spans="1:11" x14ac:dyDescent="0.2">
      <c r="C40" s="1"/>
      <c r="F40" s="20"/>
      <c r="J40" s="9"/>
    </row>
    <row r="45" spans="1:11" x14ac:dyDescent="0.2">
      <c r="B45" s="23"/>
    </row>
    <row r="46" spans="1:11" x14ac:dyDescent="0.2">
      <c r="A46" s="21"/>
      <c r="B46" s="21"/>
      <c r="C46" s="21"/>
      <c r="D46" s="21"/>
      <c r="E46" s="22"/>
      <c r="F46" s="20"/>
      <c r="G46" s="22"/>
      <c r="H46" s="22"/>
      <c r="I46" s="22"/>
      <c r="J46" s="21"/>
      <c r="K46" s="21"/>
    </row>
    <row r="47" spans="1:11" x14ac:dyDescent="0.2">
      <c r="A47" s="21"/>
      <c r="B47" s="21"/>
      <c r="C47" s="21"/>
      <c r="D47" s="21"/>
      <c r="E47" s="22"/>
      <c r="F47" s="20"/>
      <c r="G47" s="22"/>
      <c r="H47" s="22"/>
      <c r="I47" s="22"/>
      <c r="J47" s="21"/>
      <c r="K47" s="21"/>
    </row>
    <row r="48" spans="1:11" x14ac:dyDescent="0.2">
      <c r="A48" s="21"/>
      <c r="B48" s="21"/>
      <c r="C48" s="21"/>
      <c r="D48" s="21"/>
      <c r="E48" s="22"/>
      <c r="F48" s="20"/>
      <c r="G48" s="22"/>
      <c r="H48" s="22"/>
      <c r="I48" s="22"/>
      <c r="J48" s="21"/>
      <c r="K48" s="21"/>
    </row>
    <row r="49" spans="1:11" x14ac:dyDescent="0.2">
      <c r="A49" s="21"/>
      <c r="B49" s="21"/>
      <c r="C49" s="21"/>
      <c r="D49" s="21"/>
      <c r="E49" s="22"/>
      <c r="F49" s="20"/>
      <c r="G49" s="22"/>
      <c r="H49" s="22"/>
      <c r="I49" s="22"/>
      <c r="J49" s="21"/>
      <c r="K49" s="21"/>
    </row>
    <row r="50" spans="1:11" x14ac:dyDescent="0.2">
      <c r="A50" s="21"/>
      <c r="B50" s="21"/>
      <c r="C50" s="21"/>
      <c r="D50" s="21"/>
      <c r="E50" s="22"/>
      <c r="F50" s="20"/>
      <c r="G50" s="22"/>
      <c r="H50" s="22"/>
      <c r="I50" s="22"/>
      <c r="J50" s="21"/>
      <c r="K50" s="21"/>
    </row>
    <row r="51" spans="1:11" x14ac:dyDescent="0.2">
      <c r="A51" s="21"/>
      <c r="B51" s="21"/>
      <c r="C51" s="21"/>
      <c r="D51" s="21"/>
      <c r="E51" s="22"/>
      <c r="F51" s="20"/>
      <c r="G51" s="22"/>
      <c r="H51" s="22"/>
      <c r="I51" s="22"/>
      <c r="J51" s="21"/>
      <c r="K51" s="21"/>
    </row>
    <row r="52" spans="1:11" x14ac:dyDescent="0.2">
      <c r="A52" s="21"/>
      <c r="B52" s="21"/>
      <c r="C52" s="21"/>
      <c r="D52" s="21"/>
      <c r="E52" s="22"/>
      <c r="F52" s="20"/>
      <c r="G52" s="22"/>
      <c r="H52" s="22"/>
      <c r="I52" s="22"/>
      <c r="J52" s="21"/>
      <c r="K52" s="21"/>
    </row>
    <row r="53" spans="1:11" x14ac:dyDescent="0.2">
      <c r="A53" s="21"/>
      <c r="B53" s="21"/>
      <c r="C53" s="21"/>
      <c r="D53" s="21"/>
      <c r="E53" s="22"/>
      <c r="F53" s="20"/>
      <c r="G53" s="22"/>
      <c r="H53" s="22"/>
      <c r="I53" s="22"/>
      <c r="J53" s="21"/>
      <c r="K53" s="21"/>
    </row>
    <row r="54" spans="1:11" x14ac:dyDescent="0.2">
      <c r="A54" s="21"/>
      <c r="B54" s="21"/>
      <c r="C54" s="21"/>
      <c r="D54" s="21"/>
      <c r="E54" s="22"/>
      <c r="F54" s="20"/>
      <c r="G54" s="22"/>
      <c r="H54" s="22"/>
      <c r="I54" s="22"/>
      <c r="J54" s="21"/>
    </row>
    <row r="55" spans="1:11" ht="13.5" thickBot="1" x14ac:dyDescent="0.25">
      <c r="A55" s="21"/>
      <c r="B55" s="23" t="s">
        <v>13</v>
      </c>
      <c r="C55" s="21"/>
      <c r="D55" s="21"/>
      <c r="E55" s="22"/>
      <c r="F55" s="20"/>
      <c r="G55" s="22"/>
      <c r="H55" s="22"/>
      <c r="I55" s="22"/>
      <c r="J55" s="21"/>
    </row>
    <row r="56" spans="1:11" x14ac:dyDescent="0.2">
      <c r="A56" s="25"/>
      <c r="B56" s="30" t="s">
        <v>48</v>
      </c>
      <c r="C56" s="30"/>
      <c r="D56" s="30"/>
      <c r="E56" s="30"/>
      <c r="F56" s="30"/>
      <c r="G56" s="30"/>
      <c r="H56" s="30"/>
      <c r="I56" s="30"/>
      <c r="J56" s="31"/>
    </row>
    <row r="57" spans="1:11" x14ac:dyDescent="0.2">
      <c r="A57" s="26"/>
      <c r="B57" s="32"/>
      <c r="C57" s="32"/>
      <c r="D57" s="32"/>
      <c r="E57" s="32"/>
      <c r="F57" s="32"/>
      <c r="G57" s="32"/>
      <c r="H57" s="32"/>
      <c r="I57" s="32"/>
      <c r="J57" s="33"/>
    </row>
    <row r="58" spans="1:11" x14ac:dyDescent="0.2">
      <c r="A58" s="26"/>
      <c r="B58" s="32"/>
      <c r="C58" s="32"/>
      <c r="D58" s="32"/>
      <c r="E58" s="32"/>
      <c r="F58" s="32"/>
      <c r="G58" s="32"/>
      <c r="H58" s="32"/>
      <c r="I58" s="32"/>
      <c r="J58" s="33"/>
    </row>
    <row r="59" spans="1:11" x14ac:dyDescent="0.2">
      <c r="A59" s="26"/>
      <c r="B59" s="32"/>
      <c r="C59" s="32"/>
      <c r="D59" s="32"/>
      <c r="E59" s="32"/>
      <c r="F59" s="32"/>
      <c r="G59" s="32"/>
      <c r="H59" s="32"/>
      <c r="I59" s="32"/>
      <c r="J59" s="33"/>
    </row>
    <row r="60" spans="1:11" x14ac:dyDescent="0.2">
      <c r="A60" s="26"/>
      <c r="B60" s="32"/>
      <c r="C60" s="32"/>
      <c r="D60" s="32"/>
      <c r="E60" s="32"/>
      <c r="F60" s="32"/>
      <c r="G60" s="32"/>
      <c r="H60" s="32"/>
      <c r="I60" s="32"/>
      <c r="J60" s="33"/>
    </row>
    <row r="61" spans="1:11" x14ac:dyDescent="0.2">
      <c r="A61" s="26"/>
      <c r="B61" s="32"/>
      <c r="C61" s="32"/>
      <c r="D61" s="32"/>
      <c r="E61" s="32"/>
      <c r="F61" s="32"/>
      <c r="G61" s="32"/>
      <c r="H61" s="32"/>
      <c r="I61" s="32"/>
      <c r="J61" s="33"/>
    </row>
    <row r="62" spans="1:11" ht="13.5" thickBot="1" x14ac:dyDescent="0.25">
      <c r="A62" s="27"/>
      <c r="B62" s="34"/>
      <c r="C62" s="34"/>
      <c r="D62" s="34"/>
      <c r="E62" s="34"/>
      <c r="F62" s="34"/>
      <c r="G62" s="34"/>
      <c r="H62" s="34"/>
      <c r="I62" s="34"/>
      <c r="J62" s="35"/>
    </row>
  </sheetData>
  <mergeCells count="1">
    <mergeCell ref="B56:J62"/>
  </mergeCells>
  <conditionalFormatting sqref="B28:B29 B10:B26">
    <cfRule type="cellIs" dxfId="5" priority="6" stopIfTrue="1" operator="equal">
      <formula>"Adjustment to Income/Expense/Rate Base:"</formula>
    </cfRule>
  </conditionalFormatting>
  <conditionalFormatting sqref="B22:B24">
    <cfRule type="cellIs" dxfId="4" priority="5" stopIfTrue="1" operator="equal">
      <formula>"Title"</formula>
    </cfRule>
  </conditionalFormatting>
  <conditionalFormatting sqref="B30:B37">
    <cfRule type="cellIs" dxfId="3" priority="4" stopIfTrue="1" operator="equal">
      <formula>"Adjustment to Income/Expense/Rate Base:"</formula>
    </cfRule>
  </conditionalFormatting>
  <conditionalFormatting sqref="B27">
    <cfRule type="cellIs" dxfId="2" priority="3" stopIfTrue="1" operator="equal">
      <formula>"Adjustment to Income/Expense/Rate Base:"</formula>
    </cfRule>
  </conditionalFormatting>
  <conditionalFormatting sqref="B9">
    <cfRule type="cellIs" dxfId="1" priority="2" stopIfTrue="1" operator="equal">
      <formula>"Adjustment to Income/Expense/Rate Base:"</formula>
    </cfRule>
  </conditionalFormatting>
  <conditionalFormatting sqref="B9">
    <cfRule type="cellIs" dxfId="0" priority="1" stopIfTrue="1" operator="equal">
      <formula>"Adjustment to Income/Expense/Rate Base:"</formula>
    </cfRule>
  </conditionalFormatting>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13D4C1E5-F11B-430B-810F-91BCD1EFCFC6}"/>
</file>

<file path=customXml/itemProps2.xml><?xml version="1.0" encoding="utf-8"?>
<ds:datastoreItem xmlns:ds="http://schemas.openxmlformats.org/officeDocument/2006/customXml" ds:itemID="{CD8A54C0-52C0-4F62-9F61-FA7E988C3344}"/>
</file>

<file path=customXml/itemProps3.xml><?xml version="1.0" encoding="utf-8"?>
<ds:datastoreItem xmlns:ds="http://schemas.openxmlformats.org/officeDocument/2006/customXml" ds:itemID="{EC7FB316-83AC-4FD4-9E80-5E3BE588FFD5}"/>
</file>

<file path=customXml/itemProps4.xml><?xml version="1.0" encoding="utf-8"?>
<ds:datastoreItem xmlns:ds="http://schemas.openxmlformats.org/officeDocument/2006/customXml" ds:itemID="{225FE25C-780D-43BD-A115-09CDC2A4AD4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5.2</vt:lpstr>
      <vt:lpstr>'Page 5.2'!Print_Area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2019-11-25T19:27:21Z</dcterms:created>
  <dcterms:modified xsi:type="dcterms:W3CDTF">2019-12-31T17:19:11Z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