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Direct Testimony Exhibits-FILING 200xxx\I. UE_AVA Dir Evidence-(Oct20)\3. UE_AVA WP's (Oct20)\5. UE__Andrews(AVA-Oct20)\Native Workpapers\3.08 PF IS-IT\"/>
    </mc:Choice>
  </mc:AlternateContent>
  <xr:revisionPtr revIDLastSave="0" documentId="8_{DFD35021-7E64-479E-B37A-91D5CBA0BF5D}" xr6:coauthVersionLast="44" xr6:coauthVersionMax="44" xr10:uidLastSave="{00000000-0000-0000-0000-000000000000}"/>
  <bookViews>
    <workbookView xWindow="-108" yWindow="-108" windowWidth="23256" windowHeight="12576" firstSheet="9" activeTab="9" xr2:uid="{00000000-000D-0000-FFFF-FFFF00000000}"/>
  </bookViews>
  <sheets>
    <sheet name="Summary" sheetId="8" state="hidden" r:id="rId1"/>
    <sheet name="Annual FERC by Org" sheetId="7" state="hidden" r:id="rId2"/>
    <sheet name="2016" sheetId="4" state="hidden" r:id="rId3"/>
    <sheet name="2016 Pivot" sheetId="10" state="hidden" r:id="rId4"/>
    <sheet name="2017" sheetId="5" state="hidden" r:id="rId5"/>
    <sheet name="2018" sheetId="6" state="hidden" r:id="rId6"/>
    <sheet name="Recap" sheetId="1" state="hidden" r:id="rId7"/>
    <sheet name="Oper Pivot" sheetId="11" state="hidden" r:id="rId8"/>
    <sheet name="NonOper" sheetId="3" state="hidden" r:id="rId9"/>
    <sheet name="ISIT-1 (Adj. 3.07) 2020" sheetId="15" r:id="rId10"/>
    <sheet name="Acerno_Cache_XXXXX" sheetId="21" state="veryHidden" r:id="rId11"/>
    <sheet name="ISIT - 2 - Non-Labor" sheetId="16" r:id="rId12"/>
  </sheets>
  <definedNames>
    <definedName name="_xlnm._FilterDatabase" localSheetId="2" hidden="1">'2016'!$A$5:$P$5</definedName>
    <definedName name="_xlnm._FilterDatabase" localSheetId="8" hidden="1">NonOper!$A$5:$N$7</definedName>
    <definedName name="_xlnm.Print_Area" localSheetId="9">'ISIT-1 (Adj. 3.07) 2020'!$A$1:$S$35</definedName>
    <definedName name="TableName">"Dummy"</definedName>
  </definedNames>
  <calcPr calcId="191029"/>
  <pivotCaches>
    <pivotCache cacheId="0" r:id="rId13"/>
    <pivotCache cacheId="1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16" l="1"/>
  <c r="H40" i="16"/>
  <c r="H27" i="16"/>
  <c r="G13" i="16"/>
  <c r="H20" i="16"/>
  <c r="F38" i="16" l="1"/>
  <c r="G38" i="16"/>
  <c r="F32" i="16"/>
  <c r="G32" i="16"/>
  <c r="G25" i="16"/>
  <c r="G18" i="16"/>
  <c r="B33" i="15" l="1"/>
  <c r="G42" i="16" l="1"/>
  <c r="E32" i="16"/>
  <c r="F25" i="16"/>
  <c r="E25" i="16"/>
  <c r="G29" i="16"/>
  <c r="G34" i="16" l="1"/>
  <c r="G27" i="16"/>
  <c r="F34" i="16"/>
  <c r="F27" i="16"/>
  <c r="E38" i="16"/>
  <c r="F42" i="16"/>
  <c r="E18" i="16"/>
  <c r="F18" i="16"/>
  <c r="G20" i="16" s="1"/>
  <c r="F13" i="16"/>
  <c r="E13" i="16"/>
  <c r="F15" i="16" l="1"/>
  <c r="H34" i="16"/>
  <c r="K7" i="15" s="1"/>
  <c r="G7" i="15"/>
  <c r="E42" i="16"/>
  <c r="F29" i="16"/>
  <c r="F44" i="16" s="1"/>
  <c r="G15" i="16"/>
  <c r="H15" i="16" s="1"/>
  <c r="E29" i="16"/>
  <c r="F40" i="16"/>
  <c r="G40" i="16"/>
  <c r="G44" i="16"/>
  <c r="E44" i="16" l="1"/>
  <c r="G46" i="16"/>
  <c r="C7" i="15"/>
  <c r="G9" i="15"/>
  <c r="G15" i="15" s="1"/>
  <c r="I9" i="15"/>
  <c r="G20" i="15" l="1"/>
  <c r="G35" i="15" s="1"/>
  <c r="M7" i="15"/>
  <c r="F20" i="16"/>
  <c r="F46" i="16"/>
  <c r="E7" i="15" l="1"/>
  <c r="S7" i="15" s="1"/>
  <c r="S8" i="15"/>
  <c r="B23" i="15" l="1"/>
  <c r="I25" i="15" s="1"/>
  <c r="B30" i="15" l="1"/>
  <c r="B25" i="15"/>
  <c r="B29" i="15"/>
  <c r="B28" i="15"/>
  <c r="I30" i="15" s="1"/>
  <c r="I35" i="15" s="1"/>
  <c r="B24" i="15"/>
  <c r="S9" i="15" l="1"/>
  <c r="E9" i="15"/>
  <c r="E25" i="15" s="1"/>
  <c r="C9" i="15"/>
  <c r="K9" i="15"/>
  <c r="K15" i="15" s="1"/>
  <c r="M9" i="15"/>
  <c r="M15" i="15" s="1"/>
  <c r="M35" i="15" s="1"/>
  <c r="O9" i="15"/>
  <c r="O30" i="15" s="1"/>
  <c r="C33" i="15" l="1"/>
  <c r="S33" i="15" s="1"/>
  <c r="Q9" i="15"/>
  <c r="Q33" i="15" s="1"/>
  <c r="C30" i="15"/>
  <c r="K25" i="15"/>
  <c r="K35" i="15" s="1"/>
  <c r="O20" i="15"/>
  <c r="O35" i="15" s="1"/>
  <c r="E20" i="15"/>
  <c r="E30" i="15"/>
  <c r="E15" i="15"/>
  <c r="C25" i="15"/>
  <c r="C20" i="15"/>
  <c r="C15" i="15"/>
  <c r="C35" i="15" l="1"/>
  <c r="S30" i="15"/>
  <c r="S20" i="15"/>
  <c r="S25" i="15"/>
  <c r="E35" i="15"/>
  <c r="S15" i="15"/>
  <c r="Q35" i="15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D33" i="8"/>
  <c r="D34" i="8"/>
  <c r="D32" i="8"/>
  <c r="G34" i="8"/>
  <c r="G33" i="8"/>
  <c r="G32" i="8"/>
  <c r="J33" i="8"/>
  <c r="J34" i="8"/>
  <c r="J32" i="8"/>
  <c r="L36" i="8"/>
  <c r="I36" i="8"/>
  <c r="G36" i="8" s="1"/>
  <c r="F36" i="8"/>
  <c r="D36" i="8" s="1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Q46" i="7"/>
  <c r="AR46" i="7"/>
  <c r="AS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Q47" i="7"/>
  <c r="AR47" i="7"/>
  <c r="AS47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C47" i="7"/>
  <c r="C48" i="7"/>
  <c r="C49" i="7"/>
  <c r="C50" i="7"/>
  <c r="C51" i="7"/>
  <c r="C52" i="7"/>
  <c r="C53" i="7"/>
  <c r="C54" i="7"/>
  <c r="C55" i="7"/>
  <c r="C56" i="7"/>
  <c r="C57" i="7"/>
  <c r="C58" i="7"/>
  <c r="C46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AS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AO33" i="7"/>
  <c r="AP33" i="7"/>
  <c r="AQ33" i="7"/>
  <c r="AR33" i="7"/>
  <c r="AS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Q35" i="7"/>
  <c r="AR35" i="7"/>
  <c r="AS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Q36" i="7"/>
  <c r="AR36" i="7"/>
  <c r="AS36" i="7"/>
  <c r="C25" i="7"/>
  <c r="C26" i="7"/>
  <c r="C27" i="7"/>
  <c r="C28" i="7"/>
  <c r="C29" i="7"/>
  <c r="C30" i="7"/>
  <c r="C31" i="7"/>
  <c r="C32" i="7"/>
  <c r="C33" i="7"/>
  <c r="C34" i="7"/>
  <c r="C35" i="7"/>
  <c r="C36" i="7"/>
  <c r="C24" i="7"/>
  <c r="D2" i="7"/>
  <c r="D3" i="7"/>
  <c r="D4" i="7"/>
  <c r="D5" i="7"/>
  <c r="D6" i="7"/>
  <c r="D7" i="7"/>
  <c r="D8" i="7"/>
  <c r="D9" i="7"/>
  <c r="D10" i="7"/>
  <c r="D11" i="7"/>
  <c r="D12" i="7"/>
  <c r="D13" i="7"/>
  <c r="D14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C2" i="7"/>
  <c r="E2" i="7"/>
  <c r="F2" i="7"/>
  <c r="G2" i="7"/>
  <c r="H2" i="7"/>
  <c r="I2" i="7"/>
  <c r="J2" i="7"/>
  <c r="K2" i="7"/>
  <c r="C3" i="7"/>
  <c r="E3" i="7"/>
  <c r="F3" i="7"/>
  <c r="G3" i="7"/>
  <c r="H3" i="7"/>
  <c r="I3" i="7"/>
  <c r="J3" i="7"/>
  <c r="K3" i="7"/>
  <c r="C4" i="7"/>
  <c r="E4" i="7"/>
  <c r="F4" i="7"/>
  <c r="G4" i="7"/>
  <c r="H4" i="7"/>
  <c r="I4" i="7"/>
  <c r="J4" i="7"/>
  <c r="K4" i="7"/>
  <c r="C5" i="7"/>
  <c r="E5" i="7"/>
  <c r="F5" i="7"/>
  <c r="G5" i="7"/>
  <c r="H5" i="7"/>
  <c r="I5" i="7"/>
  <c r="J5" i="7"/>
  <c r="K5" i="7"/>
  <c r="C6" i="7"/>
  <c r="E6" i="7"/>
  <c r="F6" i="7"/>
  <c r="G6" i="7"/>
  <c r="H6" i="7"/>
  <c r="I6" i="7"/>
  <c r="J6" i="7"/>
  <c r="K6" i="7"/>
  <c r="C7" i="7"/>
  <c r="E7" i="7"/>
  <c r="F7" i="7"/>
  <c r="G7" i="7"/>
  <c r="H7" i="7"/>
  <c r="I7" i="7"/>
  <c r="J7" i="7"/>
  <c r="K7" i="7"/>
  <c r="C8" i="7"/>
  <c r="E8" i="7"/>
  <c r="F8" i="7"/>
  <c r="G8" i="7"/>
  <c r="H8" i="7"/>
  <c r="I8" i="7"/>
  <c r="J8" i="7"/>
  <c r="K8" i="7"/>
  <c r="C9" i="7"/>
  <c r="E9" i="7"/>
  <c r="F9" i="7"/>
  <c r="G9" i="7"/>
  <c r="H9" i="7"/>
  <c r="I9" i="7"/>
  <c r="J9" i="7"/>
  <c r="K9" i="7"/>
  <c r="C10" i="7"/>
  <c r="E10" i="7"/>
  <c r="F10" i="7"/>
  <c r="G10" i="7"/>
  <c r="H10" i="7"/>
  <c r="I10" i="7"/>
  <c r="J10" i="7"/>
  <c r="K10" i="7"/>
  <c r="C11" i="7"/>
  <c r="E11" i="7"/>
  <c r="F11" i="7"/>
  <c r="G11" i="7"/>
  <c r="H11" i="7"/>
  <c r="I11" i="7"/>
  <c r="J11" i="7"/>
  <c r="K11" i="7"/>
  <c r="C12" i="7"/>
  <c r="E12" i="7"/>
  <c r="F12" i="7"/>
  <c r="G12" i="7"/>
  <c r="H12" i="7"/>
  <c r="I12" i="7"/>
  <c r="J12" i="7"/>
  <c r="K12" i="7"/>
  <c r="C13" i="7"/>
  <c r="E13" i="7"/>
  <c r="F13" i="7"/>
  <c r="G13" i="7"/>
  <c r="H13" i="7"/>
  <c r="I13" i="7"/>
  <c r="J13" i="7"/>
  <c r="K13" i="7"/>
  <c r="C14" i="7"/>
  <c r="C16" i="7" s="1"/>
  <c r="E14" i="7"/>
  <c r="F14" i="7"/>
  <c r="G14" i="7"/>
  <c r="G16" i="7" s="1"/>
  <c r="H14" i="7"/>
  <c r="H16" i="7" s="1"/>
  <c r="I14" i="7"/>
  <c r="I16" i="7" s="1"/>
  <c r="J14" i="7"/>
  <c r="K14" i="7"/>
  <c r="N4" i="6"/>
  <c r="M4" i="6"/>
  <c r="B62" i="7" s="1"/>
  <c r="N4" i="5"/>
  <c r="M4" i="5"/>
  <c r="B40" i="7" s="1"/>
  <c r="N4" i="4"/>
  <c r="M4" i="4"/>
  <c r="B18" i="7" s="1"/>
  <c r="AB9" i="1"/>
  <c r="AC9" i="1"/>
  <c r="AE9" i="1"/>
  <c r="AB10" i="1"/>
  <c r="AC10" i="1"/>
  <c r="AE10" i="1"/>
  <c r="AB11" i="1"/>
  <c r="AC11" i="1"/>
  <c r="AE11" i="1"/>
  <c r="AB12" i="1"/>
  <c r="AC12" i="1"/>
  <c r="AE12" i="1"/>
  <c r="AB13" i="1"/>
  <c r="AC13" i="1"/>
  <c r="AE13" i="1"/>
  <c r="AB14" i="1"/>
  <c r="AC14" i="1"/>
  <c r="AE14" i="1"/>
  <c r="AB15" i="1"/>
  <c r="AC15" i="1"/>
  <c r="AE15" i="1"/>
  <c r="AB16" i="1"/>
  <c r="AC16" i="1"/>
  <c r="AE16" i="1"/>
  <c r="AB17" i="1"/>
  <c r="AC17" i="1"/>
  <c r="AE17" i="1"/>
  <c r="AB18" i="1"/>
  <c r="AC18" i="1"/>
  <c r="AE18" i="1"/>
  <c r="AB19" i="1"/>
  <c r="AC19" i="1"/>
  <c r="AE19" i="1"/>
  <c r="AB20" i="1"/>
  <c r="AC20" i="1"/>
  <c r="AE20" i="1"/>
  <c r="AB21" i="1"/>
  <c r="AC21" i="1"/>
  <c r="AE21" i="1"/>
  <c r="AB22" i="1"/>
  <c r="AC22" i="1"/>
  <c r="AE22" i="1"/>
  <c r="AB23" i="1"/>
  <c r="AC23" i="1"/>
  <c r="AE23" i="1"/>
  <c r="AB24" i="1"/>
  <c r="AC24" i="1"/>
  <c r="AE24" i="1"/>
  <c r="AB25" i="1"/>
  <c r="AC25" i="1"/>
  <c r="AE25" i="1"/>
  <c r="AB26" i="1"/>
  <c r="AC26" i="1"/>
  <c r="AE26" i="1"/>
  <c r="AB27" i="1"/>
  <c r="AC27" i="1"/>
  <c r="AE27" i="1"/>
  <c r="AB28" i="1"/>
  <c r="AC28" i="1"/>
  <c r="AE28" i="1"/>
  <c r="AB29" i="1"/>
  <c r="AC29" i="1"/>
  <c r="AE29" i="1"/>
  <c r="AB30" i="1"/>
  <c r="AC30" i="1"/>
  <c r="AE30" i="1"/>
  <c r="AB31" i="1"/>
  <c r="AC31" i="1"/>
  <c r="AE31" i="1"/>
  <c r="AB32" i="1"/>
  <c r="AC32" i="1"/>
  <c r="AE32" i="1"/>
  <c r="AB33" i="1"/>
  <c r="AC33" i="1"/>
  <c r="AE33" i="1"/>
  <c r="AB34" i="1"/>
  <c r="AC34" i="1"/>
  <c r="AE34" i="1"/>
  <c r="AB35" i="1"/>
  <c r="AC35" i="1"/>
  <c r="AE35" i="1"/>
  <c r="AB36" i="1"/>
  <c r="AC36" i="1"/>
  <c r="AE36" i="1"/>
  <c r="AB37" i="1"/>
  <c r="AC37" i="1"/>
  <c r="AE37" i="1"/>
  <c r="AB38" i="1"/>
  <c r="AC38" i="1"/>
  <c r="AE38" i="1"/>
  <c r="AB39" i="1"/>
  <c r="AC39" i="1"/>
  <c r="AE39" i="1"/>
  <c r="AB40" i="1"/>
  <c r="AC40" i="1"/>
  <c r="AE40" i="1"/>
  <c r="AB41" i="1"/>
  <c r="AC41" i="1"/>
  <c r="AE41" i="1"/>
  <c r="AB42" i="1"/>
  <c r="AC42" i="1"/>
  <c r="AE42" i="1"/>
  <c r="AB43" i="1"/>
  <c r="AC43" i="1"/>
  <c r="AE43" i="1"/>
  <c r="AB44" i="1"/>
  <c r="AC44" i="1"/>
  <c r="AE44" i="1"/>
  <c r="AB45" i="1"/>
  <c r="AC45" i="1"/>
  <c r="AE45" i="1"/>
  <c r="AB46" i="1"/>
  <c r="AC46" i="1"/>
  <c r="AE46" i="1"/>
  <c r="AB47" i="1"/>
  <c r="AC47" i="1"/>
  <c r="AE47" i="1"/>
  <c r="AB48" i="1"/>
  <c r="AC48" i="1"/>
  <c r="AE48" i="1"/>
  <c r="AB49" i="1"/>
  <c r="AC49" i="1"/>
  <c r="AE49" i="1"/>
  <c r="AB50" i="1"/>
  <c r="AC50" i="1"/>
  <c r="AE50" i="1"/>
  <c r="AE8" i="1"/>
  <c r="AC8" i="1"/>
  <c r="AB8" i="1"/>
  <c r="W9" i="1"/>
  <c r="X9" i="1"/>
  <c r="Z9" i="1"/>
  <c r="W10" i="1"/>
  <c r="X10" i="1"/>
  <c r="Z10" i="1"/>
  <c r="W11" i="1"/>
  <c r="X11" i="1"/>
  <c r="Z11" i="1"/>
  <c r="W12" i="1"/>
  <c r="X12" i="1"/>
  <c r="Z12" i="1"/>
  <c r="W13" i="1"/>
  <c r="X13" i="1"/>
  <c r="Z13" i="1"/>
  <c r="W14" i="1"/>
  <c r="X14" i="1"/>
  <c r="Z14" i="1"/>
  <c r="W15" i="1"/>
  <c r="X15" i="1"/>
  <c r="Z15" i="1"/>
  <c r="W16" i="1"/>
  <c r="X16" i="1"/>
  <c r="Z16" i="1"/>
  <c r="W17" i="1"/>
  <c r="X17" i="1"/>
  <c r="Z17" i="1"/>
  <c r="W18" i="1"/>
  <c r="X18" i="1"/>
  <c r="Z18" i="1"/>
  <c r="W19" i="1"/>
  <c r="X19" i="1"/>
  <c r="Z19" i="1"/>
  <c r="W20" i="1"/>
  <c r="X20" i="1"/>
  <c r="Z20" i="1"/>
  <c r="W21" i="1"/>
  <c r="X21" i="1"/>
  <c r="Z21" i="1"/>
  <c r="W22" i="1"/>
  <c r="X22" i="1"/>
  <c r="Z22" i="1"/>
  <c r="W23" i="1"/>
  <c r="X23" i="1"/>
  <c r="Z23" i="1"/>
  <c r="W24" i="1"/>
  <c r="X24" i="1"/>
  <c r="Z24" i="1"/>
  <c r="W25" i="1"/>
  <c r="X25" i="1"/>
  <c r="Z25" i="1"/>
  <c r="W26" i="1"/>
  <c r="X26" i="1"/>
  <c r="Z26" i="1"/>
  <c r="W27" i="1"/>
  <c r="X27" i="1"/>
  <c r="Z27" i="1"/>
  <c r="W28" i="1"/>
  <c r="X28" i="1"/>
  <c r="Z28" i="1"/>
  <c r="W29" i="1"/>
  <c r="X29" i="1"/>
  <c r="Z29" i="1"/>
  <c r="W30" i="1"/>
  <c r="X30" i="1"/>
  <c r="Z30" i="1"/>
  <c r="W31" i="1"/>
  <c r="X31" i="1"/>
  <c r="Z31" i="1"/>
  <c r="W32" i="1"/>
  <c r="X32" i="1"/>
  <c r="Z32" i="1"/>
  <c r="W33" i="1"/>
  <c r="X33" i="1"/>
  <c r="Z33" i="1"/>
  <c r="W34" i="1"/>
  <c r="X34" i="1"/>
  <c r="Z34" i="1"/>
  <c r="W35" i="1"/>
  <c r="X35" i="1"/>
  <c r="Z35" i="1"/>
  <c r="W36" i="1"/>
  <c r="X36" i="1"/>
  <c r="Z36" i="1"/>
  <c r="W37" i="1"/>
  <c r="X37" i="1"/>
  <c r="Z37" i="1"/>
  <c r="W38" i="1"/>
  <c r="X38" i="1"/>
  <c r="Z38" i="1"/>
  <c r="W39" i="1"/>
  <c r="X39" i="1"/>
  <c r="Z39" i="1"/>
  <c r="W40" i="1"/>
  <c r="X40" i="1"/>
  <c r="Z40" i="1"/>
  <c r="W41" i="1"/>
  <c r="X41" i="1"/>
  <c r="Z41" i="1"/>
  <c r="W42" i="1"/>
  <c r="X42" i="1"/>
  <c r="Z42" i="1"/>
  <c r="W43" i="1"/>
  <c r="X43" i="1"/>
  <c r="Z43" i="1"/>
  <c r="W44" i="1"/>
  <c r="X44" i="1"/>
  <c r="Z44" i="1"/>
  <c r="W45" i="1"/>
  <c r="X45" i="1"/>
  <c r="Z45" i="1"/>
  <c r="W46" i="1"/>
  <c r="X46" i="1"/>
  <c r="Z46" i="1"/>
  <c r="W47" i="1"/>
  <c r="X47" i="1"/>
  <c r="Z47" i="1"/>
  <c r="W48" i="1"/>
  <c r="X48" i="1"/>
  <c r="Z48" i="1"/>
  <c r="W49" i="1"/>
  <c r="X49" i="1"/>
  <c r="Z49" i="1"/>
  <c r="W50" i="1"/>
  <c r="X50" i="1"/>
  <c r="Z50" i="1"/>
  <c r="Z8" i="1"/>
  <c r="X8" i="1"/>
  <c r="W8" i="1"/>
  <c r="R9" i="1"/>
  <c r="S9" i="1"/>
  <c r="U9" i="1"/>
  <c r="R10" i="1"/>
  <c r="S10" i="1"/>
  <c r="U10" i="1"/>
  <c r="R11" i="1"/>
  <c r="S11" i="1"/>
  <c r="U11" i="1"/>
  <c r="R12" i="1"/>
  <c r="S12" i="1"/>
  <c r="U12" i="1"/>
  <c r="R13" i="1"/>
  <c r="S13" i="1"/>
  <c r="U13" i="1"/>
  <c r="R14" i="1"/>
  <c r="S14" i="1"/>
  <c r="U14" i="1"/>
  <c r="R15" i="1"/>
  <c r="S15" i="1"/>
  <c r="U15" i="1"/>
  <c r="R16" i="1"/>
  <c r="S16" i="1"/>
  <c r="U16" i="1"/>
  <c r="R17" i="1"/>
  <c r="S17" i="1"/>
  <c r="U17" i="1"/>
  <c r="R18" i="1"/>
  <c r="S18" i="1"/>
  <c r="U18" i="1"/>
  <c r="R19" i="1"/>
  <c r="S19" i="1"/>
  <c r="U19" i="1"/>
  <c r="R20" i="1"/>
  <c r="S20" i="1"/>
  <c r="U20" i="1"/>
  <c r="R21" i="1"/>
  <c r="S21" i="1"/>
  <c r="U21" i="1"/>
  <c r="R22" i="1"/>
  <c r="S22" i="1"/>
  <c r="U22" i="1"/>
  <c r="R23" i="1"/>
  <c r="S23" i="1"/>
  <c r="U23" i="1"/>
  <c r="R24" i="1"/>
  <c r="S24" i="1"/>
  <c r="U24" i="1"/>
  <c r="R25" i="1"/>
  <c r="S25" i="1"/>
  <c r="U25" i="1"/>
  <c r="R26" i="1"/>
  <c r="S26" i="1"/>
  <c r="U26" i="1"/>
  <c r="R27" i="1"/>
  <c r="S27" i="1"/>
  <c r="U27" i="1"/>
  <c r="R28" i="1"/>
  <c r="S28" i="1"/>
  <c r="U28" i="1"/>
  <c r="R29" i="1"/>
  <c r="S29" i="1"/>
  <c r="U29" i="1"/>
  <c r="R30" i="1"/>
  <c r="S30" i="1"/>
  <c r="U30" i="1"/>
  <c r="R31" i="1"/>
  <c r="S31" i="1"/>
  <c r="U31" i="1"/>
  <c r="R32" i="1"/>
  <c r="S32" i="1"/>
  <c r="U32" i="1"/>
  <c r="R33" i="1"/>
  <c r="S33" i="1"/>
  <c r="U33" i="1"/>
  <c r="R34" i="1"/>
  <c r="S34" i="1"/>
  <c r="U34" i="1"/>
  <c r="R35" i="1"/>
  <c r="S35" i="1"/>
  <c r="U35" i="1"/>
  <c r="R36" i="1"/>
  <c r="S36" i="1"/>
  <c r="U36" i="1"/>
  <c r="R37" i="1"/>
  <c r="S37" i="1"/>
  <c r="U37" i="1"/>
  <c r="R38" i="1"/>
  <c r="S38" i="1"/>
  <c r="U38" i="1"/>
  <c r="R39" i="1"/>
  <c r="S39" i="1"/>
  <c r="U39" i="1"/>
  <c r="R40" i="1"/>
  <c r="S40" i="1"/>
  <c r="U40" i="1"/>
  <c r="R41" i="1"/>
  <c r="S41" i="1"/>
  <c r="U41" i="1"/>
  <c r="R42" i="1"/>
  <c r="S42" i="1"/>
  <c r="U42" i="1"/>
  <c r="R43" i="1"/>
  <c r="S43" i="1"/>
  <c r="U43" i="1"/>
  <c r="R44" i="1"/>
  <c r="S44" i="1"/>
  <c r="U44" i="1"/>
  <c r="R45" i="1"/>
  <c r="S45" i="1"/>
  <c r="U45" i="1"/>
  <c r="R46" i="1"/>
  <c r="S46" i="1"/>
  <c r="U46" i="1"/>
  <c r="R47" i="1"/>
  <c r="S47" i="1"/>
  <c r="U47" i="1"/>
  <c r="R48" i="1"/>
  <c r="S48" i="1"/>
  <c r="U48" i="1"/>
  <c r="R49" i="1"/>
  <c r="S49" i="1"/>
  <c r="U49" i="1"/>
  <c r="R50" i="1"/>
  <c r="S50" i="1"/>
  <c r="U50" i="1"/>
  <c r="U8" i="1"/>
  <c r="S8" i="1"/>
  <c r="R8" i="1"/>
  <c r="C44" i="1"/>
  <c r="D44" i="1"/>
  <c r="F44" i="1"/>
  <c r="H44" i="1"/>
  <c r="I44" i="1"/>
  <c r="K44" i="1"/>
  <c r="M44" i="1"/>
  <c r="N44" i="1"/>
  <c r="P44" i="1"/>
  <c r="C45" i="1"/>
  <c r="D45" i="1"/>
  <c r="F45" i="1"/>
  <c r="H45" i="1"/>
  <c r="I45" i="1"/>
  <c r="K45" i="1"/>
  <c r="M45" i="1"/>
  <c r="N45" i="1"/>
  <c r="P45" i="1"/>
  <c r="C46" i="1"/>
  <c r="D46" i="1"/>
  <c r="F46" i="1"/>
  <c r="H46" i="1"/>
  <c r="I46" i="1"/>
  <c r="K46" i="1"/>
  <c r="M46" i="1"/>
  <c r="N46" i="1"/>
  <c r="P46" i="1"/>
  <c r="C47" i="1"/>
  <c r="D47" i="1"/>
  <c r="F47" i="1"/>
  <c r="H47" i="1"/>
  <c r="I47" i="1"/>
  <c r="K47" i="1"/>
  <c r="M47" i="1"/>
  <c r="N47" i="1"/>
  <c r="P47" i="1"/>
  <c r="M9" i="1"/>
  <c r="N9" i="1"/>
  <c r="P9" i="1"/>
  <c r="M10" i="1"/>
  <c r="N10" i="1"/>
  <c r="P10" i="1"/>
  <c r="M11" i="1"/>
  <c r="N11" i="1"/>
  <c r="P11" i="1"/>
  <c r="M12" i="1"/>
  <c r="N12" i="1"/>
  <c r="P12" i="1"/>
  <c r="M13" i="1"/>
  <c r="N13" i="1"/>
  <c r="P13" i="1"/>
  <c r="M14" i="1"/>
  <c r="N14" i="1"/>
  <c r="P14" i="1"/>
  <c r="M15" i="1"/>
  <c r="N15" i="1"/>
  <c r="P15" i="1"/>
  <c r="M16" i="1"/>
  <c r="N16" i="1"/>
  <c r="P16" i="1"/>
  <c r="M17" i="1"/>
  <c r="N17" i="1"/>
  <c r="P17" i="1"/>
  <c r="M18" i="1"/>
  <c r="N18" i="1"/>
  <c r="P18" i="1"/>
  <c r="M19" i="1"/>
  <c r="N19" i="1"/>
  <c r="P19" i="1"/>
  <c r="M20" i="1"/>
  <c r="N20" i="1"/>
  <c r="P20" i="1"/>
  <c r="M21" i="1"/>
  <c r="N21" i="1"/>
  <c r="P21" i="1"/>
  <c r="M22" i="1"/>
  <c r="N22" i="1"/>
  <c r="P22" i="1"/>
  <c r="M23" i="1"/>
  <c r="N23" i="1"/>
  <c r="P23" i="1"/>
  <c r="M24" i="1"/>
  <c r="N24" i="1"/>
  <c r="P24" i="1"/>
  <c r="M25" i="1"/>
  <c r="N25" i="1"/>
  <c r="P25" i="1"/>
  <c r="M26" i="1"/>
  <c r="N26" i="1"/>
  <c r="P26" i="1"/>
  <c r="M27" i="1"/>
  <c r="N27" i="1"/>
  <c r="P27" i="1"/>
  <c r="M28" i="1"/>
  <c r="N28" i="1"/>
  <c r="P28" i="1"/>
  <c r="M29" i="1"/>
  <c r="N29" i="1"/>
  <c r="P29" i="1"/>
  <c r="M30" i="1"/>
  <c r="N30" i="1"/>
  <c r="P30" i="1"/>
  <c r="M31" i="1"/>
  <c r="N31" i="1"/>
  <c r="P31" i="1"/>
  <c r="M32" i="1"/>
  <c r="N32" i="1"/>
  <c r="P32" i="1"/>
  <c r="M33" i="1"/>
  <c r="N33" i="1"/>
  <c r="P33" i="1"/>
  <c r="M34" i="1"/>
  <c r="N34" i="1"/>
  <c r="P34" i="1"/>
  <c r="M35" i="1"/>
  <c r="N35" i="1"/>
  <c r="P35" i="1"/>
  <c r="M36" i="1"/>
  <c r="N36" i="1"/>
  <c r="P36" i="1"/>
  <c r="M37" i="1"/>
  <c r="N37" i="1"/>
  <c r="P37" i="1"/>
  <c r="M38" i="1"/>
  <c r="N38" i="1"/>
  <c r="P38" i="1"/>
  <c r="M39" i="1"/>
  <c r="N39" i="1"/>
  <c r="P39" i="1"/>
  <c r="M40" i="1"/>
  <c r="N40" i="1"/>
  <c r="P40" i="1"/>
  <c r="M41" i="1"/>
  <c r="N41" i="1"/>
  <c r="P41" i="1"/>
  <c r="M42" i="1"/>
  <c r="N42" i="1"/>
  <c r="P42" i="1"/>
  <c r="M43" i="1"/>
  <c r="N43" i="1"/>
  <c r="P43" i="1"/>
  <c r="M48" i="1"/>
  <c r="N48" i="1"/>
  <c r="P48" i="1"/>
  <c r="M49" i="1"/>
  <c r="N49" i="1"/>
  <c r="P49" i="1"/>
  <c r="M50" i="1"/>
  <c r="N50" i="1"/>
  <c r="P50" i="1"/>
  <c r="P8" i="1"/>
  <c r="N8" i="1"/>
  <c r="M8" i="1"/>
  <c r="H9" i="1"/>
  <c r="I9" i="1"/>
  <c r="K9" i="1"/>
  <c r="H10" i="1"/>
  <c r="I10" i="1"/>
  <c r="K10" i="1"/>
  <c r="H11" i="1"/>
  <c r="I11" i="1"/>
  <c r="K11" i="1"/>
  <c r="H12" i="1"/>
  <c r="I12" i="1"/>
  <c r="K12" i="1"/>
  <c r="H13" i="1"/>
  <c r="I13" i="1"/>
  <c r="K13" i="1"/>
  <c r="H14" i="1"/>
  <c r="I14" i="1"/>
  <c r="K14" i="1"/>
  <c r="H15" i="1"/>
  <c r="I15" i="1"/>
  <c r="K15" i="1"/>
  <c r="H16" i="1"/>
  <c r="I16" i="1"/>
  <c r="K16" i="1"/>
  <c r="H17" i="1"/>
  <c r="I17" i="1"/>
  <c r="K17" i="1"/>
  <c r="H18" i="1"/>
  <c r="I18" i="1"/>
  <c r="K18" i="1"/>
  <c r="H19" i="1"/>
  <c r="I19" i="1"/>
  <c r="K19" i="1"/>
  <c r="H20" i="1"/>
  <c r="I20" i="1"/>
  <c r="K20" i="1"/>
  <c r="H21" i="1"/>
  <c r="I21" i="1"/>
  <c r="K21" i="1"/>
  <c r="H22" i="1"/>
  <c r="I22" i="1"/>
  <c r="K22" i="1"/>
  <c r="H23" i="1"/>
  <c r="I23" i="1"/>
  <c r="K23" i="1"/>
  <c r="H24" i="1"/>
  <c r="I24" i="1"/>
  <c r="K24" i="1"/>
  <c r="H25" i="1"/>
  <c r="I25" i="1"/>
  <c r="K25" i="1"/>
  <c r="H26" i="1"/>
  <c r="I26" i="1"/>
  <c r="K26" i="1"/>
  <c r="H27" i="1"/>
  <c r="I27" i="1"/>
  <c r="K27" i="1"/>
  <c r="H28" i="1"/>
  <c r="I28" i="1"/>
  <c r="K28" i="1"/>
  <c r="H29" i="1"/>
  <c r="I29" i="1"/>
  <c r="K29" i="1"/>
  <c r="H30" i="1"/>
  <c r="I30" i="1"/>
  <c r="K30" i="1"/>
  <c r="H31" i="1"/>
  <c r="I31" i="1"/>
  <c r="K31" i="1"/>
  <c r="H32" i="1"/>
  <c r="I32" i="1"/>
  <c r="K32" i="1"/>
  <c r="H33" i="1"/>
  <c r="I33" i="1"/>
  <c r="K33" i="1"/>
  <c r="H34" i="1"/>
  <c r="I34" i="1"/>
  <c r="K34" i="1"/>
  <c r="H35" i="1"/>
  <c r="I35" i="1"/>
  <c r="K35" i="1"/>
  <c r="H36" i="1"/>
  <c r="I36" i="1"/>
  <c r="K36" i="1"/>
  <c r="H37" i="1"/>
  <c r="I37" i="1"/>
  <c r="K37" i="1"/>
  <c r="H38" i="1"/>
  <c r="I38" i="1"/>
  <c r="K38" i="1"/>
  <c r="H39" i="1"/>
  <c r="I39" i="1"/>
  <c r="K39" i="1"/>
  <c r="H40" i="1"/>
  <c r="I40" i="1"/>
  <c r="K40" i="1"/>
  <c r="H41" i="1"/>
  <c r="I41" i="1"/>
  <c r="K41" i="1"/>
  <c r="H42" i="1"/>
  <c r="I42" i="1"/>
  <c r="K42" i="1"/>
  <c r="H43" i="1"/>
  <c r="I43" i="1"/>
  <c r="K43" i="1"/>
  <c r="H48" i="1"/>
  <c r="I48" i="1"/>
  <c r="K48" i="1"/>
  <c r="H49" i="1"/>
  <c r="I49" i="1"/>
  <c r="K49" i="1"/>
  <c r="H50" i="1"/>
  <c r="I50" i="1"/>
  <c r="K50" i="1"/>
  <c r="K8" i="1"/>
  <c r="I8" i="1"/>
  <c r="H8" i="1"/>
  <c r="W4" i="1"/>
  <c r="M4" i="1"/>
  <c r="C4" i="1"/>
  <c r="AV4" i="3"/>
  <c r="AU4" i="3"/>
  <c r="AE4" i="3"/>
  <c r="AD4" i="3"/>
  <c r="N4" i="3"/>
  <c r="M4" i="3"/>
  <c r="A2" i="1"/>
  <c r="F50" i="1"/>
  <c r="D50" i="1"/>
  <c r="C50" i="1"/>
  <c r="F49" i="1"/>
  <c r="D49" i="1"/>
  <c r="C49" i="1"/>
  <c r="F48" i="1"/>
  <c r="D48" i="1"/>
  <c r="C48" i="1"/>
  <c r="F43" i="1"/>
  <c r="D43" i="1"/>
  <c r="C43" i="1"/>
  <c r="F42" i="1"/>
  <c r="D42" i="1"/>
  <c r="C42" i="1"/>
  <c r="F41" i="1"/>
  <c r="D41" i="1"/>
  <c r="C41" i="1"/>
  <c r="F40" i="1"/>
  <c r="D40" i="1"/>
  <c r="C40" i="1"/>
  <c r="F39" i="1"/>
  <c r="D39" i="1"/>
  <c r="C39" i="1"/>
  <c r="F38" i="1"/>
  <c r="D38" i="1"/>
  <c r="C38" i="1"/>
  <c r="F37" i="1"/>
  <c r="D37" i="1"/>
  <c r="C37" i="1"/>
  <c r="F36" i="1"/>
  <c r="D36" i="1"/>
  <c r="C36" i="1"/>
  <c r="F35" i="1"/>
  <c r="D35" i="1"/>
  <c r="C35" i="1"/>
  <c r="F34" i="1"/>
  <c r="D34" i="1"/>
  <c r="C34" i="1"/>
  <c r="F33" i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D24" i="1"/>
  <c r="C24" i="1"/>
  <c r="F23" i="1"/>
  <c r="D23" i="1"/>
  <c r="C23" i="1"/>
  <c r="F22" i="1"/>
  <c r="D22" i="1"/>
  <c r="C22" i="1"/>
  <c r="F21" i="1"/>
  <c r="D21" i="1"/>
  <c r="C21" i="1"/>
  <c r="F20" i="1"/>
  <c r="D20" i="1"/>
  <c r="C20" i="1"/>
  <c r="F19" i="1"/>
  <c r="D19" i="1"/>
  <c r="C19" i="1"/>
  <c r="F18" i="1"/>
  <c r="D18" i="1"/>
  <c r="C18" i="1"/>
  <c r="F17" i="1"/>
  <c r="D17" i="1"/>
  <c r="C17" i="1"/>
  <c r="F16" i="1"/>
  <c r="D16" i="1"/>
  <c r="C16" i="1"/>
  <c r="F15" i="1"/>
  <c r="D15" i="1"/>
  <c r="C15" i="1"/>
  <c r="F14" i="1"/>
  <c r="D14" i="1"/>
  <c r="C14" i="1"/>
  <c r="F13" i="1"/>
  <c r="D13" i="1"/>
  <c r="C13" i="1"/>
  <c r="F12" i="1"/>
  <c r="D12" i="1"/>
  <c r="C12" i="1"/>
  <c r="F11" i="1"/>
  <c r="D11" i="1"/>
  <c r="C11" i="1"/>
  <c r="F10" i="1"/>
  <c r="D10" i="1"/>
  <c r="C10" i="1"/>
  <c r="F9" i="1"/>
  <c r="D9" i="1"/>
  <c r="C9" i="1"/>
  <c r="F8" i="1"/>
  <c r="D8" i="1"/>
  <c r="C8" i="1"/>
  <c r="S35" i="15" l="1"/>
  <c r="J36" i="8"/>
  <c r="F16" i="7"/>
  <c r="E16" i="7"/>
  <c r="AM60" i="7"/>
  <c r="W60" i="7"/>
  <c r="G60" i="7"/>
  <c r="AP16" i="7"/>
  <c r="AQ38" i="7"/>
  <c r="S38" i="7"/>
  <c r="T8" i="1"/>
  <c r="T50" i="1"/>
  <c r="T46" i="1"/>
  <c r="T42" i="1"/>
  <c r="T38" i="1"/>
  <c r="T34" i="1"/>
  <c r="T30" i="1"/>
  <c r="T26" i="1"/>
  <c r="T22" i="1"/>
  <c r="T18" i="1"/>
  <c r="T14" i="1"/>
  <c r="T10" i="1"/>
  <c r="AD48" i="1"/>
  <c r="AD44" i="1"/>
  <c r="AD40" i="1"/>
  <c r="AD36" i="1"/>
  <c r="AD32" i="1"/>
  <c r="AD28" i="1"/>
  <c r="AD24" i="1"/>
  <c r="AD20" i="1"/>
  <c r="AD16" i="1"/>
  <c r="AD12" i="1"/>
  <c r="AI38" i="7"/>
  <c r="AE38" i="7"/>
  <c r="AA38" i="7"/>
  <c r="O38" i="7"/>
  <c r="K38" i="7"/>
  <c r="J50" i="1"/>
  <c r="J42" i="1"/>
  <c r="J38" i="1"/>
  <c r="J34" i="1"/>
  <c r="J30" i="1"/>
  <c r="J26" i="1"/>
  <c r="J22" i="1"/>
  <c r="J18" i="1"/>
  <c r="J14" i="1"/>
  <c r="J10" i="1"/>
  <c r="J45" i="1"/>
  <c r="O41" i="1"/>
  <c r="O37" i="1"/>
  <c r="O33" i="1"/>
  <c r="O29" i="1"/>
  <c r="O25" i="1"/>
  <c r="O21" i="1"/>
  <c r="O17" i="1"/>
  <c r="O13" i="1"/>
  <c r="O9" i="1"/>
  <c r="Y48" i="1"/>
  <c r="Y44" i="1"/>
  <c r="Y40" i="1"/>
  <c r="Y36" i="1"/>
  <c r="Y32" i="1"/>
  <c r="Y28" i="1"/>
  <c r="Y24" i="1"/>
  <c r="Y20" i="1"/>
  <c r="Y16" i="1"/>
  <c r="Y12" i="1"/>
  <c r="E45" i="1"/>
  <c r="J39" i="1"/>
  <c r="J31" i="1"/>
  <c r="J23" i="1"/>
  <c r="J19" i="1"/>
  <c r="J15" i="1"/>
  <c r="J11" i="1"/>
  <c r="O50" i="1"/>
  <c r="B13" i="7"/>
  <c r="B50" i="7"/>
  <c r="AE60" i="7"/>
  <c r="O60" i="7"/>
  <c r="J43" i="1"/>
  <c r="J35" i="1"/>
  <c r="J27" i="1"/>
  <c r="O45" i="1"/>
  <c r="J44" i="1"/>
  <c r="J48" i="1"/>
  <c r="J40" i="1"/>
  <c r="J36" i="1"/>
  <c r="J32" i="1"/>
  <c r="J28" i="1"/>
  <c r="J24" i="1"/>
  <c r="J20" i="1"/>
  <c r="J16" i="1"/>
  <c r="J12" i="1"/>
  <c r="O35" i="1"/>
  <c r="O11" i="1"/>
  <c r="J47" i="1"/>
  <c r="J46" i="1"/>
  <c r="Y8" i="1"/>
  <c r="Y50" i="1"/>
  <c r="Y46" i="1"/>
  <c r="Y42" i="1"/>
  <c r="Y38" i="1"/>
  <c r="Y34" i="1"/>
  <c r="Y30" i="1"/>
  <c r="Y26" i="1"/>
  <c r="Y22" i="1"/>
  <c r="Y18" i="1"/>
  <c r="Y14" i="1"/>
  <c r="Y10" i="1"/>
  <c r="AA16" i="7"/>
  <c r="U51" i="1"/>
  <c r="T48" i="1"/>
  <c r="T44" i="1"/>
  <c r="T40" i="1"/>
  <c r="T36" i="1"/>
  <c r="T32" i="1"/>
  <c r="T28" i="1"/>
  <c r="T24" i="1"/>
  <c r="T20" i="1"/>
  <c r="T16" i="1"/>
  <c r="T12" i="1"/>
  <c r="AB51" i="1"/>
  <c r="AD50" i="1"/>
  <c r="AD46" i="1"/>
  <c r="AD42" i="1"/>
  <c r="AD38" i="1"/>
  <c r="AD34" i="1"/>
  <c r="AD30" i="1"/>
  <c r="AD26" i="1"/>
  <c r="AD22" i="1"/>
  <c r="AD18" i="1"/>
  <c r="AD14" i="1"/>
  <c r="AD10" i="1"/>
  <c r="B28" i="7"/>
  <c r="AQ60" i="7"/>
  <c r="AI60" i="7"/>
  <c r="AA60" i="7"/>
  <c r="S60" i="7"/>
  <c r="K60" i="7"/>
  <c r="AM38" i="7"/>
  <c r="W38" i="7"/>
  <c r="G38" i="7"/>
  <c r="AS60" i="7"/>
  <c r="AK60" i="7"/>
  <c r="AG60" i="7"/>
  <c r="AC60" i="7"/>
  <c r="U60" i="7"/>
  <c r="Q60" i="7"/>
  <c r="M60" i="7"/>
  <c r="E60" i="7"/>
  <c r="B9" i="7"/>
  <c r="B5" i="7"/>
  <c r="AQ16" i="7"/>
  <c r="B36" i="7"/>
  <c r="B35" i="7"/>
  <c r="B32" i="7"/>
  <c r="B31" i="7"/>
  <c r="B27" i="7"/>
  <c r="AP38" i="7"/>
  <c r="AL38" i="7"/>
  <c r="AH38" i="7"/>
  <c r="AD38" i="7"/>
  <c r="Z38" i="7"/>
  <c r="V38" i="7"/>
  <c r="R38" i="7"/>
  <c r="N38" i="7"/>
  <c r="J38" i="7"/>
  <c r="F38" i="7"/>
  <c r="AR38" i="7"/>
  <c r="AN38" i="7"/>
  <c r="AJ38" i="7"/>
  <c r="AF38" i="7"/>
  <c r="AB38" i="7"/>
  <c r="X38" i="7"/>
  <c r="T38" i="7"/>
  <c r="P38" i="7"/>
  <c r="L38" i="7"/>
  <c r="H38" i="7"/>
  <c r="D38" i="7"/>
  <c r="J49" i="1"/>
  <c r="O40" i="1"/>
  <c r="O36" i="1"/>
  <c r="O32" i="1"/>
  <c r="O28" i="1"/>
  <c r="O24" i="1"/>
  <c r="O20" i="1"/>
  <c r="O16" i="1"/>
  <c r="O12" i="1"/>
  <c r="O47" i="1"/>
  <c r="O46" i="1"/>
  <c r="E44" i="1"/>
  <c r="T49" i="1"/>
  <c r="T45" i="1"/>
  <c r="T41" i="1"/>
  <c r="T37" i="1"/>
  <c r="T33" i="1"/>
  <c r="T29" i="1"/>
  <c r="T25" i="1"/>
  <c r="T21" i="1"/>
  <c r="T17" i="1"/>
  <c r="T13" i="1"/>
  <c r="T9" i="1"/>
  <c r="Y47" i="1"/>
  <c r="Y43" i="1"/>
  <c r="Y39" i="1"/>
  <c r="Y35" i="1"/>
  <c r="Y31" i="1"/>
  <c r="Y27" i="1"/>
  <c r="Y23" i="1"/>
  <c r="Y19" i="1"/>
  <c r="Y15" i="1"/>
  <c r="Y11" i="1"/>
  <c r="AD49" i="1"/>
  <c r="AD45" i="1"/>
  <c r="AD41" i="1"/>
  <c r="AD37" i="1"/>
  <c r="AD33" i="1"/>
  <c r="AD29" i="1"/>
  <c r="AD25" i="1"/>
  <c r="AD21" i="1"/>
  <c r="AD17" i="1"/>
  <c r="AD13" i="1"/>
  <c r="AD9" i="1"/>
  <c r="X16" i="7"/>
  <c r="T16" i="7"/>
  <c r="P16" i="7"/>
  <c r="L16" i="7"/>
  <c r="Z16" i="7"/>
  <c r="AS38" i="7"/>
  <c r="AO38" i="7"/>
  <c r="AK38" i="7"/>
  <c r="AG38" i="7"/>
  <c r="AC38" i="7"/>
  <c r="Y38" i="7"/>
  <c r="U38" i="7"/>
  <c r="Q38" i="7"/>
  <c r="M38" i="7"/>
  <c r="I38" i="7"/>
  <c r="E38" i="7"/>
  <c r="B58" i="7"/>
  <c r="B57" i="7"/>
  <c r="B54" i="7"/>
  <c r="B53" i="7"/>
  <c r="B49" i="7"/>
  <c r="AP60" i="7"/>
  <c r="AL60" i="7"/>
  <c r="AH60" i="7"/>
  <c r="AD60" i="7"/>
  <c r="Z60" i="7"/>
  <c r="V60" i="7"/>
  <c r="R60" i="7"/>
  <c r="N60" i="7"/>
  <c r="J60" i="7"/>
  <c r="F60" i="7"/>
  <c r="AR60" i="7"/>
  <c r="AN60" i="7"/>
  <c r="AJ60" i="7"/>
  <c r="AF60" i="7"/>
  <c r="AB60" i="7"/>
  <c r="X60" i="7"/>
  <c r="T60" i="7"/>
  <c r="P60" i="7"/>
  <c r="L60" i="7"/>
  <c r="H60" i="7"/>
  <c r="D60" i="7"/>
  <c r="S51" i="1"/>
  <c r="AO60" i="7"/>
  <c r="Y60" i="7"/>
  <c r="I60" i="7"/>
  <c r="E47" i="1"/>
  <c r="T47" i="1"/>
  <c r="T43" i="1"/>
  <c r="T39" i="1"/>
  <c r="T35" i="1"/>
  <c r="T31" i="1"/>
  <c r="T27" i="1"/>
  <c r="T23" i="1"/>
  <c r="T19" i="1"/>
  <c r="T15" i="1"/>
  <c r="T11" i="1"/>
  <c r="R51" i="1"/>
  <c r="Z51" i="1"/>
  <c r="Y49" i="1"/>
  <c r="Y45" i="1"/>
  <c r="Y41" i="1"/>
  <c r="Y37" i="1"/>
  <c r="Y33" i="1"/>
  <c r="Y29" i="1"/>
  <c r="Y25" i="1"/>
  <c r="Y21" i="1"/>
  <c r="Y17" i="1"/>
  <c r="Y13" i="1"/>
  <c r="Y9" i="1"/>
  <c r="AD47" i="1"/>
  <c r="AD43" i="1"/>
  <c r="AD39" i="1"/>
  <c r="AD35" i="1"/>
  <c r="AD31" i="1"/>
  <c r="AD27" i="1"/>
  <c r="AD23" i="1"/>
  <c r="AD19" i="1"/>
  <c r="AD15" i="1"/>
  <c r="AD11" i="1"/>
  <c r="B46" i="7"/>
  <c r="B55" i="7"/>
  <c r="B51" i="7"/>
  <c r="B47" i="7"/>
  <c r="B56" i="7"/>
  <c r="B52" i="7"/>
  <c r="B48" i="7"/>
  <c r="C60" i="7"/>
  <c r="B24" i="7"/>
  <c r="B33" i="7"/>
  <c r="B29" i="7"/>
  <c r="B25" i="7"/>
  <c r="B34" i="7"/>
  <c r="B30" i="7"/>
  <c r="B26" i="7"/>
  <c r="C38" i="7"/>
  <c r="B11" i="7"/>
  <c r="B3" i="7"/>
  <c r="B7" i="7"/>
  <c r="B14" i="7"/>
  <c r="B12" i="7"/>
  <c r="B10" i="7"/>
  <c r="B8" i="7"/>
  <c r="B6" i="7"/>
  <c r="B4" i="7"/>
  <c r="B2" i="7"/>
  <c r="AH16" i="7"/>
  <c r="R16" i="7"/>
  <c r="AS16" i="7"/>
  <c r="AO16" i="7"/>
  <c r="AK16" i="7"/>
  <c r="AG16" i="7"/>
  <c r="AC16" i="7"/>
  <c r="Y16" i="7"/>
  <c r="U16" i="7"/>
  <c r="Q16" i="7"/>
  <c r="M16" i="7"/>
  <c r="AI16" i="7"/>
  <c r="S16" i="7"/>
  <c r="D16" i="7"/>
  <c r="AL16" i="7"/>
  <c r="AD16" i="7"/>
  <c r="V16" i="7"/>
  <c r="N16" i="7"/>
  <c r="K16" i="7"/>
  <c r="J16" i="7"/>
  <c r="AM16" i="7"/>
  <c r="AE16" i="7"/>
  <c r="W16" i="7"/>
  <c r="O16" i="7"/>
  <c r="AR16" i="7"/>
  <c r="AJ16" i="7"/>
  <c r="AB16" i="7"/>
  <c r="AN16" i="7"/>
  <c r="AF16" i="7"/>
  <c r="AE51" i="1"/>
  <c r="AC51" i="1"/>
  <c r="AD8" i="1"/>
  <c r="X51" i="1"/>
  <c r="W51" i="1"/>
  <c r="E46" i="1"/>
  <c r="I51" i="1"/>
  <c r="O44" i="1"/>
  <c r="P51" i="1"/>
  <c r="N51" i="1"/>
  <c r="M51" i="1"/>
  <c r="K51" i="1"/>
  <c r="H51" i="1"/>
  <c r="O49" i="1"/>
  <c r="O43" i="1"/>
  <c r="O39" i="1"/>
  <c r="O31" i="1"/>
  <c r="O27" i="1"/>
  <c r="O23" i="1"/>
  <c r="O19" i="1"/>
  <c r="O15" i="1"/>
  <c r="J41" i="1"/>
  <c r="J37" i="1"/>
  <c r="J33" i="1"/>
  <c r="J29" i="1"/>
  <c r="J25" i="1"/>
  <c r="J21" i="1"/>
  <c r="J17" i="1"/>
  <c r="J13" i="1"/>
  <c r="J9" i="1"/>
  <c r="O48" i="1"/>
  <c r="O42" i="1"/>
  <c r="O38" i="1"/>
  <c r="O34" i="1"/>
  <c r="O30" i="1"/>
  <c r="O26" i="1"/>
  <c r="O22" i="1"/>
  <c r="O18" i="1"/>
  <c r="O14" i="1"/>
  <c r="O10" i="1"/>
  <c r="O8" i="1"/>
  <c r="J8" i="1"/>
  <c r="E14" i="1"/>
  <c r="E18" i="1"/>
  <c r="E22" i="1"/>
  <c r="E26" i="1"/>
  <c r="E30" i="1"/>
  <c r="E34" i="1"/>
  <c r="E38" i="1"/>
  <c r="E42" i="1"/>
  <c r="E48" i="1"/>
  <c r="D51" i="1"/>
  <c r="E17" i="1"/>
  <c r="E21" i="1"/>
  <c r="E25" i="1"/>
  <c r="E29" i="1"/>
  <c r="E33" i="1"/>
  <c r="E37" i="1"/>
  <c r="E41" i="1"/>
  <c r="C51" i="1"/>
  <c r="E15" i="1"/>
  <c r="E23" i="1"/>
  <c r="E31" i="1"/>
  <c r="E39" i="1"/>
  <c r="E49" i="1"/>
  <c r="E16" i="1"/>
  <c r="E20" i="1"/>
  <c r="E24" i="1"/>
  <c r="E28" i="1"/>
  <c r="E32" i="1"/>
  <c r="E36" i="1"/>
  <c r="E40" i="1"/>
  <c r="E50" i="1"/>
  <c r="E19" i="1"/>
  <c r="E27" i="1"/>
  <c r="E35" i="1"/>
  <c r="E43" i="1"/>
  <c r="F51" i="1"/>
  <c r="E9" i="1"/>
  <c r="E11" i="1"/>
  <c r="E13" i="1"/>
  <c r="E8" i="1"/>
  <c r="E10" i="1"/>
  <c r="E12" i="1"/>
  <c r="Y51" i="1" l="1"/>
  <c r="Z52" i="1" s="1"/>
  <c r="T51" i="1"/>
  <c r="U52" i="1" s="1"/>
  <c r="B38" i="7"/>
  <c r="B42" i="7" s="1"/>
  <c r="B60" i="7"/>
  <c r="B64" i="7" s="1"/>
  <c r="AD51" i="1"/>
  <c r="AE52" i="1" s="1"/>
  <c r="B16" i="7"/>
  <c r="B20" i="7" s="1"/>
  <c r="O51" i="1"/>
  <c r="P52" i="1" s="1"/>
  <c r="J51" i="1"/>
  <c r="K52" i="1" s="1"/>
  <c r="E51" i="1"/>
  <c r="F52" i="1" s="1"/>
</calcChain>
</file>

<file path=xl/sharedStrings.xml><?xml version="1.0" encoding="utf-8"?>
<sst xmlns="http://schemas.openxmlformats.org/spreadsheetml/2006/main" count="9073" uniqueCount="280">
  <si>
    <t>SCENARIO_NAME</t>
  </si>
  <si>
    <t>BUDGET_YEAR</t>
  </si>
  <si>
    <t>SUBYEAR</t>
  </si>
  <si>
    <t>ORG_NAME</t>
  </si>
  <si>
    <t>ORG_IDENTIFIER</t>
  </si>
  <si>
    <t>PROJECT_NUMBER</t>
  </si>
  <si>
    <t>PROJECT_NAME</t>
  </si>
  <si>
    <t>TASK_NUMBER</t>
  </si>
  <si>
    <t>TASK_NAME</t>
  </si>
  <si>
    <t>Expenditure_Category</t>
  </si>
  <si>
    <t>SERVICE_CODE</t>
  </si>
  <si>
    <t>STATE_CODE</t>
  </si>
  <si>
    <t>BUDGET_AMOUNT</t>
  </si>
  <si>
    <t>Reconcile</t>
  </si>
  <si>
    <t>LAST_UPDT_DTTM</t>
  </si>
  <si>
    <t>LAST_UPDT_USER_REALNAME</t>
  </si>
  <si>
    <t>New Base</t>
  </si>
  <si>
    <t>Non-Labor</t>
  </si>
  <si>
    <t>ED</t>
  </si>
  <si>
    <t>AN</t>
  </si>
  <si>
    <t>WA</t>
  </si>
  <si>
    <t>ID</t>
  </si>
  <si>
    <t>920000</t>
  </si>
  <si>
    <t>labor</t>
  </si>
  <si>
    <t>Labor</t>
  </si>
  <si>
    <t>921000</t>
  </si>
  <si>
    <t>supp &amp; exp</t>
  </si>
  <si>
    <t>930200</t>
  </si>
  <si>
    <t>misc general expense</t>
  </si>
  <si>
    <t>CD</t>
  </si>
  <si>
    <t>AA</t>
  </si>
  <si>
    <t>09902811</t>
  </si>
  <si>
    <t>A and G Common Training</t>
  </si>
  <si>
    <t>926100</t>
  </si>
  <si>
    <t>training</t>
  </si>
  <si>
    <t>560000</t>
  </si>
  <si>
    <t>Supv and Engineering</t>
  </si>
  <si>
    <t>Overtime</t>
  </si>
  <si>
    <t>09802453</t>
  </si>
  <si>
    <t>Electric System Ops-098</t>
  </si>
  <si>
    <t>556000</t>
  </si>
  <si>
    <t>Sys Control Dispatch</t>
  </si>
  <si>
    <t>09802455</t>
  </si>
  <si>
    <t>Trans System Admin - 098</t>
  </si>
  <si>
    <t>903000</t>
  </si>
  <si>
    <t>cust accounts expens</t>
  </si>
  <si>
    <t>902000</t>
  </si>
  <si>
    <t>Meter Reading</t>
  </si>
  <si>
    <t>B09</t>
  </si>
  <si>
    <t>09800712</t>
  </si>
  <si>
    <t>TV and Radio Interference</t>
  </si>
  <si>
    <t>587000</t>
  </si>
  <si>
    <t>Cust Install Expense</t>
  </si>
  <si>
    <t>Plut, David</t>
  </si>
  <si>
    <t>09905730</t>
  </si>
  <si>
    <t>ET Operations Common All</t>
  </si>
  <si>
    <t>09800180</t>
  </si>
  <si>
    <t>IT Operations - WaId Common</t>
  </si>
  <si>
    <t>09905733</t>
  </si>
  <si>
    <t>ET Admin Common All</t>
  </si>
  <si>
    <t>09805448</t>
  </si>
  <si>
    <t>WA ID GCN Specific</t>
  </si>
  <si>
    <t>935000</t>
  </si>
  <si>
    <t>maint structures and</t>
  </si>
  <si>
    <t>928000</t>
  </si>
  <si>
    <t>regulatory activity</t>
  </si>
  <si>
    <t>C09</t>
  </si>
  <si>
    <t>09905510</t>
  </si>
  <si>
    <t>Security Systems Project</t>
  </si>
  <si>
    <t>09905732</t>
  </si>
  <si>
    <t>ET Arch Planning Common All</t>
  </si>
  <si>
    <t>09905495</t>
  </si>
  <si>
    <t>EBC Annual Excercises</t>
  </si>
  <si>
    <t>09905731</t>
  </si>
  <si>
    <t>ET Delivery Common All</t>
  </si>
  <si>
    <t>923000</t>
  </si>
  <si>
    <t>prof svcs</t>
  </si>
  <si>
    <t>09900182</t>
  </si>
  <si>
    <t>Common IT Operations - Maint</t>
  </si>
  <si>
    <t>02806002</t>
  </si>
  <si>
    <t>Smart Grid Ongoing O&amp;M</t>
  </si>
  <si>
    <t>09900310</t>
  </si>
  <si>
    <t>Com - Trade/Professional Assoc</t>
  </si>
  <si>
    <t>E09</t>
  </si>
  <si>
    <t>09905507</t>
  </si>
  <si>
    <t>Distributed systems project</t>
  </si>
  <si>
    <t>09905107</t>
  </si>
  <si>
    <t>Telecom Services</t>
  </si>
  <si>
    <t>931000</t>
  </si>
  <si>
    <t>misc general-rents</t>
  </si>
  <si>
    <t>J09</t>
  </si>
  <si>
    <t>03800711</t>
  </si>
  <si>
    <t>Idaho Meter Reading</t>
  </si>
  <si>
    <t>09905509</t>
  </si>
  <si>
    <t>Network Systems Project</t>
  </si>
  <si>
    <t>09805161</t>
  </si>
  <si>
    <t>Whole Building Load Research</t>
  </si>
  <si>
    <t>09800222</t>
  </si>
  <si>
    <t>Telecommunications Operations</t>
  </si>
  <si>
    <t>M09</t>
  </si>
  <si>
    <t>09905513</t>
  </si>
  <si>
    <t>Central Systems Project</t>
  </si>
  <si>
    <t>N09</t>
  </si>
  <si>
    <t>P09</t>
  </si>
  <si>
    <t>09905789</t>
  </si>
  <si>
    <t>License Management</t>
  </si>
  <si>
    <t>09905625</t>
  </si>
  <si>
    <t>Resource Management</t>
  </si>
  <si>
    <t>09905624</t>
  </si>
  <si>
    <t>Environmental Systems Project</t>
  </si>
  <si>
    <t>09905512</t>
  </si>
  <si>
    <t>Facilities IT Project</t>
  </si>
  <si>
    <t>09905477</t>
  </si>
  <si>
    <t>Enterprise Business Contin prg</t>
  </si>
  <si>
    <t>09905813</t>
  </si>
  <si>
    <t>Applications Program Expense</t>
  </si>
  <si>
    <t>R09</t>
  </si>
  <si>
    <t>09905508</t>
  </si>
  <si>
    <t>Communication Systems Project</t>
  </si>
  <si>
    <t>S09</t>
  </si>
  <si>
    <t>W09</t>
  </si>
  <si>
    <t>ZZ</t>
  </si>
  <si>
    <t>77700521</t>
  </si>
  <si>
    <t>Government Relations Non-Op</t>
  </si>
  <si>
    <t>426400</t>
  </si>
  <si>
    <t>politics expen</t>
  </si>
  <si>
    <t>X09</t>
  </si>
  <si>
    <t>A09</t>
  </si>
  <si>
    <t>Kensok (INFO)</t>
  </si>
  <si>
    <t>Oper</t>
  </si>
  <si>
    <t>Total Labor</t>
  </si>
  <si>
    <t>Non Oper</t>
  </si>
  <si>
    <t>Recap of Budget Data Entry for ET</t>
  </si>
  <si>
    <t>A19</t>
  </si>
  <si>
    <t>A39</t>
  </si>
  <si>
    <t>C19</t>
  </si>
  <si>
    <t>C29</t>
  </si>
  <si>
    <t>C59</t>
  </si>
  <si>
    <t>E19</t>
  </si>
  <si>
    <t>E29</t>
  </si>
  <si>
    <t>F19</t>
  </si>
  <si>
    <t>F39</t>
  </si>
  <si>
    <t>G39</t>
  </si>
  <si>
    <t>M19</t>
  </si>
  <si>
    <t>M29</t>
  </si>
  <si>
    <t>P59</t>
  </si>
  <si>
    <t>P99</t>
  </si>
  <si>
    <t>Q19</t>
  </si>
  <si>
    <t>R19</t>
  </si>
  <si>
    <t>R29</t>
  </si>
  <si>
    <t>J29</t>
  </si>
  <si>
    <t>K19</t>
  </si>
  <si>
    <t>K39</t>
  </si>
  <si>
    <t>L39</t>
  </si>
  <si>
    <t>W39</t>
  </si>
  <si>
    <t>S19</t>
  </si>
  <si>
    <t>S39</t>
  </si>
  <si>
    <t>T19</t>
  </si>
  <si>
    <t>V19</t>
  </si>
  <si>
    <t>X19</t>
  </si>
  <si>
    <t>X39</t>
  </si>
  <si>
    <t>Y39</t>
  </si>
  <si>
    <t>ET Shared Services</t>
  </si>
  <si>
    <t>Operating Technology Operations</t>
  </si>
  <si>
    <t>COTS Development</t>
  </si>
  <si>
    <t>Network Systems Operations</t>
  </si>
  <si>
    <t>Busby, Michael</t>
  </si>
  <si>
    <t>Security Engineering</t>
  </si>
  <si>
    <t>Benjamin, Tia</t>
  </si>
  <si>
    <t>Security Operations</t>
  </si>
  <si>
    <t>Security Products &amp; Services</t>
  </si>
  <si>
    <t>Enterprise Business Continuity (EBC)</t>
  </si>
  <si>
    <t>Distributed Systems Engineering</t>
  </si>
  <si>
    <t>Distributed Systems Operations</t>
  </si>
  <si>
    <t>Distributed Systems Products &amp; Services</t>
  </si>
  <si>
    <t>Back Office Technology Operations</t>
  </si>
  <si>
    <t>Oracle Financial Services Development</t>
  </si>
  <si>
    <t>GIS Development</t>
  </si>
  <si>
    <t>Network Systems Engineering</t>
  </si>
  <si>
    <t>Network Systems Products &amp; Services</t>
  </si>
  <si>
    <t>Customer Technology Operations</t>
  </si>
  <si>
    <t>General Custom Application Development</t>
  </si>
  <si>
    <t>Nucleus Development</t>
  </si>
  <si>
    <t>Central Systems Engineering</t>
  </si>
  <si>
    <t>Central Systems Operations</t>
  </si>
  <si>
    <t>Central Systems Products &amp; Services</t>
  </si>
  <si>
    <t>Office of CISO</t>
  </si>
  <si>
    <t>Project Management (IT Delivery)</t>
  </si>
  <si>
    <t>Technology Service Center</t>
  </si>
  <si>
    <t>IT Director</t>
  </si>
  <si>
    <t>Quality Assurance &amp; Release Management</t>
  </si>
  <si>
    <t>Communication Systems Engineering</t>
  </si>
  <si>
    <t>Communication Systems Operations</t>
  </si>
  <si>
    <t>Communication Systems Products &amp; Services</t>
  </si>
  <si>
    <t>IS Products &amp; Services</t>
  </si>
  <si>
    <t>Integrations Operations</t>
  </si>
  <si>
    <t>Integrations Development</t>
  </si>
  <si>
    <t>CC&amp;B Operations</t>
  </si>
  <si>
    <t>EAM/Maximo Operations</t>
  </si>
  <si>
    <t>IS Director</t>
  </si>
  <si>
    <t>IS Delivery</t>
  </si>
  <si>
    <t>Data Operations</t>
  </si>
  <si>
    <t>Data Development</t>
  </si>
  <si>
    <t>Web Development</t>
  </si>
  <si>
    <t>ET Annual O&amp;M Budget</t>
  </si>
  <si>
    <t>As of 12/14/2015</t>
  </si>
  <si>
    <t>CC&amp;B Development</t>
  </si>
  <si>
    <t>T39</t>
  </si>
  <si>
    <t>EAM/Maximo Development</t>
  </si>
  <si>
    <t>V39</t>
  </si>
  <si>
    <t>ET Annual Non Oper Budget</t>
  </si>
  <si>
    <t>Data Analytics</t>
  </si>
  <si>
    <t>Sum</t>
  </si>
  <si>
    <t>12 mos End 9/15</t>
  </si>
  <si>
    <t>Row Labels</t>
  </si>
  <si>
    <t>Grand Total</t>
  </si>
  <si>
    <t>Sum of BUDGET_AMOUNT</t>
  </si>
  <si>
    <t>Column Labels</t>
  </si>
  <si>
    <t>ED Total</t>
  </si>
  <si>
    <t>CD Total</t>
  </si>
  <si>
    <t>556000 Total</t>
  </si>
  <si>
    <t>560000 Total</t>
  </si>
  <si>
    <t>587000 Total</t>
  </si>
  <si>
    <t>902000 Total</t>
  </si>
  <si>
    <t>903000 Total</t>
  </si>
  <si>
    <t>920000 Total</t>
  </si>
  <si>
    <t>921000 Total</t>
  </si>
  <si>
    <t>923000 Total</t>
  </si>
  <si>
    <t>926100 Total</t>
  </si>
  <si>
    <t>928000 Total</t>
  </si>
  <si>
    <t>930200 Total</t>
  </si>
  <si>
    <t>931000 Total</t>
  </si>
  <si>
    <t>935000 Total</t>
  </si>
  <si>
    <t>ID Total</t>
  </si>
  <si>
    <t>AA Total</t>
  </si>
  <si>
    <t>WA Total</t>
  </si>
  <si>
    <t>AN Total</t>
  </si>
  <si>
    <t xml:space="preserve"> '16 to '17</t>
  </si>
  <si>
    <t xml:space="preserve"> '17 to '18</t>
  </si>
  <si>
    <t xml:space="preserve"> '15 to '16</t>
  </si>
  <si>
    <t>Jur</t>
  </si>
  <si>
    <t>Sum of Amount</t>
  </si>
  <si>
    <t>Avista Utilities</t>
  </si>
  <si>
    <t>Washington Jurisdiction</t>
  </si>
  <si>
    <t>Proforma IS/IT Adjustment</t>
  </si>
  <si>
    <t>CD AA</t>
  </si>
  <si>
    <t>CD AN</t>
  </si>
  <si>
    <t>ED WA</t>
  </si>
  <si>
    <t>Total Costs</t>
  </si>
  <si>
    <t>Pro Forma System Non-Labor Costs</t>
  </si>
  <si>
    <t>ISIT-2</t>
  </si>
  <si>
    <t>Pro Forma System Labor Costs</t>
  </si>
  <si>
    <t>Allocated to Washington Electric</t>
  </si>
  <si>
    <t>9 (4-Factor, Common Electric and Gas North)</t>
  </si>
  <si>
    <t>7 (4-Factor, Common All Services)</t>
  </si>
  <si>
    <t>4 (Jurisdictional 4-Factor)</t>
  </si>
  <si>
    <t>Allocated to Washington Gas</t>
  </si>
  <si>
    <t>Allocated to Idaho Electric</t>
  </si>
  <si>
    <t>Allocated to Idaho Gas</t>
  </si>
  <si>
    <t>Allocated to Oregon</t>
  </si>
  <si>
    <t>GD AA</t>
  </si>
  <si>
    <t>CD WA</t>
  </si>
  <si>
    <t>ED AN</t>
  </si>
  <si>
    <t>GD OR</t>
  </si>
  <si>
    <t>CD ID</t>
  </si>
  <si>
    <t>ISIT-3</t>
  </si>
  <si>
    <t>Sv</t>
  </si>
  <si>
    <t>Systems</t>
  </si>
  <si>
    <t>Central Systems</t>
  </si>
  <si>
    <t>Communications Systems</t>
  </si>
  <si>
    <t>Distributed Systems</t>
  </si>
  <si>
    <t>General Business Systems</t>
  </si>
  <si>
    <t>Network Systems</t>
  </si>
  <si>
    <t>Security Systems</t>
  </si>
  <si>
    <t>Adjustment</t>
  </si>
  <si>
    <t>Total Adjustment</t>
  </si>
  <si>
    <t>Incremental Total</t>
  </si>
  <si>
    <t>For the Twelve Months ended December 31, 2019</t>
  </si>
  <si>
    <t>Adjust IS/IT Costs 2021 Pro Forma</t>
  </si>
  <si>
    <t>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</si>
</sst>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-mmm\-yy"/>
    <numFmt numFmtId="166" formatCode="0.0%"/>
    <numFmt numFmtId="167" formatCode="_(&quot;$&quot;* #,##0_);_(&quot;$&quot;* \(#,##0\);_(&quot;$&quot;* &quot;-&quot;??_);_(@_)"/>
    <numFmt numFmtId="168" formatCode="0.00000"/>
  </numFmts>
  <fonts count="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4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LinePrinte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7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0" fontId="17" fillId="0" borderId="0"/>
    <xf numFmtId="0" fontId="19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0" borderId="0" applyNumberFormat="0" applyFill="0" applyBorder="0" applyAlignment="0"/>
    <xf numFmtId="43" fontId="24" fillId="0" borderId="0" applyFont="0" applyFill="0" applyBorder="0" applyAlignment="0" applyProtection="0"/>
    <xf numFmtId="0" fontId="25" fillId="5" borderId="0" applyNumberFormat="0" applyBorder="0" applyAlignment="0"/>
  </cellStyleXfs>
  <cellXfs count="127">
    <xf numFmtId="0" fontId="0" fillId="0" borderId="0" xfId="0"/>
    <xf numFmtId="164" fontId="0" fillId="0" borderId="0" xfId="1" applyNumberFormat="1" applyFont="1"/>
    <xf numFmtId="0" fontId="4" fillId="0" borderId="0" xfId="0" applyFont="1"/>
    <xf numFmtId="0" fontId="9" fillId="0" borderId="2" xfId="2" applyFont="1" applyFill="1" applyBorder="1" applyAlignment="1"/>
    <xf numFmtId="0" fontId="12" fillId="0" borderId="0" xfId="0" applyFont="1"/>
    <xf numFmtId="0" fontId="7" fillId="0" borderId="0" xfId="3" applyFont="1" applyFill="1" applyBorder="1" applyAlignment="1">
      <alignment horizontal="left" vertical="center"/>
    </xf>
    <xf numFmtId="0" fontId="7" fillId="0" borderId="3" xfId="3" applyFont="1" applyFill="1" applyBorder="1"/>
    <xf numFmtId="0" fontId="8" fillId="3" borderId="3" xfId="3" applyFont="1" applyFill="1" applyBorder="1" applyAlignment="1">
      <alignment horizontal="center" vertical="center"/>
    </xf>
    <xf numFmtId="164" fontId="0" fillId="0" borderId="3" xfId="0" applyNumberFormat="1" applyBorder="1"/>
    <xf numFmtId="0" fontId="5" fillId="2" borderId="1" xfId="4" applyFont="1" applyFill="1" applyBorder="1" applyAlignment="1">
      <alignment horizontal="center"/>
    </xf>
    <xf numFmtId="0" fontId="5" fillId="0" borderId="2" xfId="4" applyFont="1" applyFill="1" applyBorder="1" applyAlignment="1"/>
    <xf numFmtId="0" fontId="5" fillId="0" borderId="2" xfId="4" applyFont="1" applyFill="1" applyBorder="1" applyAlignment="1">
      <alignment horizontal="right"/>
    </xf>
    <xf numFmtId="0" fontId="13" fillId="0" borderId="0" xfId="0" applyFont="1"/>
    <xf numFmtId="0" fontId="10" fillId="2" borderId="1" xfId="5" applyFont="1" applyFill="1" applyBorder="1" applyAlignment="1">
      <alignment horizontal="center"/>
    </xf>
    <xf numFmtId="0" fontId="10" fillId="0" borderId="2" xfId="5" applyFont="1" applyFill="1" applyBorder="1" applyAlignment="1"/>
    <xf numFmtId="0" fontId="10" fillId="0" borderId="2" xfId="5" applyFont="1" applyFill="1" applyBorder="1" applyAlignment="1">
      <alignment horizontal="right"/>
    </xf>
    <xf numFmtId="165" fontId="10" fillId="0" borderId="2" xfId="5" applyNumberFormat="1" applyFont="1" applyFill="1" applyBorder="1" applyAlignment="1">
      <alignment horizontal="right"/>
    </xf>
    <xf numFmtId="0" fontId="10" fillId="2" borderId="1" xfId="6" applyFont="1" applyFill="1" applyBorder="1" applyAlignment="1">
      <alignment horizontal="center"/>
    </xf>
    <xf numFmtId="0" fontId="10" fillId="0" borderId="2" xfId="6" applyFont="1" applyFill="1" applyBorder="1" applyAlignment="1"/>
    <xf numFmtId="0" fontId="10" fillId="0" borderId="2" xfId="6" applyFont="1" applyFill="1" applyBorder="1" applyAlignment="1">
      <alignment horizontal="right"/>
    </xf>
    <xf numFmtId="165" fontId="10" fillId="0" borderId="2" xfId="6" applyNumberFormat="1" applyFont="1" applyFill="1" applyBorder="1" applyAlignment="1">
      <alignment horizontal="right"/>
    </xf>
    <xf numFmtId="164" fontId="0" fillId="0" borderId="0" xfId="0" applyNumberFormat="1"/>
    <xf numFmtId="43" fontId="0" fillId="0" borderId="0" xfId="1" applyFont="1"/>
    <xf numFmtId="43" fontId="5" fillId="2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right"/>
    </xf>
    <xf numFmtId="0" fontId="0" fillId="0" borderId="0" xfId="0" applyAlignment="1">
      <alignment horizontal="center"/>
    </xf>
    <xf numFmtId="165" fontId="5" fillId="0" borderId="2" xfId="4" applyNumberFormat="1" applyFont="1" applyFill="1" applyBorder="1" applyAlignment="1">
      <alignment horizontal="center"/>
    </xf>
    <xf numFmtId="43" fontId="10" fillId="2" borderId="1" xfId="1" applyFont="1" applyFill="1" applyBorder="1" applyAlignment="1">
      <alignment horizontal="center"/>
    </xf>
    <xf numFmtId="43" fontId="10" fillId="0" borderId="2" xfId="1" applyFont="1" applyFill="1" applyBorder="1" applyAlignment="1">
      <alignment horizontal="right"/>
    </xf>
    <xf numFmtId="0" fontId="5" fillId="0" borderId="4" xfId="4" applyFont="1" applyFill="1" applyBorder="1" applyAlignment="1"/>
    <xf numFmtId="43" fontId="5" fillId="0" borderId="0" xfId="4" applyNumberFormat="1" applyFont="1" applyFill="1" applyBorder="1" applyAlignment="1"/>
    <xf numFmtId="43" fontId="0" fillId="0" borderId="0" xfId="0" applyNumberFormat="1"/>
    <xf numFmtId="0" fontId="5" fillId="0" borderId="2" xfId="4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0" fillId="0" borderId="0" xfId="1" applyFont="1" applyAlignment="1">
      <alignment horizontal="center" wrapText="1"/>
    </xf>
    <xf numFmtId="0" fontId="0" fillId="0" borderId="0" xfId="0" pivotButton="1"/>
    <xf numFmtId="0" fontId="0" fillId="0" borderId="0" xfId="0" applyNumberFormat="1"/>
    <xf numFmtId="0" fontId="0" fillId="4" borderId="0" xfId="0" applyFill="1"/>
    <xf numFmtId="164" fontId="0" fillId="4" borderId="0" xfId="0" applyNumberFormat="1" applyFill="1"/>
    <xf numFmtId="43" fontId="0" fillId="4" borderId="0" xfId="0" applyNumberFormat="1" applyFill="1"/>
    <xf numFmtId="166" fontId="0" fillId="4" borderId="0" xfId="7" applyNumberFormat="1" applyFont="1" applyFill="1"/>
    <xf numFmtId="0" fontId="15" fillId="4" borderId="0" xfId="0" applyFont="1" applyFill="1" applyAlignment="1">
      <alignment horizontal="center"/>
    </xf>
    <xf numFmtId="164" fontId="0" fillId="4" borderId="0" xfId="1" applyNumberFormat="1" applyFont="1" applyFill="1"/>
    <xf numFmtId="0" fontId="15" fillId="4" borderId="0" xfId="0" quotePrefix="1" applyFont="1" applyFill="1" applyAlignment="1">
      <alignment horizontal="center"/>
    </xf>
    <xf numFmtId="0" fontId="18" fillId="0" borderId="0" xfId="8" applyFont="1" applyAlignment="1">
      <alignment wrapText="1"/>
    </xf>
    <xf numFmtId="0" fontId="18" fillId="0" borderId="0" xfId="9" applyFont="1"/>
    <xf numFmtId="0" fontId="18" fillId="0" borderId="0" xfId="8" applyFont="1" applyAlignment="1">
      <alignment horizontal="center" wrapText="1"/>
    </xf>
    <xf numFmtId="0" fontId="18" fillId="0" borderId="0" xfId="8" applyFont="1" applyBorder="1" applyAlignment="1">
      <alignment horizontal="right" wrapText="1"/>
    </xf>
    <xf numFmtId="0" fontId="18" fillId="0" borderId="0" xfId="8" applyFont="1" applyFill="1" applyAlignment="1">
      <alignment horizontal="center" wrapText="1"/>
    </xf>
    <xf numFmtId="0" fontId="18" fillId="0" borderId="0" xfId="8" applyFont="1" applyFill="1" applyBorder="1" applyAlignment="1">
      <alignment horizontal="right" wrapText="1"/>
    </xf>
    <xf numFmtId="0" fontId="18" fillId="0" borderId="0" xfId="8" applyFont="1" applyFill="1" applyBorder="1" applyAlignment="1">
      <alignment horizontal="center" wrapText="1"/>
    </xf>
    <xf numFmtId="0" fontId="2" fillId="0" borderId="0" xfId="10" applyFont="1"/>
    <xf numFmtId="0" fontId="16" fillId="0" borderId="0" xfId="10" applyFont="1" applyAlignment="1">
      <alignment horizontal="center"/>
    </xf>
    <xf numFmtId="0" fontId="16" fillId="0" borderId="0" xfId="10" applyFont="1" applyBorder="1" applyAlignment="1">
      <alignment horizontal="right"/>
    </xf>
    <xf numFmtId="0" fontId="16" fillId="0" borderId="0" xfId="10" applyFont="1" applyFill="1" applyAlignment="1">
      <alignment horizontal="center"/>
    </xf>
    <xf numFmtId="0" fontId="16" fillId="0" borderId="0" xfId="10" applyFont="1" applyFill="1" applyBorder="1" applyAlignment="1">
      <alignment horizontal="right"/>
    </xf>
    <xf numFmtId="0" fontId="16" fillId="0" borderId="0" xfId="10" applyFont="1" applyFill="1" applyBorder="1" applyAlignment="1">
      <alignment horizontal="center"/>
    </xf>
    <xf numFmtId="164" fontId="20" fillId="0" borderId="0" xfId="11" applyNumberFormat="1" applyFont="1" applyAlignment="1">
      <alignment horizontal="right"/>
    </xf>
    <xf numFmtId="167" fontId="2" fillId="0" borderId="0" xfId="12" applyNumberFormat="1" applyFont="1" applyFill="1"/>
    <xf numFmtId="167" fontId="2" fillId="0" borderId="0" xfId="12" applyNumberFormat="1" applyFont="1" applyFill="1" applyBorder="1"/>
    <xf numFmtId="164" fontId="2" fillId="0" borderId="5" xfId="11" applyNumberFormat="1" applyFont="1" applyBorder="1"/>
    <xf numFmtId="43" fontId="2" fillId="0" borderId="5" xfId="11" applyNumberFormat="1" applyFont="1" applyFill="1" applyBorder="1"/>
    <xf numFmtId="164" fontId="2" fillId="0" borderId="5" xfId="11" applyNumberFormat="1" applyFont="1" applyFill="1" applyBorder="1"/>
    <xf numFmtId="43" fontId="2" fillId="0" borderId="0" xfId="11" applyNumberFormat="1" applyFont="1" applyFill="1" applyBorder="1"/>
    <xf numFmtId="164" fontId="2" fillId="0" borderId="0" xfId="11" applyNumberFormat="1" applyFont="1"/>
    <xf numFmtId="167" fontId="18" fillId="0" borderId="0" xfId="12" applyNumberFormat="1" applyFont="1" applyFill="1"/>
    <xf numFmtId="167" fontId="18" fillId="0" borderId="0" xfId="12" applyNumberFormat="1" applyFont="1" applyFill="1" applyBorder="1" applyAlignment="1">
      <alignment horizontal="right"/>
    </xf>
    <xf numFmtId="167" fontId="18" fillId="0" borderId="0" xfId="12" applyNumberFormat="1" applyFont="1" applyFill="1" applyBorder="1"/>
    <xf numFmtId="0" fontId="2" fillId="0" borderId="0" xfId="10" applyFont="1" applyFill="1"/>
    <xf numFmtId="0" fontId="2" fillId="0" borderId="0" xfId="10" applyFont="1" applyFill="1" applyBorder="1" applyAlignment="1">
      <alignment horizontal="right"/>
    </xf>
    <xf numFmtId="43" fontId="2" fillId="0" borderId="0" xfId="10" applyNumberFormat="1" applyFont="1" applyFill="1"/>
    <xf numFmtId="43" fontId="2" fillId="0" borderId="0" xfId="10" applyNumberFormat="1" applyFont="1" applyFill="1" applyBorder="1" applyAlignment="1">
      <alignment horizontal="right"/>
    </xf>
    <xf numFmtId="43" fontId="2" fillId="0" borderId="0" xfId="10" applyNumberFormat="1" applyFont="1" applyFill="1" applyBorder="1"/>
    <xf numFmtId="0" fontId="21" fillId="0" borderId="0" xfId="9" applyFont="1"/>
    <xf numFmtId="0" fontId="21" fillId="0" borderId="0" xfId="9" applyFont="1" applyFill="1"/>
    <xf numFmtId="0" fontId="21" fillId="0" borderId="0" xfId="9" applyFont="1" applyFill="1" applyBorder="1" applyAlignment="1">
      <alignment horizontal="right"/>
    </xf>
    <xf numFmtId="43" fontId="21" fillId="0" borderId="0" xfId="9" applyNumberFormat="1" applyFont="1" applyFill="1"/>
    <xf numFmtId="43" fontId="21" fillId="0" borderId="0" xfId="9" applyNumberFormat="1" applyFont="1" applyFill="1" applyBorder="1" applyAlignment="1">
      <alignment horizontal="right"/>
    </xf>
    <xf numFmtId="43" fontId="21" fillId="0" borderId="0" xfId="9" applyNumberFormat="1" applyFont="1" applyFill="1" applyBorder="1"/>
    <xf numFmtId="0" fontId="22" fillId="0" borderId="0" xfId="9" applyFont="1" applyAlignment="1">
      <alignment horizontal="left"/>
    </xf>
    <xf numFmtId="10" fontId="2" fillId="0" borderId="0" xfId="10" applyNumberFormat="1" applyFont="1"/>
    <xf numFmtId="0" fontId="2" fillId="0" borderId="0" xfId="10" applyFill="1" applyAlignment="1">
      <alignment horizontal="right"/>
    </xf>
    <xf numFmtId="168" fontId="21" fillId="0" borderId="0" xfId="9" applyNumberFormat="1" applyFont="1" applyAlignment="1">
      <alignment horizontal="center"/>
    </xf>
    <xf numFmtId="0" fontId="2" fillId="0" borderId="0" xfId="10" applyFont="1" applyBorder="1" applyAlignment="1">
      <alignment horizontal="right"/>
    </xf>
    <xf numFmtId="6" fontId="2" fillId="0" borderId="0" xfId="10" applyNumberFormat="1" applyFont="1"/>
    <xf numFmtId="168" fontId="21" fillId="0" borderId="0" xfId="9" applyNumberFormat="1" applyFont="1" applyAlignment="1">
      <alignment horizontal="right"/>
    </xf>
    <xf numFmtId="167" fontId="21" fillId="0" borderId="5" xfId="13" applyNumberFormat="1" applyFont="1" applyFill="1" applyBorder="1"/>
    <xf numFmtId="43" fontId="21" fillId="0" borderId="0" xfId="13" applyNumberFormat="1" applyFont="1" applyFill="1" applyBorder="1" applyAlignment="1">
      <alignment horizontal="right"/>
    </xf>
    <xf numFmtId="43" fontId="21" fillId="0" borderId="0" xfId="13" applyNumberFormat="1" applyFont="1" applyFill="1" applyBorder="1"/>
    <xf numFmtId="167" fontId="21" fillId="0" borderId="6" xfId="13" applyNumberFormat="1" applyFont="1" applyFill="1" applyBorder="1"/>
    <xf numFmtId="0" fontId="21" fillId="0" borderId="0" xfId="9" applyFont="1" applyAlignment="1">
      <alignment horizontal="right"/>
    </xf>
    <xf numFmtId="168" fontId="21" fillId="0" borderId="0" xfId="9" applyNumberFormat="1" applyFont="1" applyFill="1" applyBorder="1" applyAlignment="1">
      <alignment horizontal="center"/>
    </xf>
    <xf numFmtId="168" fontId="21" fillId="0" borderId="0" xfId="9" applyNumberFormat="1" applyFont="1" applyFill="1" applyBorder="1" applyAlignment="1">
      <alignment horizontal="right"/>
    </xf>
    <xf numFmtId="168" fontId="21" fillId="0" borderId="0" xfId="13" applyNumberFormat="1" applyFont="1" applyFill="1" applyBorder="1" applyAlignment="1">
      <alignment horizontal="center"/>
    </xf>
    <xf numFmtId="167" fontId="21" fillId="0" borderId="0" xfId="13" applyNumberFormat="1" applyFont="1" applyFill="1" applyBorder="1"/>
    <xf numFmtId="168" fontId="21" fillId="0" borderId="0" xfId="13" applyNumberFormat="1" applyFont="1" applyFill="1" applyBorder="1" applyAlignment="1">
      <alignment horizontal="right"/>
    </xf>
    <xf numFmtId="0" fontId="22" fillId="0" borderId="0" xfId="9" applyFont="1" applyBorder="1" applyAlignment="1">
      <alignment horizontal="left"/>
    </xf>
    <xf numFmtId="168" fontId="21" fillId="0" borderId="0" xfId="9" applyNumberFormat="1" applyFont="1" applyBorder="1" applyAlignment="1">
      <alignment horizontal="right"/>
    </xf>
    <xf numFmtId="0" fontId="2" fillId="0" borderId="0" xfId="10" applyFont="1" applyAlignment="1">
      <alignment horizontal="right"/>
    </xf>
    <xf numFmtId="167" fontId="2" fillId="0" borderId="0" xfId="10" applyNumberFormat="1" applyFont="1" applyFill="1"/>
    <xf numFmtId="167" fontId="2" fillId="0" borderId="0" xfId="10" applyNumberFormat="1" applyFont="1" applyFill="1" applyBorder="1" applyAlignment="1">
      <alignment horizontal="right"/>
    </xf>
    <xf numFmtId="0" fontId="2" fillId="0" borderId="0" xfId="10" applyFont="1" applyFill="1" applyBorder="1"/>
    <xf numFmtId="168" fontId="21" fillId="0" borderId="0" xfId="9" applyNumberFormat="1" applyFont="1" applyFill="1" applyAlignment="1">
      <alignment horizontal="center"/>
    </xf>
    <xf numFmtId="168" fontId="23" fillId="0" borderId="0" xfId="9" applyNumberFormat="1" applyFont="1" applyFill="1" applyAlignment="1">
      <alignment horizontal="center"/>
    </xf>
    <xf numFmtId="168" fontId="21" fillId="0" borderId="0" xfId="9" applyNumberFormat="1" applyFont="1" applyFill="1" applyAlignment="1">
      <alignment horizontal="right"/>
    </xf>
    <xf numFmtId="0" fontId="2" fillId="0" borderId="0" xfId="10" applyFont="1" applyFill="1" applyAlignment="1">
      <alignment horizontal="right"/>
    </xf>
    <xf numFmtId="0" fontId="0" fillId="0" borderId="0" xfId="0" applyAlignment="1">
      <alignment shrinkToFit="1"/>
    </xf>
    <xf numFmtId="167" fontId="0" fillId="0" borderId="0" xfId="0" applyNumberFormat="1"/>
    <xf numFmtId="167" fontId="4" fillId="0" borderId="0" xfId="0" applyNumberFormat="1" applyFont="1"/>
    <xf numFmtId="167" fontId="0" fillId="0" borderId="0" xfId="0" applyNumberFormat="1" applyFont="1"/>
    <xf numFmtId="167" fontId="0" fillId="0" borderId="5" xfId="0" applyNumberFormat="1" applyBorder="1"/>
    <xf numFmtId="0" fontId="0" fillId="0" borderId="0" xfId="0" applyFont="1"/>
    <xf numFmtId="167" fontId="0" fillId="0" borderId="5" xfId="0" applyNumberFormat="1" applyFont="1" applyBorder="1"/>
    <xf numFmtId="167" fontId="4" fillId="0" borderId="7" xfId="0" applyNumberFormat="1" applyFont="1" applyBorder="1"/>
    <xf numFmtId="167" fontId="4" fillId="0" borderId="0" xfId="0" applyNumberFormat="1" applyFont="1" applyBorder="1"/>
    <xf numFmtId="0" fontId="1" fillId="0" borderId="0" xfId="10" applyFont="1"/>
    <xf numFmtId="167" fontId="18" fillId="6" borderId="0" xfId="12" applyNumberFormat="1" applyFont="1" applyFill="1"/>
    <xf numFmtId="167" fontId="2" fillId="7" borderId="0" xfId="12" applyNumberFormat="1" applyFont="1" applyFill="1"/>
    <xf numFmtId="167" fontId="21" fillId="6" borderId="6" xfId="13" applyNumberFormat="1" applyFont="1" applyFill="1" applyBorder="1"/>
    <xf numFmtId="0" fontId="26" fillId="0" borderId="0" xfId="10" applyFont="1"/>
    <xf numFmtId="167" fontId="4" fillId="7" borderId="0" xfId="0" applyNumberFormat="1" applyFont="1" applyFill="1"/>
    <xf numFmtId="167" fontId="4" fillId="6" borderId="0" xfId="0" applyNumberFormat="1" applyFont="1" applyFill="1"/>
    <xf numFmtId="0" fontId="4" fillId="0" borderId="0" xfId="0" applyFont="1" applyAlignment="1">
      <alignment horizontal="center"/>
    </xf>
    <xf numFmtId="0" fontId="18" fillId="0" borderId="0" xfId="8" applyFont="1" applyAlignment="1">
      <alignment horizontal="center" wrapText="1"/>
    </xf>
    <xf numFmtId="0" fontId="18" fillId="0" borderId="0" xfId="8" applyFont="1" applyAlignment="1">
      <alignment horizontal="right" wrapText="1"/>
    </xf>
    <xf numFmtId="0" fontId="0" fillId="0" borderId="0" xfId="0" applyAlignment="1">
      <alignment horizontal="center" wrapText="1"/>
    </xf>
  </cellXfs>
  <cellStyles count="17">
    <cellStyle name="Comma" xfId="1" builtinId="3"/>
    <cellStyle name="Comma 2" xfId="11" xr:uid="{00000000-0005-0000-0000-000001000000}"/>
    <cellStyle name="Comma 3" xfId="15" xr:uid="{00000000-0005-0000-0000-000002000000}"/>
    <cellStyle name="Currency 2" xfId="12" xr:uid="{00000000-0005-0000-0000-000003000000}"/>
    <cellStyle name="Currency 2 2" xfId="13" xr:uid="{00000000-0005-0000-0000-000004000000}"/>
    <cellStyle name="Manual-Input" xfId="16" xr:uid="{00000000-0005-0000-0000-000005000000}"/>
    <cellStyle name="Normal" xfId="0" builtinId="0"/>
    <cellStyle name="Normal 10" xfId="3" xr:uid="{00000000-0005-0000-0000-000007000000}"/>
    <cellStyle name="Normal 2" xfId="8" xr:uid="{00000000-0005-0000-0000-000008000000}"/>
    <cellStyle name="Normal 3" xfId="10" xr:uid="{00000000-0005-0000-0000-000009000000}"/>
    <cellStyle name="Normal 4" xfId="14" xr:uid="{00000000-0005-0000-0000-00000A000000}"/>
    <cellStyle name="Normal_Incent2007recon" xfId="9" xr:uid="{00000000-0005-0000-0000-00000B000000}"/>
    <cellStyle name="Normal_NonOper" xfId="6" xr:uid="{00000000-0005-0000-0000-00000C000000}"/>
    <cellStyle name="Normal_Oper" xfId="4" xr:uid="{00000000-0005-0000-0000-00000D000000}"/>
    <cellStyle name="Normal_Oper_1" xfId="5" xr:uid="{00000000-0005-0000-0000-00000E000000}"/>
    <cellStyle name="Normal_Sheet2" xfId="2" xr:uid="{00000000-0005-0000-0000-00000F000000}"/>
    <cellStyle name="Percent" xfId="7" builtinId="5"/>
  </cellStyles>
  <dxfs count="30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164" formatCode="_(* #,##0_);_(* \(#,##0\);_(* &quot;-&quot;??_);_(@_)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2016\2016_WA_Elec_and_Gas_GRC\Adjustments\Adjustments\PF-ISIT%20EXPENSE\Copy%20of%20ET%20Data%20as%20of%2012-17-2015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xzlz6w" refreshedDate="42353.501204513886" createdVersion="5" refreshedVersion="5" minRefreshableVersion="3" recordCount="246" xr:uid="{00000000-000A-0000-FFFF-FFFF00000000}">
  <cacheSource type="worksheet">
    <worksheetSource ref="A5:O251" sheet="2016"/>
  </cacheSource>
  <cacheFields count="15">
    <cacheField name="SCENARIO_NAME" numFmtId="0">
      <sharedItems/>
    </cacheField>
    <cacheField name="BUDGET_YEAR" numFmtId="0">
      <sharedItems containsSemiMixedTypes="0" containsString="0" containsNumber="1" containsInteger="1" minValue="2016" maxValue="2016"/>
    </cacheField>
    <cacheField name="SUBYEAR" numFmtId="0">
      <sharedItems containsSemiMixedTypes="0" containsString="0" containsNumber="1" containsInteger="1" minValue="2016" maxValue="2016"/>
    </cacheField>
    <cacheField name="ORG_NAME" numFmtId="0">
      <sharedItems count="40">
        <s v="IS Products &amp; Services"/>
        <s v="Network Systems Engineering"/>
        <s v="Network Systems Products &amp; Services"/>
        <s v="Central Systems Operations"/>
        <s v="Operating Technology Operations"/>
        <s v="COTS Development"/>
        <s v="Network Systems Operations"/>
        <s v="Security Engineering"/>
        <s v="Security Operations"/>
        <s v="Enterprise Business Continuity (EBC)"/>
        <s v="Distributed Systems Engineering"/>
        <s v="Distributed Systems Operations"/>
        <s v="Back Office Technology Operations"/>
        <s v="Oracle Financial Services Development"/>
        <s v="GIS Development"/>
        <s v="Customer Technology Operations"/>
        <s v="Nucleus Development"/>
        <s v="Central Systems Engineering"/>
        <s v="Office of CISO"/>
        <s v="Project Management (IT Delivery)"/>
        <s v="Technology Service Center"/>
        <s v="IT Director"/>
        <s v="Quality Assurance &amp; Release Management"/>
        <s v="Communication Systems Engineering"/>
        <s v="Integrations Operations"/>
        <s v="IS Director"/>
        <s v="IS Delivery"/>
        <s v="Data Operations"/>
        <s v="Data Development"/>
        <s v="Web Development"/>
        <s v="Security Products &amp; Services"/>
        <s v="Distributed Systems Products &amp; Services"/>
        <s v="Central Systems Products &amp; Services"/>
        <s v="Communication Systems Products &amp; Services"/>
        <s v="ET Shared Services"/>
        <s v="General Custom Application Development"/>
        <s v="Communication Systems Operations"/>
        <s v="Integrations Development"/>
        <s v="CC&amp;B Operations"/>
        <s v="EAM/Maximo Operations"/>
      </sharedItems>
    </cacheField>
    <cacheField name="ORG_IDENTIFIER" numFmtId="0">
      <sharedItems count="40">
        <s v="S09"/>
        <s v="J09"/>
        <s v="J29"/>
        <s v="M19"/>
        <s v="A19"/>
        <s v="A39"/>
        <s v="B09"/>
        <s v="C09"/>
        <s v="C19"/>
        <s v="C59"/>
        <s v="E09"/>
        <s v="E19"/>
        <s v="F19"/>
        <s v="F39"/>
        <s v="G39"/>
        <s v="K19"/>
        <s v="L39"/>
        <s v="M09"/>
        <s v="N09"/>
        <s v="P09"/>
        <s v="P59"/>
        <s v="P99"/>
        <s v="Q19"/>
        <s v="R09"/>
        <s v="S19"/>
        <s v="W09"/>
        <s v="W39"/>
        <s v="X19"/>
        <s v="X39"/>
        <s v="Y39"/>
        <s v="C29"/>
        <s v="E29"/>
        <s v="M29"/>
        <s v="R29"/>
        <s v="A09"/>
        <s v="K39"/>
        <s v="R19"/>
        <s v="S39"/>
        <s v="T19"/>
        <s v="V19"/>
      </sharedItems>
    </cacheField>
    <cacheField name="PROJECT_NUMBER" numFmtId="0">
      <sharedItems/>
    </cacheField>
    <cacheField name="PROJECT_NAME" numFmtId="0">
      <sharedItems/>
    </cacheField>
    <cacheField name="TASK_NUMBER" numFmtId="0">
      <sharedItems count="13">
        <s v="556000"/>
        <s v="560000"/>
        <s v="587000"/>
        <s v="902000"/>
        <s v="903000"/>
        <s v="920000"/>
        <s v="921000"/>
        <s v="923000"/>
        <s v="926100"/>
        <s v="928000"/>
        <s v="930200"/>
        <s v="931000"/>
        <s v="935000"/>
      </sharedItems>
    </cacheField>
    <cacheField name="TASK_NAME" numFmtId="0">
      <sharedItems/>
    </cacheField>
    <cacheField name="Expenditure_Category" numFmtId="0">
      <sharedItems/>
    </cacheField>
    <cacheField name="SERVICE_CODE" numFmtId="0">
      <sharedItems count="2">
        <s v="ED"/>
        <s v="CD"/>
      </sharedItems>
    </cacheField>
    <cacheField name="STATE_CODE" numFmtId="0">
      <sharedItems count="4">
        <s v="AN"/>
        <s v="ID"/>
        <s v="AA"/>
        <s v="WA"/>
      </sharedItems>
    </cacheField>
    <cacheField name="BUDGET_AMOUNT" numFmtId="43">
      <sharedItems containsSemiMixedTypes="0" containsString="0" containsNumber="1" containsInteger="1" minValue="0" maxValue="4423685"/>
    </cacheField>
    <cacheField name="Reconcile" numFmtId="0">
      <sharedItems containsSemiMixedTypes="0" containsString="0" containsNumber="1" containsInteger="1" minValue="0" maxValue="0"/>
    </cacheField>
    <cacheField name="LAST_UPDT_DTTM" numFmtId="165">
      <sharedItems containsSemiMixedTypes="0" containsNonDate="0" containsDate="1" containsString="0" minDate="2015-09-09T10:33:37" maxDate="2015-12-06T14:09: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xzlz6w" refreshedDate="42353.50522337963" createdVersion="5" refreshedVersion="5" minRefreshableVersion="3" recordCount="752" xr:uid="{00000000-000A-0000-FFFF-FFFF01000000}">
  <cacheSource type="worksheet">
    <worksheetSource ref="A5:N757" sheet="Oper 16-18" r:id="rId2"/>
  </cacheSource>
  <cacheFields count="13">
    <cacheField name="SCENARIO_NAME" numFmtId="0">
      <sharedItems/>
    </cacheField>
    <cacheField name="BUDGET_YEAR" numFmtId="0">
      <sharedItems containsSemiMixedTypes="0" containsString="0" containsNumber="1" containsInteger="1" minValue="2016" maxValue="2016"/>
    </cacheField>
    <cacheField name="SUBYEAR" numFmtId="0">
      <sharedItems containsSemiMixedTypes="0" containsString="0" containsNumber="1" containsInteger="1" minValue="2016" maxValue="2018" count="3">
        <n v="2016"/>
        <n v="2017"/>
        <n v="2018"/>
      </sharedItems>
    </cacheField>
    <cacheField name="ORG_NAME" numFmtId="0">
      <sharedItems/>
    </cacheField>
    <cacheField name="ORG_IDENTIFIER" numFmtId="0">
      <sharedItems/>
    </cacheField>
    <cacheField name="PROJECT_NUMBER" numFmtId="0">
      <sharedItems/>
    </cacheField>
    <cacheField name="PROJECT_NAME" numFmtId="0">
      <sharedItems/>
    </cacheField>
    <cacheField name="TASK_NUMBER" numFmtId="0">
      <sharedItems count="13">
        <s v="923000"/>
        <s v="931000"/>
        <s v="935000"/>
        <s v="920000"/>
        <s v="921000"/>
        <s v="926100"/>
        <s v="587000"/>
        <s v="902000"/>
        <s v="928000"/>
        <s v="930200"/>
        <s v="903000"/>
        <s v="556000"/>
        <s v="560000"/>
      </sharedItems>
    </cacheField>
    <cacheField name="TASK_NAME" numFmtId="0">
      <sharedItems/>
    </cacheField>
    <cacheField name="Expenditure_Category" numFmtId="0">
      <sharedItems count="3">
        <s v="Non-Labor"/>
        <s v="Labor"/>
        <s v="Overtime"/>
      </sharedItems>
    </cacheField>
    <cacheField name="SERVICE_CODE" numFmtId="0">
      <sharedItems count="2">
        <s v="CD"/>
        <s v="ED"/>
      </sharedItems>
    </cacheField>
    <cacheField name="STATE_CODE" numFmtId="0">
      <sharedItems count="4">
        <s v="AA"/>
        <s v="AN"/>
        <s v="WA"/>
        <s v="ID"/>
      </sharedItems>
    </cacheField>
    <cacheField name="BUDGET_AMOUNT" numFmtId="0">
      <sharedItems containsSemiMixedTypes="0" containsString="0" containsNumber="1" containsInteger="1" minValue="0" maxValue="4825673" count="443">
        <n v="1132044"/>
        <n v="116660"/>
        <n v="90790"/>
        <n v="14717"/>
        <n v="190728"/>
        <n v="729401"/>
        <n v="551792"/>
        <n v="4423685"/>
        <n v="332192"/>
        <n v="464558"/>
        <n v="7187"/>
        <n v="83000"/>
        <n v="138716"/>
        <n v="288887"/>
        <n v="179881"/>
        <n v="33289"/>
        <n v="394742"/>
        <n v="8584"/>
        <n v="40463"/>
        <n v="525914"/>
        <n v="33234"/>
        <n v="178514"/>
        <n v="48579"/>
        <n v="18711"/>
        <n v="427936"/>
        <n v="1200"/>
        <n v="33250"/>
        <n v="90393"/>
        <n v="35813"/>
        <n v="187223"/>
        <n v="0"/>
        <n v="27472"/>
        <n v="27425"/>
        <n v="429714"/>
        <n v="8920"/>
        <n v="6004"/>
        <n v="3150"/>
        <n v="120000"/>
        <n v="60000"/>
        <n v="44806"/>
        <n v="93142"/>
        <n v="14000"/>
        <n v="7458"/>
        <n v="40273"/>
        <n v="12617"/>
        <n v="13824"/>
        <n v="20811"/>
        <n v="442741"/>
        <n v="40374"/>
        <n v="5500"/>
        <n v="222000"/>
        <n v="5985"/>
        <n v="56000"/>
        <n v="85230"/>
        <n v="83094"/>
        <n v="166852"/>
        <n v="6837"/>
        <n v="26539"/>
        <n v="26351"/>
        <n v="101049"/>
        <n v="7198"/>
        <n v="118183"/>
        <n v="104918"/>
        <n v="50400"/>
        <n v="1141"/>
        <n v="1545157"/>
        <n v="41077"/>
        <n v="67560"/>
        <n v="19950"/>
        <n v="81207"/>
        <n v="100800"/>
        <n v="15750"/>
        <n v="118108"/>
        <n v="53156"/>
        <n v="84470"/>
        <n v="226207"/>
        <n v="15079"/>
        <n v="35036"/>
        <n v="17090"/>
        <n v="45837"/>
        <n v="521415"/>
        <n v="18535"/>
        <n v="1400"/>
        <n v="5408"/>
        <n v="210672"/>
        <n v="48017"/>
        <n v="600039"/>
        <n v="177245"/>
        <n v="15000"/>
        <n v="67957"/>
        <n v="130000"/>
        <n v="182452"/>
        <n v="105299"/>
        <n v="83515"/>
        <n v="185209"/>
        <n v="5059"/>
        <n v="51178"/>
        <n v="6644"/>
        <n v="4729"/>
        <n v="22847"/>
        <n v="16222"/>
        <n v="6300"/>
        <n v="32130"/>
        <n v="293124"/>
        <n v="20000"/>
        <n v="3574"/>
        <n v="12553"/>
        <n v="15869"/>
        <n v="2321"/>
        <n v="16946"/>
        <n v="51834"/>
        <n v="29202"/>
        <n v="135271"/>
        <n v="16725"/>
        <n v="169024"/>
        <n v="61121"/>
        <n v="645830"/>
        <n v="79274"/>
        <n v="188533"/>
        <n v="332356"/>
        <n v="8077"/>
        <n v="42150"/>
        <n v="782"/>
        <n v="23884"/>
        <n v="3126"/>
        <n v="30000"/>
        <n v="262619"/>
        <n v="5255"/>
        <n v="332100"/>
        <n v="51600"/>
        <n v="1410844"/>
        <n v="40200"/>
        <n v="34725"/>
        <n v="23076"/>
        <n v="113687"/>
        <n v="212683"/>
        <n v="5513"/>
        <n v="1050686"/>
        <n v="559928"/>
        <n v="233570"/>
        <n v="59312"/>
        <n v="960980"/>
        <n v="25000"/>
        <n v="600093"/>
        <n v="192019"/>
        <n v="319310"/>
        <n v="98282"/>
        <n v="145182"/>
        <n v="51007"/>
        <n v="62854"/>
        <n v="387548"/>
        <n v="26360"/>
        <n v="15772"/>
        <n v="35909"/>
        <n v="6066"/>
        <n v="27925"/>
        <n v="1252602"/>
        <n v="118942"/>
        <n v="84497"/>
        <n v="15453"/>
        <n v="200264"/>
        <n v="764999"/>
        <n v="580739"/>
        <n v="4451286"/>
        <n v="343829"/>
        <n v="479981"/>
        <n v="7517"/>
        <n v="145652"/>
        <n v="309104"/>
        <n v="187377"/>
        <n v="34953"/>
        <n v="406584"/>
        <n v="88810"/>
        <n v="416764"/>
        <n v="543356"/>
        <n v="34231"/>
        <n v="247858"/>
        <n v="50037"/>
        <n v="20456"/>
        <n v="439827"/>
        <n v="93104"/>
        <n v="36887"/>
        <n v="192840"/>
        <n v="28272"/>
        <n v="29762"/>
        <n v="442605"/>
        <n v="9188"/>
        <n v="6250"/>
        <n v="35000"/>
        <n v="45331"/>
        <n v="95936"/>
        <n v="7682"/>
        <n v="9410"/>
        <n v="32071"/>
        <n v="18933"/>
        <n v="21603"/>
        <n v="21751"/>
        <n v="456023"/>
        <n v="41585"/>
        <n v="247500"/>
        <n v="58800"/>
        <n v="89492"/>
        <n v="108127"/>
        <n v="258152"/>
        <n v="7042"/>
        <n v="27336"/>
        <n v="27141"/>
        <n v="186915"/>
        <n v="121729"/>
        <n v="7414"/>
        <n v="107910"/>
        <n v="40000"/>
        <n v="52920"/>
        <n v="43131"/>
        <n v="20948"/>
        <n v="1708309"/>
        <n v="70938"/>
        <n v="1440"/>
        <n v="85130"/>
        <n v="105840"/>
        <n v="16538"/>
        <n v="124013"/>
        <n v="55814"/>
        <n v="88694"/>
        <n v="453043"/>
        <n v="68281"/>
        <n v="36087"/>
        <n v="17602"/>
        <n v="10355"/>
        <n v="41184"/>
        <n v="536893"/>
        <n v="19296"/>
        <n v="50052"/>
        <n v="618040"/>
        <n v="182562"/>
        <n v="69996"/>
        <n v="191574"/>
        <n v="86021"/>
        <n v="190765"/>
        <n v="5210"/>
        <n v="52713"/>
        <n v="6844"/>
        <n v="4871"/>
        <n v="23533"/>
        <n v="16709"/>
        <n v="294800"/>
        <n v="50000"/>
        <n v="3704"/>
        <n v="11879"/>
        <n v="16450"/>
        <n v="17566"/>
        <n v="53731"/>
        <n v="30270"/>
        <n v="130858"/>
        <n v="17227"/>
        <n v="174095"/>
        <n v="62955"/>
        <n v="665205"/>
        <n v="81653"/>
        <n v="317725"/>
        <n v="580902"/>
        <n v="8320"/>
        <n v="37988"/>
        <n v="5427"/>
        <n v="8767"/>
        <n v="14969"/>
        <n v="35069"/>
        <n v="270498"/>
        <n v="5412"/>
        <n v="348180"/>
        <n v="1412044"/>
        <n v="40237"/>
        <n v="31165"/>
        <n v="119372"/>
        <n v="223318"/>
        <n v="1097835"/>
        <n v="843353"/>
        <n v="240578"/>
        <n v="649970"/>
        <n v="171754"/>
        <n v="26250"/>
        <n v="1073513"/>
        <n v="49295"/>
        <n v="446434"/>
        <n v="711197"/>
        <n v="232715"/>
        <n v="197779"/>
        <n v="328889"/>
        <n v="101231"/>
        <n v="149537"/>
        <n v="82351"/>
        <n v="410662"/>
        <n v="489783"/>
        <n v="38418"/>
        <n v="72131"/>
        <n v="16120"/>
        <n v="154617"/>
        <n v="1315403"/>
        <n v="121074"/>
        <n v="99307"/>
        <n v="16226"/>
        <n v="210278"/>
        <n v="802293"/>
        <n v="610600"/>
        <n v="4825673"/>
        <n v="356705"/>
        <n v="556550"/>
        <n v="7893"/>
        <n v="151506"/>
        <n v="320289"/>
        <n v="195577"/>
        <n v="36701"/>
        <n v="418781"/>
        <n v="91474"/>
        <n v="429267"/>
        <n v="561392"/>
        <n v="35258"/>
        <n v="265493"/>
        <n v="51538"/>
        <n v="20883"/>
        <n v="453171"/>
        <n v="95898"/>
        <n v="37994"/>
        <n v="198625"/>
        <n v="29120"/>
        <n v="30655"/>
        <n v="455883"/>
        <n v="9463"/>
        <n v="6254"/>
        <n v="3308"/>
        <n v="35500"/>
        <n v="47072"/>
        <n v="98814"/>
        <n v="7912"/>
        <n v="9692"/>
        <n v="33033"/>
        <n v="20202"/>
        <n v="22828"/>
        <n v="22403"/>
        <n v="469703"/>
        <n v="42833"/>
        <n v="6022"/>
        <n v="61740"/>
        <n v="93966"/>
        <n v="118402"/>
        <n v="265896"/>
        <n v="7253"/>
        <n v="28156"/>
        <n v="27956"/>
        <n v="192523"/>
        <n v="125381"/>
        <n v="7636"/>
        <n v="111148"/>
        <n v="55566"/>
        <n v="45287"/>
        <n v="21995"/>
        <n v="1793724"/>
        <n v="74485"/>
        <n v="1512"/>
        <n v="89386"/>
        <n v="111132"/>
        <n v="17364"/>
        <n v="130214"/>
        <n v="58605"/>
        <n v="93128"/>
        <n v="466634"/>
        <n v="70329"/>
        <n v="37170"/>
        <n v="18131"/>
        <n v="10666"/>
        <n v="42419"/>
        <n v="552663"/>
        <n v="20296"/>
        <n v="5415"/>
        <n v="221206"/>
        <n v="52555"/>
        <n v="636581"/>
        <n v="188039"/>
        <n v="72096"/>
        <n v="201153"/>
        <n v="88601"/>
        <n v="196488"/>
        <n v="5366"/>
        <n v="54295"/>
        <n v="7049"/>
        <n v="5017"/>
        <n v="24239"/>
        <n v="17210"/>
        <n v="6615"/>
        <n v="33737"/>
        <n v="303644"/>
        <n v="3815"/>
        <n v="12235"/>
        <n v="16943"/>
        <n v="2437"/>
        <n v="18093"/>
        <n v="55343"/>
        <n v="31178"/>
        <n v="134784"/>
        <n v="17744"/>
        <n v="179318"/>
        <n v="64843"/>
        <n v="685161"/>
        <n v="84102"/>
        <n v="327257"/>
        <n v="633472"/>
        <n v="8569"/>
        <n v="39127"/>
        <n v="5590"/>
        <n v="9820"/>
        <n v="14336"/>
        <n v="39280"/>
        <n v="278613"/>
        <n v="5575"/>
        <n v="365064"/>
        <n v="1472326"/>
        <n v="40275"/>
        <n v="34961"/>
        <n v="31973"/>
        <n v="125340"/>
        <n v="234484"/>
        <n v="1150945"/>
        <n v="876441"/>
        <n v="247795"/>
        <n v="725280"/>
        <n v="186877"/>
        <n v="27563"/>
        <n v="1102160"/>
        <n v="50774"/>
        <n v="500049"/>
        <n v="732924"/>
        <n v="260664"/>
        <n v="203713"/>
        <n v="338756"/>
        <n v="104268"/>
        <n v="154023"/>
        <n v="83927"/>
        <n v="440498"/>
        <n v="504476"/>
        <n v="39570"/>
        <n v="77461"/>
        <n v="16388"/>
        <n v="1622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s v="New Base"/>
    <n v="2016"/>
    <n v="2016"/>
    <x v="0"/>
    <x v="0"/>
    <s v="09802453"/>
    <s v="Electric System Ops-098"/>
    <x v="0"/>
    <s v="Sys Control Dispatch"/>
    <s v="Non-Labor"/>
    <x v="0"/>
    <x v="0"/>
    <n v="113687"/>
    <n v="0"/>
    <d v="2015-12-05T22:35:58"/>
  </r>
  <r>
    <s v="New Base"/>
    <n v="2016"/>
    <n v="2016"/>
    <x v="0"/>
    <x v="0"/>
    <s v="09802455"/>
    <s v="Trans System Admin - 098"/>
    <x v="1"/>
    <s v="Supv and Engineering"/>
    <s v="Non-Labor"/>
    <x v="0"/>
    <x v="0"/>
    <n v="212683"/>
    <n v="0"/>
    <d v="2015-12-05T22:36:10"/>
  </r>
  <r>
    <s v="New Base"/>
    <n v="2016"/>
    <n v="2016"/>
    <x v="1"/>
    <x v="1"/>
    <s v="09800712"/>
    <s v="TV and Radio Interference"/>
    <x v="2"/>
    <s v="Cust Install Expense"/>
    <s v="Non-Labor"/>
    <x v="0"/>
    <x v="0"/>
    <n v="0"/>
    <n v="0"/>
    <d v="2015-09-09T10:33:37"/>
  </r>
  <r>
    <s v="New Base"/>
    <n v="2016"/>
    <n v="2016"/>
    <x v="1"/>
    <x v="1"/>
    <s v="03800711"/>
    <s v="Idaho Meter Reading"/>
    <x v="3"/>
    <s v="Meter Reading"/>
    <s v="Non-Labor"/>
    <x v="1"/>
    <x v="1"/>
    <n v="0"/>
    <n v="0"/>
    <d v="2015-09-09T10:33:37"/>
  </r>
  <r>
    <s v="New Base"/>
    <n v="2016"/>
    <n v="2016"/>
    <x v="2"/>
    <x v="2"/>
    <s v="03800711"/>
    <s v="Idaho Meter Reading"/>
    <x v="3"/>
    <s v="Meter Reading"/>
    <s v="Non-Labor"/>
    <x v="1"/>
    <x v="1"/>
    <n v="50400"/>
    <n v="0"/>
    <d v="2015-12-05T20:08:09"/>
  </r>
  <r>
    <s v="New Base"/>
    <n v="2016"/>
    <n v="2016"/>
    <x v="3"/>
    <x v="3"/>
    <s v="09905730"/>
    <s v="ET Operations Common All"/>
    <x v="4"/>
    <s v="cust accounts expens"/>
    <s v="Labor"/>
    <x v="1"/>
    <x v="2"/>
    <n v="521415"/>
    <n v="0"/>
    <d v="2015-12-02T11:47:02"/>
  </r>
  <r>
    <s v="New Base"/>
    <n v="2016"/>
    <n v="2016"/>
    <x v="4"/>
    <x v="4"/>
    <s v="09905730"/>
    <s v="ET Operations Common All"/>
    <x v="5"/>
    <s v="labor"/>
    <s v="Labor"/>
    <x v="1"/>
    <x v="2"/>
    <n v="394742"/>
    <n v="0"/>
    <d v="2015-12-05T23:51:27"/>
  </r>
  <r>
    <s v="New Base"/>
    <n v="2016"/>
    <n v="2016"/>
    <x v="5"/>
    <x v="5"/>
    <s v="09905813"/>
    <s v="Applications Program Expense"/>
    <x v="5"/>
    <s v="labor"/>
    <s v="Labor"/>
    <x v="1"/>
    <x v="2"/>
    <n v="8584"/>
    <n v="0"/>
    <d v="2015-12-06T11:47:59"/>
  </r>
  <r>
    <s v="New Base"/>
    <n v="2016"/>
    <n v="2016"/>
    <x v="6"/>
    <x v="6"/>
    <s v="09800180"/>
    <s v="IT Operations - WaId Common"/>
    <x v="5"/>
    <s v="labor"/>
    <s v="Labor"/>
    <x v="1"/>
    <x v="0"/>
    <n v="525914"/>
    <n v="0"/>
    <d v="2015-12-02T10:35:14"/>
  </r>
  <r>
    <s v="New Base"/>
    <n v="2016"/>
    <n v="2016"/>
    <x v="6"/>
    <x v="6"/>
    <s v="09800180"/>
    <s v="IT Operations - WaId Common"/>
    <x v="5"/>
    <s v="labor"/>
    <s v="Overtime"/>
    <x v="1"/>
    <x v="0"/>
    <n v="33234"/>
    <n v="0"/>
    <d v="2015-12-02T09:41:16"/>
  </r>
  <r>
    <s v="New Base"/>
    <n v="2016"/>
    <n v="2016"/>
    <x v="6"/>
    <x v="6"/>
    <s v="09905730"/>
    <s v="ET Operations Common All"/>
    <x v="5"/>
    <s v="labor"/>
    <s v="Labor"/>
    <x v="1"/>
    <x v="2"/>
    <n v="178514"/>
    <n v="0"/>
    <d v="2015-12-02T09:43:03"/>
  </r>
  <r>
    <s v="New Base"/>
    <n v="2016"/>
    <n v="2016"/>
    <x v="6"/>
    <x v="6"/>
    <s v="09905733"/>
    <s v="ET Admin Common All"/>
    <x v="5"/>
    <s v="labor"/>
    <s v="Labor"/>
    <x v="1"/>
    <x v="2"/>
    <n v="48579"/>
    <n v="0"/>
    <d v="2015-12-02T09:42:24"/>
  </r>
  <r>
    <s v="New Base"/>
    <n v="2016"/>
    <n v="2016"/>
    <x v="6"/>
    <x v="6"/>
    <s v="09805448"/>
    <s v="WA ID GCN Specific"/>
    <x v="5"/>
    <s v="labor"/>
    <s v="Labor"/>
    <x v="0"/>
    <x v="0"/>
    <n v="18711"/>
    <n v="0"/>
    <d v="2015-12-02T09:43:57"/>
  </r>
  <r>
    <s v="New Base"/>
    <n v="2016"/>
    <n v="2016"/>
    <x v="6"/>
    <x v="6"/>
    <s v="09905730"/>
    <s v="ET Operations Common All"/>
    <x v="5"/>
    <s v="labor"/>
    <s v="Labor"/>
    <x v="1"/>
    <x v="2"/>
    <n v="427936"/>
    <n v="0"/>
    <d v="2015-12-02T09:44:34"/>
  </r>
  <r>
    <s v="New Base"/>
    <n v="2016"/>
    <n v="2016"/>
    <x v="7"/>
    <x v="7"/>
    <s v="09905730"/>
    <s v="ET Operations Common All"/>
    <x v="5"/>
    <s v="labor"/>
    <s v="Labor"/>
    <x v="1"/>
    <x v="2"/>
    <n v="90393"/>
    <n v="0"/>
    <d v="2015-12-05T16:24:19"/>
  </r>
  <r>
    <s v="New Base"/>
    <n v="2016"/>
    <n v="2016"/>
    <x v="7"/>
    <x v="7"/>
    <s v="09905510"/>
    <s v="Security Systems Project"/>
    <x v="5"/>
    <s v="labor"/>
    <s v="Labor"/>
    <x v="1"/>
    <x v="2"/>
    <n v="35813"/>
    <n v="0"/>
    <d v="2015-12-05T16:24:41"/>
  </r>
  <r>
    <s v="New Base"/>
    <n v="2016"/>
    <n v="2016"/>
    <x v="7"/>
    <x v="7"/>
    <s v="09905732"/>
    <s v="ET Arch Planning Common All"/>
    <x v="5"/>
    <s v="labor"/>
    <s v="Labor"/>
    <x v="1"/>
    <x v="2"/>
    <n v="187223"/>
    <n v="0"/>
    <d v="2015-12-05T16:24:30"/>
  </r>
  <r>
    <s v="New Base"/>
    <n v="2016"/>
    <n v="2016"/>
    <x v="7"/>
    <x v="7"/>
    <s v="09905733"/>
    <s v="ET Admin Common All"/>
    <x v="5"/>
    <s v="labor"/>
    <s v="Labor"/>
    <x v="1"/>
    <x v="2"/>
    <n v="0"/>
    <n v="0"/>
    <d v="2015-09-09T10:33:37"/>
  </r>
  <r>
    <s v="New Base"/>
    <n v="2016"/>
    <n v="2016"/>
    <x v="8"/>
    <x v="8"/>
    <s v="09905730"/>
    <s v="ET Operations Common All"/>
    <x v="5"/>
    <s v="labor"/>
    <s v="Labor"/>
    <x v="1"/>
    <x v="2"/>
    <n v="429714"/>
    <n v="0"/>
    <d v="2015-12-05T17:10:25"/>
  </r>
  <r>
    <s v="New Base"/>
    <n v="2016"/>
    <n v="2016"/>
    <x v="8"/>
    <x v="8"/>
    <s v="09905730"/>
    <s v="ET Operations Common All"/>
    <x v="5"/>
    <s v="labor"/>
    <s v="Overtime"/>
    <x v="1"/>
    <x v="2"/>
    <n v="8920"/>
    <n v="0"/>
    <d v="2015-12-05T17:11:33"/>
  </r>
  <r>
    <s v="New Base"/>
    <n v="2016"/>
    <n v="2016"/>
    <x v="9"/>
    <x v="9"/>
    <s v="09905732"/>
    <s v="ET Arch Planning Common All"/>
    <x v="5"/>
    <s v="labor"/>
    <s v="Labor"/>
    <x v="1"/>
    <x v="2"/>
    <n v="93142"/>
    <n v="0"/>
    <d v="2015-12-05T17:20:31"/>
  </r>
  <r>
    <s v="New Base"/>
    <n v="2016"/>
    <n v="2016"/>
    <x v="10"/>
    <x v="10"/>
    <s v="09905507"/>
    <s v="Distributed systems project"/>
    <x v="5"/>
    <s v="labor"/>
    <s v="Labor"/>
    <x v="1"/>
    <x v="2"/>
    <n v="7458"/>
    <n v="0"/>
    <d v="2015-12-05T21:26:32"/>
  </r>
  <r>
    <s v="New Base"/>
    <n v="2016"/>
    <n v="2016"/>
    <x v="10"/>
    <x v="10"/>
    <s v="09905730"/>
    <s v="ET Operations Common All"/>
    <x v="5"/>
    <s v="labor"/>
    <s v="Labor"/>
    <x v="1"/>
    <x v="2"/>
    <n v="0"/>
    <n v="0"/>
    <d v="2015-09-09T10:33:37"/>
  </r>
  <r>
    <s v="New Base"/>
    <n v="2016"/>
    <n v="2016"/>
    <x v="10"/>
    <x v="10"/>
    <s v="09905732"/>
    <s v="ET Arch Planning Common All"/>
    <x v="5"/>
    <s v="labor"/>
    <s v="Labor"/>
    <x v="1"/>
    <x v="2"/>
    <n v="40273"/>
    <n v="0"/>
    <d v="2015-12-05T21:26:20"/>
  </r>
  <r>
    <s v="New Base"/>
    <n v="2016"/>
    <n v="2016"/>
    <x v="10"/>
    <x v="10"/>
    <s v="09905733"/>
    <s v="ET Admin Common All"/>
    <x v="5"/>
    <s v="labor"/>
    <s v="Labor"/>
    <x v="1"/>
    <x v="2"/>
    <n v="0"/>
    <n v="0"/>
    <d v="2015-09-09T10:33:37"/>
  </r>
  <r>
    <s v="New Base"/>
    <n v="2016"/>
    <n v="2016"/>
    <x v="11"/>
    <x v="11"/>
    <s v="09905730"/>
    <s v="ET Operations Common All"/>
    <x v="5"/>
    <s v="labor"/>
    <s v="Labor"/>
    <x v="1"/>
    <x v="2"/>
    <n v="442741"/>
    <n v="0"/>
    <d v="2015-12-05T18:54:46"/>
  </r>
  <r>
    <s v="New Base"/>
    <n v="2016"/>
    <n v="2016"/>
    <x v="11"/>
    <x v="11"/>
    <s v="09905730"/>
    <s v="ET Operations Common All"/>
    <x v="5"/>
    <s v="labor"/>
    <s v="Overtime"/>
    <x v="1"/>
    <x v="2"/>
    <n v="40374"/>
    <n v="0"/>
    <d v="2015-12-05T18:56:10"/>
  </r>
  <r>
    <s v="New Base"/>
    <n v="2016"/>
    <n v="2016"/>
    <x v="12"/>
    <x v="12"/>
    <s v="09905730"/>
    <s v="ET Operations Common All"/>
    <x v="5"/>
    <s v="labor"/>
    <s v="Labor"/>
    <x v="1"/>
    <x v="2"/>
    <n v="166852"/>
    <n v="0"/>
    <d v="2015-12-05T23:57:56"/>
  </r>
  <r>
    <s v="New Base"/>
    <n v="2016"/>
    <n v="2016"/>
    <x v="13"/>
    <x v="13"/>
    <s v="09905813"/>
    <s v="Applications Program Expense"/>
    <x v="5"/>
    <s v="labor"/>
    <s v="Labor"/>
    <x v="1"/>
    <x v="2"/>
    <n v="6837"/>
    <n v="0"/>
    <d v="2015-12-06T11:34:02"/>
  </r>
  <r>
    <s v="New Base"/>
    <n v="2016"/>
    <n v="2016"/>
    <x v="14"/>
    <x v="14"/>
    <s v="09905813"/>
    <s v="Applications Program Expense"/>
    <x v="5"/>
    <s v="labor"/>
    <s v="Labor"/>
    <x v="1"/>
    <x v="2"/>
    <n v="26351"/>
    <n v="0"/>
    <d v="2015-12-06T01:43:35"/>
  </r>
  <r>
    <s v="New Base"/>
    <n v="2016"/>
    <n v="2016"/>
    <x v="1"/>
    <x v="1"/>
    <s v="09905731"/>
    <s v="ET Delivery Common All"/>
    <x v="5"/>
    <s v="labor"/>
    <s v="Labor"/>
    <x v="1"/>
    <x v="2"/>
    <n v="7198"/>
    <n v="0"/>
    <d v="2015-12-05T19:33:04"/>
  </r>
  <r>
    <s v="New Base"/>
    <n v="2016"/>
    <n v="2016"/>
    <x v="1"/>
    <x v="1"/>
    <s v="09905509"/>
    <s v="Network Systems Project"/>
    <x v="5"/>
    <s v="labor"/>
    <s v="Labor"/>
    <x v="1"/>
    <x v="2"/>
    <n v="0"/>
    <n v="0"/>
    <d v="2015-09-09T10:33:37"/>
  </r>
  <r>
    <s v="New Base"/>
    <n v="2016"/>
    <n v="2016"/>
    <x v="1"/>
    <x v="1"/>
    <s v="09905732"/>
    <s v="ET Arch Planning Common All"/>
    <x v="5"/>
    <s v="labor"/>
    <s v="Labor"/>
    <x v="1"/>
    <x v="2"/>
    <n v="118183"/>
    <n v="0"/>
    <d v="2015-12-05T19:33:15"/>
  </r>
  <r>
    <s v="New Base"/>
    <n v="2016"/>
    <n v="2016"/>
    <x v="1"/>
    <x v="1"/>
    <s v="09905733"/>
    <s v="ET Admin Common All"/>
    <x v="5"/>
    <s v="labor"/>
    <s v="Labor"/>
    <x v="1"/>
    <x v="2"/>
    <n v="0"/>
    <n v="0"/>
    <d v="2015-09-09T10:33:37"/>
  </r>
  <r>
    <s v="New Base"/>
    <n v="2016"/>
    <n v="2016"/>
    <x v="15"/>
    <x v="15"/>
    <s v="09905730"/>
    <s v="ET Operations Common All"/>
    <x v="5"/>
    <s v="labor"/>
    <s v="Labor"/>
    <x v="1"/>
    <x v="2"/>
    <n v="226207"/>
    <n v="0"/>
    <d v="2015-12-06T00:14:27"/>
  </r>
  <r>
    <s v="New Base"/>
    <n v="2016"/>
    <n v="2016"/>
    <x v="16"/>
    <x v="16"/>
    <s v="09905813"/>
    <s v="Applications Program Expense"/>
    <x v="5"/>
    <s v="labor"/>
    <s v="Labor"/>
    <x v="1"/>
    <x v="2"/>
    <n v="35036"/>
    <n v="0"/>
    <d v="2015-12-06T12:04:07"/>
  </r>
  <r>
    <s v="New Base"/>
    <n v="2016"/>
    <n v="2016"/>
    <x v="17"/>
    <x v="17"/>
    <s v="09905732"/>
    <s v="ET Arch Planning Common All"/>
    <x v="5"/>
    <s v="labor"/>
    <s v="Labor"/>
    <x v="1"/>
    <x v="2"/>
    <n v="45837"/>
    <n v="0"/>
    <d v="2015-12-05T21:40:46"/>
  </r>
  <r>
    <s v="New Base"/>
    <n v="2016"/>
    <n v="2016"/>
    <x v="17"/>
    <x v="17"/>
    <s v="09905733"/>
    <s v="ET Admin Common All"/>
    <x v="5"/>
    <s v="labor"/>
    <s v="Labor"/>
    <x v="1"/>
    <x v="2"/>
    <n v="0"/>
    <n v="0"/>
    <d v="2015-09-09T10:33:37"/>
  </r>
  <r>
    <s v="New Base"/>
    <n v="2016"/>
    <n v="2016"/>
    <x v="17"/>
    <x v="17"/>
    <s v="09905730"/>
    <s v="ET Operations Common All"/>
    <x v="5"/>
    <s v="labor"/>
    <s v="Labor"/>
    <x v="1"/>
    <x v="2"/>
    <n v="0"/>
    <n v="0"/>
    <d v="2015-09-09T10:33:37"/>
  </r>
  <r>
    <s v="New Base"/>
    <n v="2016"/>
    <n v="2016"/>
    <x v="17"/>
    <x v="17"/>
    <s v="09905513"/>
    <s v="Central Systems Project"/>
    <x v="5"/>
    <s v="labor"/>
    <s v="Labor"/>
    <x v="1"/>
    <x v="2"/>
    <n v="0"/>
    <n v="0"/>
    <d v="2015-09-09T10:33:37"/>
  </r>
  <r>
    <s v="New Base"/>
    <n v="2016"/>
    <n v="2016"/>
    <x v="3"/>
    <x v="3"/>
    <s v="09805448"/>
    <s v="WA ID GCN Specific"/>
    <x v="5"/>
    <s v="labor"/>
    <s v="Labor"/>
    <x v="0"/>
    <x v="0"/>
    <n v="18535"/>
    <n v="0"/>
    <d v="2015-12-02T11:48:36"/>
  </r>
  <r>
    <s v="New Base"/>
    <n v="2016"/>
    <n v="2016"/>
    <x v="18"/>
    <x v="18"/>
    <s v="09905732"/>
    <s v="ET Arch Planning Common All"/>
    <x v="5"/>
    <s v="labor"/>
    <s v="Labor"/>
    <x v="1"/>
    <x v="2"/>
    <n v="0"/>
    <n v="0"/>
    <d v="2015-09-09T10:33:37"/>
  </r>
  <r>
    <s v="New Base"/>
    <n v="2016"/>
    <n v="2016"/>
    <x v="18"/>
    <x v="18"/>
    <s v="09905733"/>
    <s v="ET Admin Common All"/>
    <x v="5"/>
    <s v="labor"/>
    <s v="Labor"/>
    <x v="1"/>
    <x v="2"/>
    <n v="600039"/>
    <n v="0"/>
    <d v="2015-12-05T12:33:49"/>
  </r>
  <r>
    <s v="New Base"/>
    <n v="2016"/>
    <n v="2016"/>
    <x v="18"/>
    <x v="18"/>
    <s v="09905731"/>
    <s v="ET Delivery Common All"/>
    <x v="5"/>
    <s v="labor"/>
    <s v="Labor"/>
    <x v="1"/>
    <x v="2"/>
    <n v="177245"/>
    <n v="0"/>
    <d v="2015-12-05T12:32:29"/>
  </r>
  <r>
    <s v="New Base"/>
    <n v="2016"/>
    <n v="2016"/>
    <x v="19"/>
    <x v="19"/>
    <s v="09905732"/>
    <s v="ET Arch Planning Common All"/>
    <x v="5"/>
    <s v="labor"/>
    <s v="Labor"/>
    <x v="1"/>
    <x v="2"/>
    <n v="83515"/>
    <n v="0"/>
    <d v="2015-12-05T15:07:57"/>
  </r>
  <r>
    <s v="New Base"/>
    <n v="2016"/>
    <n v="2016"/>
    <x v="19"/>
    <x v="19"/>
    <s v="09905731"/>
    <s v="ET Delivery Common All"/>
    <x v="5"/>
    <s v="labor"/>
    <s v="Labor"/>
    <x v="1"/>
    <x v="2"/>
    <n v="185209"/>
    <n v="0"/>
    <d v="2015-12-05T15:07:40"/>
  </r>
  <r>
    <s v="New Base"/>
    <n v="2016"/>
    <n v="2016"/>
    <x v="19"/>
    <x v="19"/>
    <s v="09905507"/>
    <s v="Distributed systems project"/>
    <x v="5"/>
    <s v="labor"/>
    <s v="Labor"/>
    <x v="1"/>
    <x v="2"/>
    <n v="5059"/>
    <n v="0"/>
    <d v="2015-12-05T15:15:42"/>
  </r>
  <r>
    <s v="New Base"/>
    <n v="2016"/>
    <n v="2016"/>
    <x v="19"/>
    <x v="19"/>
    <s v="09905513"/>
    <s v="Central Systems Project"/>
    <x v="5"/>
    <s v="labor"/>
    <s v="Labor"/>
    <x v="1"/>
    <x v="2"/>
    <n v="0"/>
    <n v="0"/>
    <d v="2015-09-09T10:33:37"/>
  </r>
  <r>
    <s v="New Base"/>
    <n v="2016"/>
    <n v="2016"/>
    <x v="19"/>
    <x v="19"/>
    <s v="09905813"/>
    <s v="Applications Program Expense"/>
    <x v="5"/>
    <s v="labor"/>
    <s v="Labor"/>
    <x v="1"/>
    <x v="2"/>
    <n v="51178"/>
    <n v="0"/>
    <d v="2015-12-05T15:10:19"/>
  </r>
  <r>
    <s v="New Base"/>
    <n v="2016"/>
    <n v="2016"/>
    <x v="19"/>
    <x v="19"/>
    <s v="09905733"/>
    <s v="ET Admin Common All"/>
    <x v="5"/>
    <s v="labor"/>
    <s v="Labor"/>
    <x v="1"/>
    <x v="2"/>
    <n v="15000"/>
    <n v="0"/>
    <d v="2015-12-05T15:09:29"/>
  </r>
  <r>
    <s v="New Base"/>
    <n v="2016"/>
    <n v="2016"/>
    <x v="19"/>
    <x v="19"/>
    <s v="09905789"/>
    <s v="License Management"/>
    <x v="5"/>
    <s v="labor"/>
    <s v="Labor"/>
    <x v="1"/>
    <x v="2"/>
    <n v="0"/>
    <n v="0"/>
    <d v="2015-09-09T10:33:37"/>
  </r>
  <r>
    <s v="New Base"/>
    <n v="2016"/>
    <n v="2016"/>
    <x v="19"/>
    <x v="19"/>
    <s v="09905625"/>
    <s v="Resource Management"/>
    <x v="5"/>
    <s v="labor"/>
    <s v="Labor"/>
    <x v="1"/>
    <x v="2"/>
    <n v="0"/>
    <n v="0"/>
    <d v="2015-09-09T10:33:37"/>
  </r>
  <r>
    <s v="New Base"/>
    <n v="2016"/>
    <n v="2016"/>
    <x v="19"/>
    <x v="19"/>
    <s v="09905508"/>
    <s v="Communication Systems Project"/>
    <x v="5"/>
    <s v="labor"/>
    <s v="Labor"/>
    <x v="1"/>
    <x v="2"/>
    <n v="6644"/>
    <n v="0"/>
    <d v="2015-12-05T15:12:10"/>
  </r>
  <r>
    <s v="New Base"/>
    <n v="2016"/>
    <n v="2016"/>
    <x v="19"/>
    <x v="19"/>
    <s v="09905624"/>
    <s v="Environmental Systems Project"/>
    <x v="5"/>
    <s v="labor"/>
    <s v="Labor"/>
    <x v="1"/>
    <x v="2"/>
    <n v="4729"/>
    <n v="0"/>
    <d v="2015-12-05T15:13:24"/>
  </r>
  <r>
    <s v="New Base"/>
    <n v="2016"/>
    <n v="2016"/>
    <x v="19"/>
    <x v="19"/>
    <s v="09905510"/>
    <s v="Security Systems Project"/>
    <x v="5"/>
    <s v="labor"/>
    <s v="Labor"/>
    <x v="1"/>
    <x v="2"/>
    <n v="22847"/>
    <n v="0"/>
    <d v="2015-12-05T15:15:22"/>
  </r>
  <r>
    <s v="New Base"/>
    <n v="2016"/>
    <n v="2016"/>
    <x v="19"/>
    <x v="19"/>
    <s v="09905512"/>
    <s v="Facilities IT Project"/>
    <x v="5"/>
    <s v="labor"/>
    <s v="Labor"/>
    <x v="1"/>
    <x v="2"/>
    <n v="4729"/>
    <n v="0"/>
    <d v="2015-12-05T15:13:34"/>
  </r>
  <r>
    <s v="New Base"/>
    <n v="2016"/>
    <n v="2016"/>
    <x v="19"/>
    <x v="19"/>
    <s v="09905509"/>
    <s v="Network Systems Project"/>
    <x v="5"/>
    <s v="labor"/>
    <s v="Labor"/>
    <x v="1"/>
    <x v="2"/>
    <n v="16222"/>
    <n v="0"/>
    <d v="2015-12-05T15:14:35"/>
  </r>
  <r>
    <s v="New Base"/>
    <n v="2016"/>
    <n v="2016"/>
    <x v="20"/>
    <x v="20"/>
    <s v="09905730"/>
    <s v="ET Operations Common All"/>
    <x v="5"/>
    <s v="labor"/>
    <s v="Labor"/>
    <x v="1"/>
    <x v="2"/>
    <n v="16725"/>
    <n v="0"/>
    <d v="2015-12-05T14:22:48"/>
  </r>
  <r>
    <s v="New Base"/>
    <n v="2016"/>
    <n v="2016"/>
    <x v="20"/>
    <x v="20"/>
    <s v="09905730"/>
    <s v="ET Operations Common All"/>
    <x v="5"/>
    <s v="labor"/>
    <s v="Labor"/>
    <x v="1"/>
    <x v="2"/>
    <n v="169024"/>
    <n v="0"/>
    <d v="2015-12-05T14:21:51"/>
  </r>
  <r>
    <s v="New Base"/>
    <n v="2016"/>
    <n v="2016"/>
    <x v="21"/>
    <x v="21"/>
    <s v="09905733"/>
    <s v="ET Admin Common All"/>
    <x v="5"/>
    <s v="labor"/>
    <s v="Labor"/>
    <x v="1"/>
    <x v="2"/>
    <n v="645830"/>
    <n v="0"/>
    <d v="2015-12-05T14:01:56"/>
  </r>
  <r>
    <s v="New Base"/>
    <n v="2016"/>
    <n v="2016"/>
    <x v="21"/>
    <x v="21"/>
    <s v="09905732"/>
    <s v="ET Arch Planning Common All"/>
    <x v="5"/>
    <s v="labor"/>
    <s v="Labor"/>
    <x v="1"/>
    <x v="2"/>
    <n v="79274"/>
    <n v="0"/>
    <d v="2015-12-05T14:01:09"/>
  </r>
  <r>
    <s v="New Base"/>
    <n v="2016"/>
    <n v="2016"/>
    <x v="22"/>
    <x v="22"/>
    <s v="09905730"/>
    <s v="ET Operations Common All"/>
    <x v="5"/>
    <s v="labor"/>
    <s v="Labor"/>
    <x v="1"/>
    <x v="2"/>
    <n v="188533"/>
    <n v="0"/>
    <d v="2015-12-05T22:53:12"/>
  </r>
  <r>
    <s v="New Base"/>
    <n v="2016"/>
    <n v="2016"/>
    <x v="23"/>
    <x v="23"/>
    <s v="09905731"/>
    <s v="ET Delivery Common All"/>
    <x v="5"/>
    <s v="labor"/>
    <s v="Labor"/>
    <x v="1"/>
    <x v="2"/>
    <n v="8077"/>
    <n v="0"/>
    <d v="2015-12-05T21:46:23"/>
  </r>
  <r>
    <s v="New Base"/>
    <n v="2016"/>
    <n v="2016"/>
    <x v="23"/>
    <x v="23"/>
    <s v="09905732"/>
    <s v="ET Arch Planning Common All"/>
    <x v="5"/>
    <s v="labor"/>
    <s v="Labor"/>
    <x v="1"/>
    <x v="2"/>
    <n v="42150"/>
    <n v="0"/>
    <d v="2015-12-05T21:46:34"/>
  </r>
  <r>
    <s v="New Base"/>
    <n v="2016"/>
    <n v="2016"/>
    <x v="23"/>
    <x v="23"/>
    <s v="09905508"/>
    <s v="Communication Systems Project"/>
    <x v="5"/>
    <s v="labor"/>
    <s v="Labor"/>
    <x v="1"/>
    <x v="2"/>
    <n v="0"/>
    <n v="0"/>
    <d v="2015-09-09T10:33:37"/>
  </r>
  <r>
    <s v="New Base"/>
    <n v="2016"/>
    <n v="2016"/>
    <x v="23"/>
    <x v="23"/>
    <s v="09905730"/>
    <s v="ET Operations Common All"/>
    <x v="5"/>
    <s v="labor"/>
    <s v="Labor"/>
    <x v="1"/>
    <x v="2"/>
    <n v="0"/>
    <n v="0"/>
    <d v="2015-09-09T10:33:37"/>
  </r>
  <r>
    <s v="New Base"/>
    <n v="2016"/>
    <n v="2016"/>
    <x v="0"/>
    <x v="0"/>
    <s v="09905733"/>
    <s v="ET Admin Common All"/>
    <x v="5"/>
    <s v="labor"/>
    <s v="Labor"/>
    <x v="1"/>
    <x v="2"/>
    <n v="0"/>
    <n v="0"/>
    <d v="2015-09-09T10:33:37"/>
  </r>
  <r>
    <s v="New Base"/>
    <n v="2016"/>
    <n v="2016"/>
    <x v="0"/>
    <x v="0"/>
    <s v="09905730"/>
    <s v="ET Operations Common All"/>
    <x v="5"/>
    <s v="labor"/>
    <s v="Labor"/>
    <x v="1"/>
    <x v="2"/>
    <n v="0"/>
    <n v="0"/>
    <d v="2015-09-09T10:33:37"/>
  </r>
  <r>
    <s v="New Base"/>
    <n v="2016"/>
    <n v="2016"/>
    <x v="24"/>
    <x v="24"/>
    <s v="09905730"/>
    <s v="ET Operations Common All"/>
    <x v="5"/>
    <s v="labor"/>
    <s v="Labor"/>
    <x v="1"/>
    <x v="2"/>
    <n v="233570"/>
    <n v="0"/>
    <d v="2015-12-06T00:33:14"/>
  </r>
  <r>
    <s v="New Base"/>
    <n v="2016"/>
    <n v="2016"/>
    <x v="25"/>
    <x v="25"/>
    <s v="09905732"/>
    <s v="ET Arch Planning Common All"/>
    <x v="5"/>
    <s v="labor"/>
    <s v="Labor"/>
    <x v="1"/>
    <x v="2"/>
    <n v="192019"/>
    <n v="0"/>
    <d v="2015-12-05T22:30:57"/>
  </r>
  <r>
    <s v="New Base"/>
    <n v="2016"/>
    <n v="2016"/>
    <x v="25"/>
    <x v="25"/>
    <s v="09905813"/>
    <s v="Applications Program Expense"/>
    <x v="5"/>
    <s v="labor"/>
    <s v="Labor"/>
    <x v="1"/>
    <x v="2"/>
    <n v="0"/>
    <n v="0"/>
    <d v="2015-09-09T10:33:37"/>
  </r>
  <r>
    <s v="New Base"/>
    <n v="2016"/>
    <n v="2016"/>
    <x v="25"/>
    <x v="25"/>
    <s v="09905733"/>
    <s v="ET Admin Common All"/>
    <x v="5"/>
    <s v="labor"/>
    <s v="Labor"/>
    <x v="1"/>
    <x v="2"/>
    <n v="319310"/>
    <n v="0"/>
    <d v="2015-12-05T22:31:09"/>
  </r>
  <r>
    <s v="New Base"/>
    <n v="2016"/>
    <n v="2016"/>
    <x v="25"/>
    <x v="25"/>
    <s v="09905731"/>
    <s v="ET Delivery Common All"/>
    <x v="5"/>
    <s v="labor"/>
    <s v="Labor"/>
    <x v="1"/>
    <x v="2"/>
    <n v="0"/>
    <n v="0"/>
    <d v="2015-09-09T10:33:37"/>
  </r>
  <r>
    <s v="New Base"/>
    <n v="2016"/>
    <n v="2016"/>
    <x v="26"/>
    <x v="26"/>
    <s v="09905730"/>
    <s v="ET Operations Common All"/>
    <x v="5"/>
    <s v="labor"/>
    <s v="Labor"/>
    <x v="1"/>
    <x v="2"/>
    <n v="98282"/>
    <n v="0"/>
    <d v="2015-12-06T01:03:06"/>
  </r>
  <r>
    <s v="New Base"/>
    <n v="2016"/>
    <n v="2016"/>
    <x v="26"/>
    <x v="26"/>
    <s v="09905813"/>
    <s v="Applications Program Expense"/>
    <x v="5"/>
    <s v="labor"/>
    <s v="Labor"/>
    <x v="1"/>
    <x v="2"/>
    <n v="145182"/>
    <n v="0"/>
    <d v="2015-12-06T01:12:12"/>
  </r>
  <r>
    <s v="New Base"/>
    <n v="2016"/>
    <n v="2016"/>
    <x v="26"/>
    <x v="26"/>
    <s v="09905733"/>
    <s v="ET Admin Common All"/>
    <x v="5"/>
    <s v="labor"/>
    <s v="Labor"/>
    <x v="1"/>
    <x v="2"/>
    <n v="51007"/>
    <n v="0"/>
    <d v="2015-12-06T01:04:04"/>
  </r>
  <r>
    <s v="New Base"/>
    <n v="2016"/>
    <n v="2016"/>
    <x v="27"/>
    <x v="27"/>
    <s v="09905730"/>
    <s v="ET Operations Common All"/>
    <x v="5"/>
    <s v="labor"/>
    <s v="Labor"/>
    <x v="1"/>
    <x v="2"/>
    <n v="387548"/>
    <n v="0"/>
    <d v="2015-12-06T00:24:00"/>
  </r>
  <r>
    <s v="New Base"/>
    <n v="2016"/>
    <n v="2016"/>
    <x v="28"/>
    <x v="28"/>
    <s v="09905813"/>
    <s v="Applications Program Expense"/>
    <x v="5"/>
    <s v="labor"/>
    <s v="Labor"/>
    <x v="1"/>
    <x v="2"/>
    <n v="26360"/>
    <n v="0"/>
    <d v="2015-12-06T12:59:11"/>
  </r>
  <r>
    <s v="New Base"/>
    <n v="2016"/>
    <n v="2016"/>
    <x v="28"/>
    <x v="28"/>
    <s v="09905730"/>
    <s v="ET Operations Common All"/>
    <x v="5"/>
    <s v="labor"/>
    <s v="Labor"/>
    <x v="1"/>
    <x v="2"/>
    <n v="15772"/>
    <n v="0"/>
    <d v="2015-12-06T12:52:47"/>
  </r>
  <r>
    <s v="New Base"/>
    <n v="2016"/>
    <n v="2016"/>
    <x v="29"/>
    <x v="29"/>
    <s v="09905813"/>
    <s v="Applications Program Expense"/>
    <x v="5"/>
    <s v="labor"/>
    <s v="Labor"/>
    <x v="1"/>
    <x v="2"/>
    <n v="6066"/>
    <n v="0"/>
    <d v="2015-12-06T11:16:07"/>
  </r>
  <r>
    <s v="New Base"/>
    <n v="2016"/>
    <n v="2016"/>
    <x v="6"/>
    <x v="6"/>
    <s v="09905730"/>
    <s v="ET Operations Common All"/>
    <x v="6"/>
    <s v="supp &amp; exp"/>
    <s v="Non-Labor"/>
    <x v="1"/>
    <x v="2"/>
    <n v="1200"/>
    <n v="0"/>
    <d v="2015-12-02T09:48:03"/>
  </r>
  <r>
    <s v="New Base"/>
    <n v="2016"/>
    <n v="2016"/>
    <x v="6"/>
    <x v="6"/>
    <s v="09800180"/>
    <s v="IT Operations - WaId Common"/>
    <x v="6"/>
    <s v="supp &amp; exp"/>
    <s v="Non-Labor"/>
    <x v="1"/>
    <x v="0"/>
    <n v="33250"/>
    <n v="0"/>
    <d v="2015-09-29T12:37:42"/>
  </r>
  <r>
    <s v="New Base"/>
    <n v="2016"/>
    <n v="2016"/>
    <x v="7"/>
    <x v="7"/>
    <s v="09905510"/>
    <s v="Security Systems Project"/>
    <x v="6"/>
    <s v="supp &amp; exp"/>
    <s v="Non-Labor"/>
    <x v="1"/>
    <x v="2"/>
    <n v="0"/>
    <n v="0"/>
    <d v="2015-09-09T10:33:37"/>
  </r>
  <r>
    <s v="New Base"/>
    <n v="2016"/>
    <n v="2016"/>
    <x v="7"/>
    <x v="7"/>
    <s v="09905495"/>
    <s v="EBC Annual Excercises"/>
    <x v="6"/>
    <s v="supp &amp; exp"/>
    <s v="Non-Labor"/>
    <x v="1"/>
    <x v="2"/>
    <n v="0"/>
    <n v="0"/>
    <d v="2015-09-09T10:33:37"/>
  </r>
  <r>
    <s v="New Base"/>
    <n v="2016"/>
    <n v="2016"/>
    <x v="7"/>
    <x v="7"/>
    <s v="09905733"/>
    <s v="ET Admin Common All"/>
    <x v="6"/>
    <s v="supp &amp; exp"/>
    <s v="Non-Labor"/>
    <x v="1"/>
    <x v="2"/>
    <n v="0"/>
    <n v="0"/>
    <d v="2015-09-09T10:33:37"/>
  </r>
  <r>
    <s v="New Base"/>
    <n v="2016"/>
    <n v="2016"/>
    <x v="7"/>
    <x v="7"/>
    <s v="09905730"/>
    <s v="ET Operations Common All"/>
    <x v="6"/>
    <s v="supp &amp; exp"/>
    <s v="Non-Labor"/>
    <x v="1"/>
    <x v="2"/>
    <n v="0"/>
    <n v="0"/>
    <d v="2015-09-09T10:33:37"/>
  </r>
  <r>
    <s v="New Base"/>
    <n v="2016"/>
    <n v="2016"/>
    <x v="30"/>
    <x v="30"/>
    <s v="09905733"/>
    <s v="ET Admin Common All"/>
    <x v="6"/>
    <s v="supp &amp; exp"/>
    <s v="Non-Labor"/>
    <x v="1"/>
    <x v="2"/>
    <n v="6004"/>
    <n v="0"/>
    <d v="2015-12-05T17:32:00"/>
  </r>
  <r>
    <s v="New Base"/>
    <n v="2016"/>
    <n v="2016"/>
    <x v="30"/>
    <x v="30"/>
    <s v="09905730"/>
    <s v="ET Operations Common All"/>
    <x v="6"/>
    <s v="supp &amp; exp"/>
    <s v="Non-Labor"/>
    <x v="1"/>
    <x v="2"/>
    <n v="3150"/>
    <n v="0"/>
    <d v="2015-12-05T17:29:33"/>
  </r>
  <r>
    <s v="New Base"/>
    <n v="2016"/>
    <n v="2016"/>
    <x v="9"/>
    <x v="9"/>
    <s v="09905495"/>
    <s v="EBC Annual Excercises"/>
    <x v="6"/>
    <s v="supp &amp; exp"/>
    <s v="Non-Labor"/>
    <x v="1"/>
    <x v="2"/>
    <n v="14000"/>
    <n v="0"/>
    <d v="2015-12-05T17:22:33"/>
  </r>
  <r>
    <s v="New Base"/>
    <n v="2016"/>
    <n v="2016"/>
    <x v="10"/>
    <x v="10"/>
    <s v="09905733"/>
    <s v="ET Admin Common All"/>
    <x v="6"/>
    <s v="supp &amp; exp"/>
    <s v="Non-Labor"/>
    <x v="1"/>
    <x v="2"/>
    <n v="0"/>
    <n v="0"/>
    <d v="2015-09-09T10:33:37"/>
  </r>
  <r>
    <s v="New Base"/>
    <n v="2016"/>
    <n v="2016"/>
    <x v="10"/>
    <x v="10"/>
    <s v="09905510"/>
    <s v="Security Systems Project"/>
    <x v="6"/>
    <s v="supp &amp; exp"/>
    <s v="Non-Labor"/>
    <x v="1"/>
    <x v="2"/>
    <n v="0"/>
    <n v="0"/>
    <d v="2015-09-09T10:33:37"/>
  </r>
  <r>
    <s v="New Base"/>
    <n v="2016"/>
    <n v="2016"/>
    <x v="10"/>
    <x v="10"/>
    <s v="09905730"/>
    <s v="ET Operations Common All"/>
    <x v="6"/>
    <s v="supp &amp; exp"/>
    <s v="Non-Labor"/>
    <x v="1"/>
    <x v="2"/>
    <n v="0"/>
    <n v="0"/>
    <d v="2015-09-09T10:33:37"/>
  </r>
  <r>
    <s v="New Base"/>
    <n v="2016"/>
    <n v="2016"/>
    <x v="11"/>
    <x v="11"/>
    <s v="09905730"/>
    <s v="ET Operations Common All"/>
    <x v="6"/>
    <s v="supp &amp; exp"/>
    <s v="Non-Labor"/>
    <x v="1"/>
    <x v="2"/>
    <n v="5500"/>
    <n v="0"/>
    <d v="2015-12-02T11:33:54"/>
  </r>
  <r>
    <s v="New Base"/>
    <n v="2016"/>
    <n v="2016"/>
    <x v="31"/>
    <x v="31"/>
    <s v="09905730"/>
    <s v="ET Operations Common All"/>
    <x v="6"/>
    <s v="supp &amp; exp"/>
    <s v="Non-Labor"/>
    <x v="1"/>
    <x v="2"/>
    <n v="222000"/>
    <n v="0"/>
    <d v="2015-12-05T21:57:54"/>
  </r>
  <r>
    <s v="New Base"/>
    <n v="2016"/>
    <n v="2016"/>
    <x v="31"/>
    <x v="31"/>
    <s v="09905733"/>
    <s v="ET Admin Common All"/>
    <x v="6"/>
    <s v="supp &amp; exp"/>
    <s v="Non-Labor"/>
    <x v="1"/>
    <x v="2"/>
    <n v="5985"/>
    <n v="0"/>
    <d v="2015-12-05T22:00:35"/>
  </r>
  <r>
    <s v="New Base"/>
    <n v="2016"/>
    <n v="2016"/>
    <x v="31"/>
    <x v="31"/>
    <s v="09905507"/>
    <s v="Distributed systems project"/>
    <x v="6"/>
    <s v="supp &amp; exp"/>
    <s v="Non-Labor"/>
    <x v="1"/>
    <x v="2"/>
    <n v="56000"/>
    <n v="0"/>
    <d v="2015-12-05T21:59:50"/>
  </r>
  <r>
    <s v="New Base"/>
    <n v="2016"/>
    <n v="2016"/>
    <x v="1"/>
    <x v="1"/>
    <s v="09905509"/>
    <s v="Network Systems Project"/>
    <x v="6"/>
    <s v="supp &amp; exp"/>
    <s v="Non-Labor"/>
    <x v="1"/>
    <x v="2"/>
    <n v="0"/>
    <n v="0"/>
    <d v="2015-09-09T10:33:37"/>
  </r>
  <r>
    <s v="New Base"/>
    <n v="2016"/>
    <n v="2016"/>
    <x v="1"/>
    <x v="1"/>
    <s v="09905733"/>
    <s v="ET Admin Common All"/>
    <x v="6"/>
    <s v="supp &amp; exp"/>
    <s v="Non-Labor"/>
    <x v="1"/>
    <x v="2"/>
    <n v="0"/>
    <n v="0"/>
    <d v="2015-09-09T10:33:37"/>
  </r>
  <r>
    <s v="New Base"/>
    <n v="2016"/>
    <n v="2016"/>
    <x v="1"/>
    <x v="1"/>
    <s v="09905107"/>
    <s v="Telecom Services"/>
    <x v="6"/>
    <s v="supp &amp; exp"/>
    <s v="Non-Labor"/>
    <x v="1"/>
    <x v="2"/>
    <n v="0"/>
    <n v="0"/>
    <d v="2015-09-09T10:33:37"/>
  </r>
  <r>
    <s v="New Base"/>
    <n v="2016"/>
    <n v="2016"/>
    <x v="1"/>
    <x v="1"/>
    <s v="02806002"/>
    <s v="Smart Grid Ongoing O&amp;M"/>
    <x v="6"/>
    <s v="supp &amp; exp"/>
    <s v="Non-Labor"/>
    <x v="0"/>
    <x v="3"/>
    <n v="0"/>
    <n v="0"/>
    <d v="2015-09-09T10:33:37"/>
  </r>
  <r>
    <s v="New Base"/>
    <n v="2016"/>
    <n v="2016"/>
    <x v="1"/>
    <x v="1"/>
    <s v="09800180"/>
    <s v="IT Operations - WaId Common"/>
    <x v="6"/>
    <s v="supp &amp; exp"/>
    <s v="Non-Labor"/>
    <x v="1"/>
    <x v="0"/>
    <n v="0"/>
    <n v="0"/>
    <d v="2015-09-09T10:33:37"/>
  </r>
  <r>
    <s v="New Base"/>
    <n v="2016"/>
    <n v="2016"/>
    <x v="2"/>
    <x v="2"/>
    <s v="09905733"/>
    <s v="ET Admin Common All"/>
    <x v="6"/>
    <s v="supp &amp; exp"/>
    <s v="Non-Labor"/>
    <x v="1"/>
    <x v="2"/>
    <n v="1141"/>
    <n v="0"/>
    <d v="2015-12-05T21:20:10"/>
  </r>
  <r>
    <s v="New Base"/>
    <n v="2016"/>
    <n v="2016"/>
    <x v="2"/>
    <x v="2"/>
    <s v="09905107"/>
    <s v="Telecom Services"/>
    <x v="6"/>
    <s v="supp &amp; exp"/>
    <s v="Non-Labor"/>
    <x v="1"/>
    <x v="2"/>
    <n v="1545157"/>
    <n v="0"/>
    <d v="2015-12-05T20:12:11"/>
  </r>
  <r>
    <s v="New Base"/>
    <n v="2016"/>
    <n v="2016"/>
    <x v="2"/>
    <x v="2"/>
    <s v="09800180"/>
    <s v="IT Operations - WaId Common"/>
    <x v="6"/>
    <s v="supp &amp; exp"/>
    <s v="Non-Labor"/>
    <x v="1"/>
    <x v="0"/>
    <n v="41077"/>
    <n v="0"/>
    <d v="2015-12-05T20:13:08"/>
  </r>
  <r>
    <s v="New Base"/>
    <n v="2016"/>
    <n v="2016"/>
    <x v="2"/>
    <x v="2"/>
    <s v="02806002"/>
    <s v="Smart Grid Ongoing O&amp;M"/>
    <x v="6"/>
    <s v="supp &amp; exp"/>
    <s v="Non-Labor"/>
    <x v="0"/>
    <x v="3"/>
    <n v="67560"/>
    <n v="0"/>
    <d v="2015-12-05T20:05:13"/>
  </r>
  <r>
    <s v="New Base"/>
    <n v="2016"/>
    <n v="2016"/>
    <x v="2"/>
    <x v="2"/>
    <s v="09905509"/>
    <s v="Network Systems Project"/>
    <x v="6"/>
    <s v="supp &amp; exp"/>
    <s v="Non-Labor"/>
    <x v="1"/>
    <x v="2"/>
    <n v="19950"/>
    <n v="0"/>
    <d v="2015-12-05T20:15:02"/>
  </r>
  <r>
    <s v="New Base"/>
    <n v="2016"/>
    <n v="2016"/>
    <x v="17"/>
    <x v="17"/>
    <s v="09905733"/>
    <s v="ET Admin Common All"/>
    <x v="6"/>
    <s v="supp &amp; exp"/>
    <s v="Non-Labor"/>
    <x v="1"/>
    <x v="2"/>
    <n v="0"/>
    <n v="0"/>
    <d v="2015-09-09T10:33:37"/>
  </r>
  <r>
    <s v="New Base"/>
    <n v="2016"/>
    <n v="2016"/>
    <x v="3"/>
    <x v="3"/>
    <s v="09905730"/>
    <s v="ET Operations Common All"/>
    <x v="6"/>
    <s v="supp &amp; exp"/>
    <s v="Non-Labor"/>
    <x v="1"/>
    <x v="2"/>
    <n v="1400"/>
    <n v="0"/>
    <d v="2015-12-02T11:49:20"/>
  </r>
  <r>
    <s v="New Base"/>
    <n v="2016"/>
    <n v="2016"/>
    <x v="32"/>
    <x v="32"/>
    <s v="09905733"/>
    <s v="ET Admin Common All"/>
    <x v="6"/>
    <s v="supp &amp; exp"/>
    <s v="Non-Labor"/>
    <x v="1"/>
    <x v="2"/>
    <n v="5408"/>
    <n v="0"/>
    <d v="2015-12-05T22:15:15"/>
  </r>
  <r>
    <s v="New Base"/>
    <n v="2016"/>
    <n v="2016"/>
    <x v="18"/>
    <x v="18"/>
    <s v="09905733"/>
    <s v="ET Admin Common All"/>
    <x v="6"/>
    <s v="supp &amp; exp"/>
    <s v="Non-Labor"/>
    <x v="1"/>
    <x v="2"/>
    <n v="15000"/>
    <n v="0"/>
    <d v="2015-12-05T12:53:31"/>
  </r>
  <r>
    <s v="New Base"/>
    <n v="2016"/>
    <n v="2016"/>
    <x v="19"/>
    <x v="19"/>
    <s v="09905512"/>
    <s v="Facilities IT Project"/>
    <x v="6"/>
    <s v="supp &amp; exp"/>
    <s v="Non-Labor"/>
    <x v="1"/>
    <x v="2"/>
    <n v="6300"/>
    <n v="0"/>
    <d v="2015-12-05T15:32:11"/>
  </r>
  <r>
    <s v="New Base"/>
    <n v="2016"/>
    <n v="2016"/>
    <x v="19"/>
    <x v="19"/>
    <s v="09905733"/>
    <s v="ET Admin Common All"/>
    <x v="6"/>
    <s v="supp &amp; exp"/>
    <s v="Non-Labor"/>
    <x v="1"/>
    <x v="2"/>
    <n v="32130"/>
    <n v="0"/>
    <d v="2015-12-05T15:32:35"/>
  </r>
  <r>
    <s v="New Base"/>
    <n v="2016"/>
    <n v="2016"/>
    <x v="19"/>
    <x v="19"/>
    <s v="09905624"/>
    <s v="Environmental Systems Project"/>
    <x v="6"/>
    <s v="supp &amp; exp"/>
    <s v="Non-Labor"/>
    <x v="1"/>
    <x v="2"/>
    <n v="15750"/>
    <n v="0"/>
    <d v="2015-12-05T15:32:22"/>
  </r>
  <r>
    <s v="New Base"/>
    <n v="2016"/>
    <n v="2016"/>
    <x v="23"/>
    <x v="23"/>
    <s v="09905733"/>
    <s v="ET Admin Common All"/>
    <x v="6"/>
    <s v="supp &amp; exp"/>
    <s v="Non-Labor"/>
    <x v="1"/>
    <x v="2"/>
    <n v="0"/>
    <n v="0"/>
    <d v="2015-09-09T10:33:37"/>
  </r>
  <r>
    <s v="New Base"/>
    <n v="2016"/>
    <n v="2016"/>
    <x v="23"/>
    <x v="23"/>
    <s v="09905730"/>
    <s v="ET Operations Common All"/>
    <x v="6"/>
    <s v="supp &amp; exp"/>
    <s v="Non-Labor"/>
    <x v="1"/>
    <x v="2"/>
    <n v="0"/>
    <n v="0"/>
    <d v="2015-09-09T10:33:37"/>
  </r>
  <r>
    <s v="New Base"/>
    <n v="2016"/>
    <n v="2016"/>
    <x v="23"/>
    <x v="23"/>
    <s v="09905107"/>
    <s v="Telecom Services"/>
    <x v="6"/>
    <s v="supp &amp; exp"/>
    <s v="Non-Labor"/>
    <x v="1"/>
    <x v="2"/>
    <n v="0"/>
    <n v="0"/>
    <d v="2015-09-09T10:33:37"/>
  </r>
  <r>
    <s v="New Base"/>
    <n v="2016"/>
    <n v="2016"/>
    <x v="23"/>
    <x v="23"/>
    <s v="09905508"/>
    <s v="Communication Systems Project"/>
    <x v="6"/>
    <s v="supp &amp; exp"/>
    <s v="Non-Labor"/>
    <x v="1"/>
    <x v="2"/>
    <n v="0"/>
    <n v="0"/>
    <d v="2015-09-09T10:33:37"/>
  </r>
  <r>
    <s v="New Base"/>
    <n v="2016"/>
    <n v="2016"/>
    <x v="33"/>
    <x v="33"/>
    <s v="09905730"/>
    <s v="ET Operations Common All"/>
    <x v="6"/>
    <s v="supp &amp; exp"/>
    <s v="Non-Labor"/>
    <x v="1"/>
    <x v="2"/>
    <n v="332100"/>
    <n v="0"/>
    <d v="2015-12-05T22:19:36"/>
  </r>
  <r>
    <s v="New Base"/>
    <n v="2016"/>
    <n v="2016"/>
    <x v="33"/>
    <x v="33"/>
    <s v="09905508"/>
    <s v="Communication Systems Project"/>
    <x v="6"/>
    <s v="supp &amp; exp"/>
    <s v="Non-Labor"/>
    <x v="1"/>
    <x v="2"/>
    <n v="51600"/>
    <n v="0"/>
    <d v="2015-12-05T22:22:34"/>
  </r>
  <r>
    <s v="New Base"/>
    <n v="2016"/>
    <n v="2016"/>
    <x v="33"/>
    <x v="33"/>
    <s v="09905107"/>
    <s v="Telecom Services"/>
    <x v="6"/>
    <s v="supp &amp; exp"/>
    <s v="Non-Labor"/>
    <x v="1"/>
    <x v="2"/>
    <n v="1410844"/>
    <n v="0"/>
    <d v="2015-12-05T22:21:51"/>
  </r>
  <r>
    <s v="New Base"/>
    <n v="2016"/>
    <n v="2016"/>
    <x v="33"/>
    <x v="33"/>
    <s v="09905733"/>
    <s v="ET Admin Common All"/>
    <x v="6"/>
    <s v="supp &amp; exp"/>
    <s v="Non-Labor"/>
    <x v="1"/>
    <x v="2"/>
    <n v="40200"/>
    <n v="0"/>
    <d v="2015-12-05T22:23:17"/>
  </r>
  <r>
    <s v="New Base"/>
    <n v="2016"/>
    <n v="2016"/>
    <x v="0"/>
    <x v="0"/>
    <s v="09905733"/>
    <s v="ET Admin Common All"/>
    <x v="6"/>
    <s v="supp &amp; exp"/>
    <s v="Non-Labor"/>
    <x v="1"/>
    <x v="2"/>
    <n v="5513"/>
    <n v="0"/>
    <d v="2015-12-05T22:38:59"/>
  </r>
  <r>
    <s v="New Base"/>
    <n v="2016"/>
    <n v="2016"/>
    <x v="25"/>
    <x v="25"/>
    <s v="09905731"/>
    <s v="ET Delivery Common All"/>
    <x v="6"/>
    <s v="supp &amp; exp"/>
    <s v="Non-Labor"/>
    <x v="1"/>
    <x v="2"/>
    <n v="0"/>
    <n v="0"/>
    <d v="2015-09-09T10:33:37"/>
  </r>
  <r>
    <s v="New Base"/>
    <n v="2016"/>
    <n v="2016"/>
    <x v="25"/>
    <x v="25"/>
    <s v="09905732"/>
    <s v="ET Arch Planning Common All"/>
    <x v="6"/>
    <s v="supp &amp; exp"/>
    <s v="Non-Labor"/>
    <x v="1"/>
    <x v="2"/>
    <n v="0"/>
    <n v="0"/>
    <d v="2015-09-09T10:33:37"/>
  </r>
  <r>
    <s v="New Base"/>
    <n v="2016"/>
    <n v="2016"/>
    <x v="25"/>
    <x v="25"/>
    <s v="09905733"/>
    <s v="ET Admin Common All"/>
    <x v="6"/>
    <s v="supp &amp; exp"/>
    <s v="Non-Labor"/>
    <x v="1"/>
    <x v="2"/>
    <n v="0"/>
    <n v="0"/>
    <d v="2015-09-09T10:33:37"/>
  </r>
  <r>
    <s v="New Base"/>
    <n v="2016"/>
    <n v="2016"/>
    <x v="34"/>
    <x v="34"/>
    <s v="09905813"/>
    <s v="Applications Program Expense"/>
    <x v="7"/>
    <s v="prof svcs"/>
    <s v="Non-Labor"/>
    <x v="1"/>
    <x v="2"/>
    <n v="1132044"/>
    <n v="0"/>
    <d v="2015-12-05T13:15:12"/>
  </r>
  <r>
    <s v="New Base"/>
    <n v="2016"/>
    <n v="2016"/>
    <x v="34"/>
    <x v="34"/>
    <s v="09905510"/>
    <s v="Security Systems Project"/>
    <x v="7"/>
    <s v="prof svcs"/>
    <s v="Non-Labor"/>
    <x v="1"/>
    <x v="2"/>
    <n v="116660"/>
    <n v="0"/>
    <d v="2015-12-05T13:18:50"/>
  </r>
  <r>
    <s v="New Base"/>
    <n v="2016"/>
    <n v="2016"/>
    <x v="34"/>
    <x v="34"/>
    <s v="09905508"/>
    <s v="Communication Systems Project"/>
    <x v="7"/>
    <s v="prof svcs"/>
    <s v="Non-Labor"/>
    <x v="1"/>
    <x v="2"/>
    <n v="90790"/>
    <n v="0"/>
    <d v="2015-12-05T13:26:43"/>
  </r>
  <r>
    <s v="New Base"/>
    <n v="2016"/>
    <n v="2016"/>
    <x v="34"/>
    <x v="34"/>
    <s v="09905507"/>
    <s v="Distributed systems project"/>
    <x v="7"/>
    <s v="prof svcs"/>
    <s v="Non-Labor"/>
    <x v="1"/>
    <x v="2"/>
    <n v="14717"/>
    <n v="0"/>
    <d v="2015-12-05T13:21:59"/>
  </r>
  <r>
    <s v="New Base"/>
    <n v="2016"/>
    <n v="2016"/>
    <x v="5"/>
    <x v="5"/>
    <s v="09905813"/>
    <s v="Applications Program Expense"/>
    <x v="7"/>
    <s v="prof svcs"/>
    <s v="Non-Labor"/>
    <x v="1"/>
    <x v="2"/>
    <n v="40463"/>
    <n v="0"/>
    <d v="2015-12-06T11:49:28"/>
  </r>
  <r>
    <s v="New Base"/>
    <n v="2016"/>
    <n v="2016"/>
    <x v="7"/>
    <x v="7"/>
    <s v="09905732"/>
    <s v="ET Arch Planning Common All"/>
    <x v="7"/>
    <s v="prof svcs"/>
    <s v="Non-Labor"/>
    <x v="1"/>
    <x v="2"/>
    <n v="0"/>
    <n v="0"/>
    <d v="2015-09-09T10:33:37"/>
  </r>
  <r>
    <s v="New Base"/>
    <n v="2016"/>
    <n v="2016"/>
    <x v="7"/>
    <x v="7"/>
    <s v="09905813"/>
    <s v="Applications Program Expense"/>
    <x v="7"/>
    <s v="prof svcs"/>
    <s v="Non-Labor"/>
    <x v="1"/>
    <x v="2"/>
    <n v="27472"/>
    <n v="0"/>
    <d v="2015-12-05T16:45:40"/>
  </r>
  <r>
    <s v="New Base"/>
    <n v="2016"/>
    <n v="2016"/>
    <x v="7"/>
    <x v="7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7"/>
    <x v="7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7"/>
    <x v="7"/>
    <s v="09905731"/>
    <s v="ET Delivery Common All"/>
    <x v="7"/>
    <s v="prof svcs"/>
    <s v="Non-Labor"/>
    <x v="1"/>
    <x v="2"/>
    <n v="0"/>
    <n v="0"/>
    <d v="2015-09-09T10:33:37"/>
  </r>
  <r>
    <s v="New Base"/>
    <n v="2016"/>
    <n v="2016"/>
    <x v="7"/>
    <x v="7"/>
    <s v="09905510"/>
    <s v="Security Systems Project"/>
    <x v="7"/>
    <s v="prof svcs"/>
    <s v="Non-Labor"/>
    <x v="1"/>
    <x v="2"/>
    <n v="27425"/>
    <n v="0"/>
    <d v="2015-12-05T16:46:45"/>
  </r>
  <r>
    <s v="New Base"/>
    <n v="2016"/>
    <n v="2016"/>
    <x v="30"/>
    <x v="30"/>
    <s v="09905731"/>
    <s v="ET Delivery Common All"/>
    <x v="7"/>
    <s v="prof svcs"/>
    <s v="Non-Labor"/>
    <x v="1"/>
    <x v="2"/>
    <n v="120000"/>
    <n v="0"/>
    <d v="2015-12-05T17:30:25"/>
  </r>
  <r>
    <s v="New Base"/>
    <n v="2016"/>
    <n v="2016"/>
    <x v="30"/>
    <x v="30"/>
    <s v="09905730"/>
    <s v="ET Operations Common All"/>
    <x v="7"/>
    <s v="prof svcs"/>
    <s v="Non-Labor"/>
    <x v="1"/>
    <x v="2"/>
    <n v="60000"/>
    <n v="0"/>
    <d v="2015-12-05T17:28:42"/>
  </r>
  <r>
    <s v="New Base"/>
    <n v="2016"/>
    <n v="2016"/>
    <x v="10"/>
    <x v="10"/>
    <s v="09905732"/>
    <s v="ET Arch Planning Common All"/>
    <x v="7"/>
    <s v="prof svcs"/>
    <s v="Non-Labor"/>
    <x v="1"/>
    <x v="2"/>
    <n v="12617"/>
    <n v="0"/>
    <d v="2015-12-05T21:28:29"/>
  </r>
  <r>
    <s v="New Base"/>
    <n v="2016"/>
    <n v="2016"/>
    <x v="10"/>
    <x v="10"/>
    <s v="09905731"/>
    <s v="ET Delivery Common All"/>
    <x v="7"/>
    <s v="prof svcs"/>
    <s v="Non-Labor"/>
    <x v="1"/>
    <x v="2"/>
    <n v="13824"/>
    <n v="0"/>
    <d v="2015-12-05T21:27:31"/>
  </r>
  <r>
    <s v="New Base"/>
    <n v="2016"/>
    <n v="2016"/>
    <x v="10"/>
    <x v="10"/>
    <s v="09905733"/>
    <s v="ET Admin Common All"/>
    <x v="7"/>
    <s v="prof svcs"/>
    <s v="Non-Labor"/>
    <x v="1"/>
    <x v="2"/>
    <n v="0"/>
    <n v="0"/>
    <d v="2015-09-09T10:33:37"/>
  </r>
  <r>
    <s v="New Base"/>
    <n v="2016"/>
    <n v="2016"/>
    <x v="10"/>
    <x v="10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10"/>
    <x v="10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10"/>
    <x v="10"/>
    <s v="09905507"/>
    <s v="Distributed systems project"/>
    <x v="7"/>
    <s v="prof svcs"/>
    <s v="Non-Labor"/>
    <x v="1"/>
    <x v="2"/>
    <n v="20811"/>
    <n v="0"/>
    <d v="2015-12-05T21:29:28"/>
  </r>
  <r>
    <s v="New Base"/>
    <n v="2016"/>
    <n v="2016"/>
    <x v="31"/>
    <x v="31"/>
    <s v="09905730"/>
    <s v="ET Operations Common All"/>
    <x v="7"/>
    <s v="prof svcs"/>
    <s v="Non-Labor"/>
    <x v="1"/>
    <x v="2"/>
    <n v="85230"/>
    <n v="0"/>
    <d v="2015-12-05T21:57:08"/>
  </r>
  <r>
    <s v="New Base"/>
    <n v="2016"/>
    <n v="2016"/>
    <x v="13"/>
    <x v="13"/>
    <s v="09905813"/>
    <s v="Applications Program Expense"/>
    <x v="7"/>
    <s v="prof svcs"/>
    <s v="Non-Labor"/>
    <x v="1"/>
    <x v="2"/>
    <n v="26539"/>
    <n v="0"/>
    <d v="2015-12-06T11:35:00"/>
  </r>
  <r>
    <s v="New Base"/>
    <n v="2016"/>
    <n v="2016"/>
    <x v="14"/>
    <x v="14"/>
    <s v="09905813"/>
    <s v="Applications Program Expense"/>
    <x v="7"/>
    <s v="prof svcs"/>
    <s v="Non-Labor"/>
    <x v="1"/>
    <x v="2"/>
    <n v="101049"/>
    <n v="0"/>
    <d v="2015-12-06T01:44:40"/>
  </r>
  <r>
    <s v="New Base"/>
    <n v="2016"/>
    <n v="2016"/>
    <x v="1"/>
    <x v="1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1"/>
    <x v="1"/>
    <s v="09905731"/>
    <s v="ET Delivery Common All"/>
    <x v="7"/>
    <s v="prof svcs"/>
    <s v="Non-Labor"/>
    <x v="1"/>
    <x v="2"/>
    <n v="104918"/>
    <n v="0"/>
    <d v="2015-12-06T13:45:52"/>
  </r>
  <r>
    <s v="New Base"/>
    <n v="2016"/>
    <n v="2016"/>
    <x v="2"/>
    <x v="2"/>
    <s v="09905730"/>
    <s v="ET Operations Common All"/>
    <x v="7"/>
    <s v="prof svcs"/>
    <s v="Non-Labor"/>
    <x v="1"/>
    <x v="2"/>
    <n v="81207"/>
    <n v="0"/>
    <d v="2015-12-05T20:10:09"/>
  </r>
  <r>
    <s v="New Base"/>
    <n v="2016"/>
    <n v="2016"/>
    <x v="35"/>
    <x v="35"/>
    <s v="09905813"/>
    <s v="Applications Program Expense"/>
    <x v="7"/>
    <s v="prof svcs"/>
    <s v="Non-Labor"/>
    <x v="1"/>
    <x v="2"/>
    <n v="15079"/>
    <n v="0"/>
    <d v="2015-12-06T11:26:54"/>
  </r>
  <r>
    <s v="New Base"/>
    <n v="2016"/>
    <n v="2016"/>
    <x v="16"/>
    <x v="16"/>
    <s v="09905813"/>
    <s v="Applications Program Expense"/>
    <x v="7"/>
    <s v="prof svcs"/>
    <s v="Non-Labor"/>
    <x v="1"/>
    <x v="2"/>
    <n v="17090"/>
    <n v="0"/>
    <d v="2015-12-06T12:05:25"/>
  </r>
  <r>
    <s v="New Base"/>
    <n v="2016"/>
    <n v="2016"/>
    <x v="17"/>
    <x v="17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17"/>
    <x v="17"/>
    <s v="09905513"/>
    <s v="Central Systems Project"/>
    <x v="7"/>
    <s v="prof svcs"/>
    <s v="Non-Labor"/>
    <x v="1"/>
    <x v="2"/>
    <n v="0"/>
    <n v="0"/>
    <d v="2015-09-09T10:33:37"/>
  </r>
  <r>
    <s v="New Base"/>
    <n v="2016"/>
    <n v="2016"/>
    <x v="17"/>
    <x v="17"/>
    <s v="09805448"/>
    <s v="WA ID GCN Specific"/>
    <x v="7"/>
    <s v="prof svcs"/>
    <s v="Non-Labor"/>
    <x v="0"/>
    <x v="0"/>
    <n v="0"/>
    <n v="0"/>
    <d v="2015-09-09T10:33:37"/>
  </r>
  <r>
    <s v="New Base"/>
    <n v="2016"/>
    <n v="2016"/>
    <x v="17"/>
    <x v="17"/>
    <s v="09905733"/>
    <s v="ET Admin Common All"/>
    <x v="7"/>
    <s v="prof svcs"/>
    <s v="Non-Labor"/>
    <x v="1"/>
    <x v="2"/>
    <n v="0"/>
    <n v="0"/>
    <d v="2015-09-09T10:33:37"/>
  </r>
  <r>
    <s v="New Base"/>
    <n v="2016"/>
    <n v="2016"/>
    <x v="17"/>
    <x v="17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32"/>
    <x v="32"/>
    <s v="09905730"/>
    <s v="ET Operations Common All"/>
    <x v="7"/>
    <s v="prof svcs"/>
    <s v="Non-Labor"/>
    <x v="1"/>
    <x v="2"/>
    <n v="210672"/>
    <n v="0"/>
    <d v="2015-12-05T22:13:36"/>
  </r>
  <r>
    <s v="New Base"/>
    <n v="2016"/>
    <n v="2016"/>
    <x v="18"/>
    <x v="18"/>
    <s v="09905733"/>
    <s v="ET Admin Common All"/>
    <x v="7"/>
    <s v="prof svcs"/>
    <s v="Non-Labor"/>
    <x v="1"/>
    <x v="2"/>
    <n v="67957"/>
    <n v="0"/>
    <d v="2015-12-05T12:37:41"/>
  </r>
  <r>
    <s v="New Base"/>
    <n v="2016"/>
    <n v="2016"/>
    <x v="18"/>
    <x v="18"/>
    <s v="09905731"/>
    <s v="ET Delivery Common All"/>
    <x v="7"/>
    <s v="prof svcs"/>
    <s v="Non-Labor"/>
    <x v="1"/>
    <x v="2"/>
    <n v="0"/>
    <n v="0"/>
    <d v="2015-09-09T10:33:37"/>
  </r>
  <r>
    <s v="New Base"/>
    <n v="2016"/>
    <n v="2016"/>
    <x v="18"/>
    <x v="18"/>
    <s v="09905730"/>
    <s v="ET Operations Common All"/>
    <x v="7"/>
    <s v="prof svcs"/>
    <s v="Non-Labor"/>
    <x v="1"/>
    <x v="2"/>
    <n v="130000"/>
    <n v="0"/>
    <d v="2015-12-05T12:49:20"/>
  </r>
  <r>
    <s v="New Base"/>
    <n v="2016"/>
    <n v="2016"/>
    <x v="18"/>
    <x v="18"/>
    <s v="09905732"/>
    <s v="ET Arch Planning Common All"/>
    <x v="7"/>
    <s v="prof svcs"/>
    <s v="Non-Labor"/>
    <x v="1"/>
    <x v="2"/>
    <n v="182452"/>
    <n v="0"/>
    <d v="2015-12-05T12:51:17"/>
  </r>
  <r>
    <s v="New Base"/>
    <n v="2016"/>
    <n v="2016"/>
    <x v="19"/>
    <x v="19"/>
    <s v="09905731"/>
    <s v="ET Delivery Common All"/>
    <x v="7"/>
    <s v="prof svcs"/>
    <s v="Non-Labor"/>
    <x v="1"/>
    <x v="2"/>
    <n v="293124"/>
    <n v="0"/>
    <d v="2015-12-05T15:19:41"/>
  </r>
  <r>
    <s v="New Base"/>
    <n v="2016"/>
    <n v="2016"/>
    <x v="19"/>
    <x v="19"/>
    <s v="09905731"/>
    <s v="ET Delivery Common All"/>
    <x v="7"/>
    <s v="prof svcs"/>
    <s v="Non-Labor"/>
    <x v="1"/>
    <x v="2"/>
    <n v="20000"/>
    <n v="0"/>
    <d v="2015-12-05T15:31:29"/>
  </r>
  <r>
    <s v="New Base"/>
    <n v="2016"/>
    <n v="2016"/>
    <x v="19"/>
    <x v="19"/>
    <s v="09905625"/>
    <s v="Resource Management"/>
    <x v="7"/>
    <s v="prof svcs"/>
    <s v="Non-Labor"/>
    <x v="1"/>
    <x v="2"/>
    <n v="0"/>
    <n v="0"/>
    <d v="2015-09-09T10:33:37"/>
  </r>
  <r>
    <s v="New Base"/>
    <n v="2016"/>
    <n v="2016"/>
    <x v="19"/>
    <x v="19"/>
    <s v="09905624"/>
    <s v="Environmental Systems Project"/>
    <x v="7"/>
    <s v="prof svcs"/>
    <s v="Non-Labor"/>
    <x v="1"/>
    <x v="2"/>
    <n v="3574"/>
    <n v="0"/>
    <d v="2015-12-05T15:26:52"/>
  </r>
  <r>
    <s v="New Base"/>
    <n v="2016"/>
    <n v="2016"/>
    <x v="19"/>
    <x v="19"/>
    <s v="09905477"/>
    <s v="Enterprise Business Contin prg"/>
    <x v="7"/>
    <s v="prof svcs"/>
    <s v="Non-Labor"/>
    <x v="1"/>
    <x v="2"/>
    <n v="12553"/>
    <n v="0"/>
    <d v="2015-12-05T15:24:46"/>
  </r>
  <r>
    <s v="New Base"/>
    <n v="2016"/>
    <n v="2016"/>
    <x v="19"/>
    <x v="19"/>
    <s v="09905513"/>
    <s v="Central Systems Project"/>
    <x v="7"/>
    <s v="prof svcs"/>
    <s v="Non-Labor"/>
    <x v="1"/>
    <x v="2"/>
    <n v="0"/>
    <n v="0"/>
    <d v="2015-09-09T10:33:37"/>
  </r>
  <r>
    <s v="New Base"/>
    <n v="2016"/>
    <n v="2016"/>
    <x v="19"/>
    <x v="19"/>
    <s v="09905512"/>
    <s v="Facilities IT Project"/>
    <x v="7"/>
    <s v="prof svcs"/>
    <s v="Non-Labor"/>
    <x v="1"/>
    <x v="2"/>
    <n v="15869"/>
    <n v="0"/>
    <d v="2015-12-05T15:28:05"/>
  </r>
  <r>
    <s v="New Base"/>
    <n v="2016"/>
    <n v="2016"/>
    <x v="19"/>
    <x v="19"/>
    <s v="09905512"/>
    <s v="Facilities IT Project"/>
    <x v="7"/>
    <s v="prof svcs"/>
    <s v="Non-Labor"/>
    <x v="1"/>
    <x v="2"/>
    <n v="2321"/>
    <n v="0"/>
    <d v="2015-12-05T15:31:45"/>
  </r>
  <r>
    <s v="New Base"/>
    <n v="2016"/>
    <n v="2016"/>
    <x v="19"/>
    <x v="19"/>
    <s v="09905510"/>
    <s v="Security Systems Project"/>
    <x v="7"/>
    <s v="prof svcs"/>
    <s v="Non-Labor"/>
    <x v="1"/>
    <x v="2"/>
    <n v="16946"/>
    <n v="0"/>
    <d v="2015-12-05T15:29:32"/>
  </r>
  <r>
    <s v="New Base"/>
    <n v="2016"/>
    <n v="2016"/>
    <x v="19"/>
    <x v="19"/>
    <s v="09905508"/>
    <s v="Communication Systems Project"/>
    <x v="7"/>
    <s v="prof svcs"/>
    <s v="Non-Labor"/>
    <x v="1"/>
    <x v="2"/>
    <n v="51834"/>
    <n v="0"/>
    <d v="2015-12-05T15:22:18"/>
  </r>
  <r>
    <s v="New Base"/>
    <n v="2016"/>
    <n v="2016"/>
    <x v="19"/>
    <x v="19"/>
    <s v="09905813"/>
    <s v="Applications Program Expense"/>
    <x v="7"/>
    <s v="prof svcs"/>
    <s v="Non-Labor"/>
    <x v="1"/>
    <x v="2"/>
    <n v="0"/>
    <n v="0"/>
    <d v="2015-09-09T10:33:37"/>
  </r>
  <r>
    <s v="New Base"/>
    <n v="2016"/>
    <n v="2016"/>
    <x v="19"/>
    <x v="19"/>
    <s v="09905507"/>
    <s v="Distributed systems project"/>
    <x v="7"/>
    <s v="prof svcs"/>
    <s v="Non-Labor"/>
    <x v="1"/>
    <x v="2"/>
    <n v="29202"/>
    <n v="0"/>
    <d v="2015-12-05T15:23:26"/>
  </r>
  <r>
    <s v="New Base"/>
    <n v="2016"/>
    <n v="2016"/>
    <x v="19"/>
    <x v="19"/>
    <s v="09905813"/>
    <s v="Applications Program Expense"/>
    <x v="7"/>
    <s v="prof svcs"/>
    <s v="Non-Labor"/>
    <x v="1"/>
    <x v="2"/>
    <n v="135271"/>
    <n v="0"/>
    <d v="2015-12-05T15:20:51"/>
  </r>
  <r>
    <s v="New Base"/>
    <n v="2016"/>
    <n v="2016"/>
    <x v="19"/>
    <x v="19"/>
    <s v="09905789"/>
    <s v="License Management"/>
    <x v="7"/>
    <s v="prof svcs"/>
    <s v="Non-Labor"/>
    <x v="1"/>
    <x v="2"/>
    <n v="0"/>
    <n v="0"/>
    <d v="2015-09-09T10:33:37"/>
  </r>
  <r>
    <s v="New Base"/>
    <n v="2016"/>
    <n v="2016"/>
    <x v="20"/>
    <x v="20"/>
    <s v="09905730"/>
    <s v="ET Operations Common All"/>
    <x v="7"/>
    <s v="prof svcs"/>
    <s v="Non-Labor"/>
    <x v="1"/>
    <x v="2"/>
    <n v="61121"/>
    <n v="0"/>
    <d v="2015-12-05T14:27:19"/>
  </r>
  <r>
    <s v="New Base"/>
    <n v="2016"/>
    <n v="2016"/>
    <x v="22"/>
    <x v="22"/>
    <s v="09905730"/>
    <s v="ET Operations Common All"/>
    <x v="7"/>
    <s v="prof svcs"/>
    <s v="Non-Labor"/>
    <x v="1"/>
    <x v="2"/>
    <n v="332356"/>
    <n v="0"/>
    <d v="2015-12-05T23:01:53"/>
  </r>
  <r>
    <s v="New Base"/>
    <n v="2016"/>
    <n v="2016"/>
    <x v="23"/>
    <x v="23"/>
    <s v="09905512"/>
    <s v="Facilities IT Project"/>
    <x v="7"/>
    <s v="prof svcs"/>
    <s v="Non-Labor"/>
    <x v="1"/>
    <x v="2"/>
    <n v="0"/>
    <n v="0"/>
    <d v="2015-09-09T10:33:37"/>
  </r>
  <r>
    <s v="New Base"/>
    <n v="2016"/>
    <n v="2016"/>
    <x v="23"/>
    <x v="23"/>
    <s v="09905508"/>
    <s v="Communication Systems Project"/>
    <x v="7"/>
    <s v="prof svcs"/>
    <s v="Non-Labor"/>
    <x v="1"/>
    <x v="2"/>
    <n v="782"/>
    <n v="0"/>
    <d v="2015-12-05T21:49:33"/>
  </r>
  <r>
    <s v="New Base"/>
    <n v="2016"/>
    <n v="2016"/>
    <x v="23"/>
    <x v="23"/>
    <s v="09905731"/>
    <s v="ET Delivery Common All"/>
    <x v="7"/>
    <s v="prof svcs"/>
    <s v="Non-Labor"/>
    <x v="1"/>
    <x v="2"/>
    <n v="0"/>
    <n v="0"/>
    <d v="2015-09-09T10:33:37"/>
  </r>
  <r>
    <s v="New Base"/>
    <n v="2016"/>
    <n v="2016"/>
    <x v="23"/>
    <x v="23"/>
    <s v="09905731"/>
    <s v="ET Delivery Common All"/>
    <x v="7"/>
    <s v="prof svcs"/>
    <s v="Non-Labor"/>
    <x v="1"/>
    <x v="2"/>
    <n v="23884"/>
    <n v="0"/>
    <d v="2015-12-05T21:48:38"/>
  </r>
  <r>
    <s v="New Base"/>
    <n v="2016"/>
    <n v="2016"/>
    <x v="23"/>
    <x v="23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23"/>
    <x v="23"/>
    <s v="09905730"/>
    <s v="ET Operations Common All"/>
    <x v="7"/>
    <s v="prof svcs"/>
    <s v="Non-Labor"/>
    <x v="1"/>
    <x v="2"/>
    <n v="3126"/>
    <n v="0"/>
    <d v="2015-12-05T21:47:38"/>
  </r>
  <r>
    <s v="New Base"/>
    <n v="2016"/>
    <n v="2016"/>
    <x v="36"/>
    <x v="36"/>
    <s v="09905730"/>
    <s v="ET Operations Common All"/>
    <x v="7"/>
    <s v="prof svcs"/>
    <s v="Non-Labor"/>
    <x v="1"/>
    <x v="2"/>
    <n v="30000"/>
    <n v="0"/>
    <d v="2015-12-02T11:56:50"/>
  </r>
  <r>
    <s v="New Base"/>
    <n v="2016"/>
    <n v="2016"/>
    <x v="36"/>
    <x v="36"/>
    <s v="09905730"/>
    <s v="ET Operations Common All"/>
    <x v="7"/>
    <s v="prof svcs"/>
    <s v="Non-Labor"/>
    <x v="1"/>
    <x v="2"/>
    <n v="262619"/>
    <n v="0"/>
    <d v="2015-12-05T19:23:06"/>
  </r>
  <r>
    <s v="New Base"/>
    <n v="2016"/>
    <n v="2016"/>
    <x v="36"/>
    <x v="36"/>
    <s v="09905730"/>
    <s v="ET Operations Common All"/>
    <x v="7"/>
    <s v="prof svcs"/>
    <s v="Overtime"/>
    <x v="1"/>
    <x v="2"/>
    <n v="5255"/>
    <n v="0"/>
    <d v="2015-12-05T19:17:33"/>
  </r>
  <r>
    <s v="New Base"/>
    <n v="2016"/>
    <n v="2016"/>
    <x v="33"/>
    <x v="33"/>
    <s v="09905730"/>
    <s v="ET Operations Common All"/>
    <x v="7"/>
    <s v="prof svcs"/>
    <s v="Non-Labor"/>
    <x v="1"/>
    <x v="2"/>
    <n v="34725"/>
    <n v="0"/>
    <d v="2015-12-05T22:18:54"/>
  </r>
  <r>
    <s v="New Base"/>
    <n v="2016"/>
    <n v="2016"/>
    <x v="0"/>
    <x v="0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0"/>
    <x v="0"/>
    <s v="02806002"/>
    <s v="Smart Grid Ongoing O&amp;M"/>
    <x v="7"/>
    <s v="prof svcs"/>
    <s v="Non-Labor"/>
    <x v="0"/>
    <x v="3"/>
    <n v="0"/>
    <n v="0"/>
    <d v="2015-09-09T10:33:37"/>
  </r>
  <r>
    <s v="New Base"/>
    <n v="2016"/>
    <n v="2016"/>
    <x v="0"/>
    <x v="0"/>
    <s v="09905733"/>
    <s v="ET Admin Common All"/>
    <x v="7"/>
    <s v="prof svcs"/>
    <s v="Non-Labor"/>
    <x v="1"/>
    <x v="2"/>
    <n v="0"/>
    <n v="0"/>
    <d v="2015-09-09T10:33:37"/>
  </r>
  <r>
    <s v="New Base"/>
    <n v="2016"/>
    <n v="2016"/>
    <x v="0"/>
    <x v="0"/>
    <s v="09905730"/>
    <s v="ET Operations Common All"/>
    <x v="7"/>
    <s v="prof svcs"/>
    <s v="Non-Labor"/>
    <x v="1"/>
    <x v="2"/>
    <n v="1050686"/>
    <n v="0"/>
    <d v="2015-12-05T22:37:28"/>
  </r>
  <r>
    <s v="New Base"/>
    <n v="2016"/>
    <n v="2016"/>
    <x v="37"/>
    <x v="37"/>
    <s v="09905813"/>
    <s v="Applications Program Expense"/>
    <x v="7"/>
    <s v="prof svcs"/>
    <s v="Non-Labor"/>
    <x v="1"/>
    <x v="2"/>
    <n v="59312"/>
    <n v="0"/>
    <d v="2015-12-06T13:09:16"/>
  </r>
  <r>
    <s v="New Base"/>
    <n v="2016"/>
    <n v="2016"/>
    <x v="38"/>
    <x v="38"/>
    <s v="09905730"/>
    <s v="ET Operations Common All"/>
    <x v="7"/>
    <s v="prof svcs"/>
    <s v="Non-Labor"/>
    <x v="1"/>
    <x v="2"/>
    <n v="960980"/>
    <n v="0"/>
    <d v="2015-12-06T00:52:09"/>
  </r>
  <r>
    <s v="New Base"/>
    <n v="2016"/>
    <n v="2016"/>
    <x v="38"/>
    <x v="38"/>
    <s v="09905730"/>
    <s v="ET Operations Common All"/>
    <x v="7"/>
    <s v="prof svcs"/>
    <s v="Non-Labor"/>
    <x v="1"/>
    <x v="2"/>
    <n v="25000"/>
    <n v="0"/>
    <d v="2015-12-06T00:54:11"/>
  </r>
  <r>
    <s v="New Base"/>
    <n v="2016"/>
    <n v="2016"/>
    <x v="39"/>
    <x v="39"/>
    <s v="09905730"/>
    <s v="ET Operations Common All"/>
    <x v="7"/>
    <s v="prof svcs"/>
    <s v="Non-Labor"/>
    <x v="1"/>
    <x v="2"/>
    <n v="600093"/>
    <n v="0"/>
    <d v="2015-12-06T00:57:17"/>
  </r>
  <r>
    <s v="New Base"/>
    <n v="2016"/>
    <n v="2016"/>
    <x v="25"/>
    <x v="25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25"/>
    <x v="25"/>
    <s v="09905813"/>
    <s v="Applications Program Expense"/>
    <x v="7"/>
    <s v="prof svcs"/>
    <s v="Non-Labor"/>
    <x v="1"/>
    <x v="2"/>
    <n v="0"/>
    <n v="0"/>
    <d v="2015-09-09T10:33:37"/>
  </r>
  <r>
    <s v="New Base"/>
    <n v="2016"/>
    <n v="2016"/>
    <x v="25"/>
    <x v="25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26"/>
    <x v="26"/>
    <s v="09905813"/>
    <s v="Applications Program Expense"/>
    <x v="7"/>
    <s v="prof svcs"/>
    <s v="Non-Labor"/>
    <x v="1"/>
    <x v="2"/>
    <n v="62854"/>
    <n v="0"/>
    <d v="2015-12-06T01:13:40"/>
  </r>
  <r>
    <s v="New Base"/>
    <n v="2016"/>
    <n v="2016"/>
    <x v="28"/>
    <x v="28"/>
    <s v="09905813"/>
    <s v="Applications Program Expense"/>
    <x v="7"/>
    <s v="prof svcs"/>
    <s v="Non-Labor"/>
    <x v="1"/>
    <x v="2"/>
    <n v="35909"/>
    <n v="0"/>
    <d v="2015-12-06T13:00:08"/>
  </r>
  <r>
    <s v="New Base"/>
    <n v="2016"/>
    <n v="2016"/>
    <x v="29"/>
    <x v="29"/>
    <s v="09905813"/>
    <s v="Applications Program Expense"/>
    <x v="7"/>
    <s v="prof svcs"/>
    <s v="Non-Labor"/>
    <x v="1"/>
    <x v="2"/>
    <n v="27925"/>
    <n v="0"/>
    <d v="2015-12-06T11:17:07"/>
  </r>
  <r>
    <s v="New Base"/>
    <n v="2016"/>
    <n v="2016"/>
    <x v="7"/>
    <x v="7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10"/>
    <x v="10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1"/>
    <x v="1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17"/>
    <x v="17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18"/>
    <x v="18"/>
    <s v="09902811"/>
    <s v="A and G Common Training"/>
    <x v="8"/>
    <s v="training"/>
    <s v="Non-Labor"/>
    <x v="1"/>
    <x v="2"/>
    <n v="105299"/>
    <n v="0"/>
    <d v="2015-12-05T12:54:01"/>
  </r>
  <r>
    <s v="New Base"/>
    <n v="2016"/>
    <n v="2016"/>
    <x v="19"/>
    <x v="19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23"/>
    <x v="23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0"/>
    <x v="0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25"/>
    <x v="25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1"/>
    <x v="1"/>
    <s v="09805161"/>
    <s v="Whole Building Load Research"/>
    <x v="9"/>
    <s v="regulatory activity"/>
    <s v="Non-Labor"/>
    <x v="0"/>
    <x v="0"/>
    <n v="0"/>
    <n v="0"/>
    <d v="2015-09-09T10:33:37"/>
  </r>
  <r>
    <s v="New Base"/>
    <n v="2016"/>
    <n v="2016"/>
    <x v="2"/>
    <x v="2"/>
    <s v="09805161"/>
    <s v="Whole Building Load Research"/>
    <x v="9"/>
    <s v="regulatory activity"/>
    <s v="Non-Labor"/>
    <x v="0"/>
    <x v="0"/>
    <n v="100800"/>
    <n v="0"/>
    <d v="2015-12-05T20:09:07"/>
  </r>
  <r>
    <s v="New Base"/>
    <n v="2016"/>
    <n v="2016"/>
    <x v="1"/>
    <x v="1"/>
    <s v="09900310"/>
    <s v="Com - Trade/Professional Assoc"/>
    <x v="10"/>
    <s v="misc general expense"/>
    <s v="Non-Labor"/>
    <x v="1"/>
    <x v="2"/>
    <n v="0"/>
    <n v="0"/>
    <d v="2015-09-09T10:33:37"/>
  </r>
  <r>
    <s v="New Base"/>
    <n v="2016"/>
    <n v="2016"/>
    <x v="2"/>
    <x v="2"/>
    <s v="09900310"/>
    <s v="Com - Trade/Professional Assoc"/>
    <x v="10"/>
    <s v="misc general expense"/>
    <s v="Non-Labor"/>
    <x v="1"/>
    <x v="2"/>
    <n v="15750"/>
    <n v="0"/>
    <d v="2015-12-05T20:16:51"/>
  </r>
  <r>
    <s v="New Base"/>
    <n v="2016"/>
    <n v="2016"/>
    <x v="34"/>
    <x v="34"/>
    <s v="09800180"/>
    <s v="IT Operations - WaId Common"/>
    <x v="11"/>
    <s v="misc general-rents"/>
    <s v="Non-Labor"/>
    <x v="1"/>
    <x v="0"/>
    <n v="190728"/>
    <n v="0"/>
    <d v="2015-12-05T13:33:19"/>
  </r>
  <r>
    <s v="New Base"/>
    <n v="2016"/>
    <n v="2016"/>
    <x v="1"/>
    <x v="1"/>
    <s v="09800180"/>
    <s v="IT Operations - WaId Common"/>
    <x v="11"/>
    <s v="misc general-rents"/>
    <s v="Non-Labor"/>
    <x v="1"/>
    <x v="0"/>
    <n v="0"/>
    <n v="0"/>
    <d v="2015-09-09T10:33:37"/>
  </r>
  <r>
    <s v="New Base"/>
    <n v="2016"/>
    <n v="2016"/>
    <x v="2"/>
    <x v="2"/>
    <s v="09800180"/>
    <s v="IT Operations - WaId Common"/>
    <x v="11"/>
    <s v="misc general-rents"/>
    <s v="Non-Labor"/>
    <x v="1"/>
    <x v="0"/>
    <n v="118108"/>
    <n v="0"/>
    <d v="2015-12-05T20:14:07"/>
  </r>
  <r>
    <s v="New Base"/>
    <n v="2016"/>
    <n v="2016"/>
    <x v="34"/>
    <x v="34"/>
    <s v="09905508"/>
    <s v="Communication Systems Project"/>
    <x v="12"/>
    <s v="maint structures and"/>
    <s v="Non-Labor"/>
    <x v="1"/>
    <x v="2"/>
    <n v="729401"/>
    <n v="0"/>
    <d v="2015-12-05T13:27:41"/>
  </r>
  <r>
    <s v="New Base"/>
    <n v="2016"/>
    <n v="2016"/>
    <x v="34"/>
    <x v="34"/>
    <s v="09905509"/>
    <s v="Network Systems Project"/>
    <x v="12"/>
    <s v="maint structures and"/>
    <s v="Non-Labor"/>
    <x v="1"/>
    <x v="2"/>
    <n v="551792"/>
    <n v="0"/>
    <d v="2015-12-05T13:34:37"/>
  </r>
  <r>
    <s v="New Base"/>
    <n v="2016"/>
    <n v="2016"/>
    <x v="34"/>
    <x v="34"/>
    <s v="09905813"/>
    <s v="Applications Program Expense"/>
    <x v="12"/>
    <s v="maint structures and"/>
    <s v="Non-Labor"/>
    <x v="1"/>
    <x v="2"/>
    <n v="4423685"/>
    <n v="0"/>
    <d v="2015-12-05T13:13:51"/>
  </r>
  <r>
    <s v="New Base"/>
    <n v="2016"/>
    <n v="2016"/>
    <x v="34"/>
    <x v="34"/>
    <s v="09905510"/>
    <s v="Security Systems Project"/>
    <x v="12"/>
    <s v="maint structures and"/>
    <s v="Non-Labor"/>
    <x v="1"/>
    <x v="2"/>
    <n v="332192"/>
    <n v="0"/>
    <d v="2015-12-05T13:17:38"/>
  </r>
  <r>
    <s v="New Base"/>
    <n v="2016"/>
    <n v="2016"/>
    <x v="34"/>
    <x v="34"/>
    <s v="09905513"/>
    <s v="Central Systems Project"/>
    <x v="12"/>
    <s v="maint structures and"/>
    <s v="Non-Labor"/>
    <x v="1"/>
    <x v="2"/>
    <n v="464558"/>
    <n v="0"/>
    <d v="2015-12-05T13:28:55"/>
  </r>
  <r>
    <s v="New Base"/>
    <n v="2016"/>
    <n v="2016"/>
    <x v="34"/>
    <x v="34"/>
    <s v="09805448"/>
    <s v="WA ID GCN Specific"/>
    <x v="12"/>
    <s v="maint structures and"/>
    <s v="Non-Labor"/>
    <x v="0"/>
    <x v="0"/>
    <n v="7187"/>
    <n v="0"/>
    <d v="2015-12-05T13:31:01"/>
  </r>
  <r>
    <s v="New Base"/>
    <n v="2016"/>
    <n v="2016"/>
    <x v="34"/>
    <x v="34"/>
    <s v="09800222"/>
    <s v="Telecommunications Operations"/>
    <x v="12"/>
    <s v="maint structures and"/>
    <s v="Non-Labor"/>
    <x v="1"/>
    <x v="0"/>
    <n v="83000"/>
    <n v="0"/>
    <d v="2015-12-05T13:32:09"/>
  </r>
  <r>
    <s v="New Base"/>
    <n v="2016"/>
    <n v="2016"/>
    <x v="34"/>
    <x v="34"/>
    <s v="02806002"/>
    <s v="Smart Grid Ongoing O&amp;M"/>
    <x v="12"/>
    <s v="maint structures and"/>
    <s v="Non-Labor"/>
    <x v="0"/>
    <x v="3"/>
    <n v="138716"/>
    <n v="0"/>
    <d v="2015-12-05T13:16:20"/>
  </r>
  <r>
    <s v="New Base"/>
    <n v="2016"/>
    <n v="2016"/>
    <x v="34"/>
    <x v="34"/>
    <s v="09905507"/>
    <s v="Distributed systems project"/>
    <x v="12"/>
    <s v="maint structures and"/>
    <s v="Non-Labor"/>
    <x v="1"/>
    <x v="2"/>
    <n v="288887"/>
    <n v="0"/>
    <d v="2015-12-05T13:23:27"/>
  </r>
  <r>
    <s v="New Base"/>
    <n v="2016"/>
    <n v="2016"/>
    <x v="34"/>
    <x v="34"/>
    <s v="02806002"/>
    <s v="Smart Grid Ongoing O&amp;M"/>
    <x v="12"/>
    <s v="maint structures and"/>
    <s v="Non-Labor"/>
    <x v="0"/>
    <x v="3"/>
    <n v="179881"/>
    <n v="0"/>
    <d v="2015-12-05T13:30:04"/>
  </r>
  <r>
    <s v="New Base"/>
    <n v="2016"/>
    <n v="2016"/>
    <x v="34"/>
    <x v="34"/>
    <s v="02806002"/>
    <s v="Smart Grid Ongoing O&amp;M"/>
    <x v="12"/>
    <s v="maint structures and"/>
    <s v="Non-Labor"/>
    <x v="0"/>
    <x v="3"/>
    <n v="33289"/>
    <n v="0"/>
    <d v="2015-12-05T13:20:07"/>
  </r>
  <r>
    <s v="New Base"/>
    <n v="2016"/>
    <n v="2016"/>
    <x v="7"/>
    <x v="7"/>
    <s v="09900182"/>
    <s v="Common IT Operations - Maint"/>
    <x v="12"/>
    <s v="maint structures and"/>
    <s v="Non-Labor"/>
    <x v="1"/>
    <x v="2"/>
    <n v="0"/>
    <n v="0"/>
    <d v="2015-09-09T10:33:37"/>
  </r>
  <r>
    <s v="New Base"/>
    <n v="2016"/>
    <n v="2016"/>
    <x v="7"/>
    <x v="7"/>
    <s v="02806002"/>
    <s v="Smart Grid Ongoing O&amp;M"/>
    <x v="12"/>
    <s v="maint structures and"/>
    <s v="Non-Labor"/>
    <x v="0"/>
    <x v="3"/>
    <n v="0"/>
    <n v="0"/>
    <d v="2015-09-09T10:33:37"/>
  </r>
  <r>
    <s v="New Base"/>
    <n v="2016"/>
    <n v="2016"/>
    <x v="30"/>
    <x v="30"/>
    <s v="09900182"/>
    <s v="Common IT Operations - Maint"/>
    <x v="12"/>
    <s v="maint structures and"/>
    <s v="Non-Labor"/>
    <x v="1"/>
    <x v="2"/>
    <n v="44806"/>
    <n v="0"/>
    <d v="2015-12-05T17:27:42"/>
  </r>
  <r>
    <s v="New Base"/>
    <n v="2016"/>
    <n v="2016"/>
    <x v="10"/>
    <x v="10"/>
    <s v="09900182"/>
    <s v="Common IT Operations - Maint"/>
    <x v="12"/>
    <s v="maint structures and"/>
    <s v="Non-Labor"/>
    <x v="1"/>
    <x v="2"/>
    <n v="0"/>
    <n v="0"/>
    <d v="2015-09-09T10:33:37"/>
  </r>
  <r>
    <s v="New Base"/>
    <n v="2016"/>
    <n v="2016"/>
    <x v="31"/>
    <x v="31"/>
    <s v="09900182"/>
    <s v="Common IT Operations - Maint"/>
    <x v="12"/>
    <s v="maint structures and"/>
    <s v="Non-Labor"/>
    <x v="1"/>
    <x v="2"/>
    <n v="83094"/>
    <n v="0"/>
    <d v="2015-12-05T21:59:06"/>
  </r>
  <r>
    <s v="New Base"/>
    <n v="2016"/>
    <n v="2016"/>
    <x v="1"/>
    <x v="1"/>
    <s v="09900182"/>
    <s v="Common IT Operations - Maint"/>
    <x v="12"/>
    <s v="maint structures and"/>
    <s v="Non-Labor"/>
    <x v="1"/>
    <x v="2"/>
    <n v="0"/>
    <n v="0"/>
    <d v="2015-09-09T10:33:37"/>
  </r>
  <r>
    <s v="New Base"/>
    <n v="2016"/>
    <n v="2016"/>
    <x v="1"/>
    <x v="1"/>
    <s v="02806002"/>
    <s v="Smart Grid Ongoing O&amp;M"/>
    <x v="12"/>
    <s v="maint structures and"/>
    <s v="Non-Labor"/>
    <x v="0"/>
    <x v="3"/>
    <n v="0"/>
    <n v="0"/>
    <d v="2015-09-09T10:33:37"/>
  </r>
  <r>
    <s v="New Base"/>
    <n v="2016"/>
    <n v="2016"/>
    <x v="1"/>
    <x v="1"/>
    <s v="09800222"/>
    <s v="Telecommunications Operations"/>
    <x v="12"/>
    <s v="maint structures and"/>
    <s v="Non-Labor"/>
    <x v="1"/>
    <x v="0"/>
    <n v="0"/>
    <n v="0"/>
    <d v="2015-09-09T10:33:37"/>
  </r>
  <r>
    <s v="New Base"/>
    <n v="2016"/>
    <n v="2016"/>
    <x v="1"/>
    <x v="1"/>
    <s v="09805448"/>
    <s v="WA ID GCN Specific"/>
    <x v="12"/>
    <s v="maint structures and"/>
    <s v="Non-Labor"/>
    <x v="0"/>
    <x v="0"/>
    <n v="0"/>
    <n v="0"/>
    <d v="2015-09-09T10:33:37"/>
  </r>
  <r>
    <s v="New Base"/>
    <n v="2016"/>
    <n v="2016"/>
    <x v="2"/>
    <x v="2"/>
    <s v="02806002"/>
    <s v="Smart Grid Ongoing O&amp;M"/>
    <x v="12"/>
    <s v="maint structures and"/>
    <s v="Non-Labor"/>
    <x v="0"/>
    <x v="3"/>
    <n v="53156"/>
    <n v="0"/>
    <d v="2015-12-05T20:07:13"/>
  </r>
  <r>
    <s v="New Base"/>
    <n v="2016"/>
    <n v="2016"/>
    <x v="2"/>
    <x v="2"/>
    <s v="09900182"/>
    <s v="Common IT Operations - Maint"/>
    <x v="12"/>
    <s v="maint structures and"/>
    <s v="Non-Labor"/>
    <x v="1"/>
    <x v="2"/>
    <n v="84470"/>
    <n v="0"/>
    <d v="2015-12-05T20:11:14"/>
  </r>
  <r>
    <s v="New Base"/>
    <n v="2016"/>
    <n v="2016"/>
    <x v="17"/>
    <x v="17"/>
    <s v="09900182"/>
    <s v="Common IT Operations - Maint"/>
    <x v="12"/>
    <s v="maint structures and"/>
    <s v="Non-Labor"/>
    <x v="1"/>
    <x v="2"/>
    <n v="0"/>
    <n v="0"/>
    <d v="2015-09-09T10:33:37"/>
  </r>
  <r>
    <s v="New Base"/>
    <n v="2016"/>
    <n v="2016"/>
    <x v="32"/>
    <x v="32"/>
    <s v="09900182"/>
    <s v="Common IT Operations - Maint"/>
    <x v="12"/>
    <s v="maint structures and"/>
    <s v="Non-Labor"/>
    <x v="1"/>
    <x v="2"/>
    <n v="48017"/>
    <n v="0"/>
    <d v="2015-12-05T22:14:35"/>
  </r>
  <r>
    <s v="New Base"/>
    <n v="2016"/>
    <n v="2016"/>
    <x v="23"/>
    <x v="23"/>
    <s v="09900182"/>
    <s v="Common IT Operations - Maint"/>
    <x v="12"/>
    <s v="maint structures and"/>
    <s v="Non-Labor"/>
    <x v="1"/>
    <x v="2"/>
    <n v="0"/>
    <n v="0"/>
    <d v="2015-09-09T10:33:37"/>
  </r>
  <r>
    <s v="New Base"/>
    <n v="2016"/>
    <n v="2016"/>
    <x v="33"/>
    <x v="33"/>
    <s v="09900182"/>
    <s v="Common IT Operations - Maint"/>
    <x v="12"/>
    <s v="maint structures and"/>
    <s v="Non-Labor"/>
    <x v="1"/>
    <x v="2"/>
    <n v="23076"/>
    <n v="0"/>
    <d v="2015-12-05T22:20:45"/>
  </r>
  <r>
    <s v="New Base"/>
    <n v="2016"/>
    <n v="2016"/>
    <x v="0"/>
    <x v="0"/>
    <s v="09900182"/>
    <s v="Common IT Operations - Maint"/>
    <x v="12"/>
    <s v="maint structures and"/>
    <s v="Non-Labor"/>
    <x v="1"/>
    <x v="2"/>
    <n v="559928"/>
    <n v="0"/>
    <d v="2015-12-06T14:09:15"/>
  </r>
  <r>
    <s v="New Base"/>
    <n v="2016"/>
    <n v="2016"/>
    <x v="25"/>
    <x v="25"/>
    <s v="09900182"/>
    <s v="Common IT Operations - Maint"/>
    <x v="12"/>
    <s v="maint structures and"/>
    <s v="Non-Labor"/>
    <x v="1"/>
    <x v="2"/>
    <n v="0"/>
    <n v="0"/>
    <d v="2015-09-09T10:33:3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2">
  <r>
    <s v="New Base"/>
    <n v="2016"/>
    <x v="0"/>
    <s v="ET Shared Services"/>
    <s v="A09"/>
    <s v="09905813"/>
    <s v="Applications Program Expense"/>
    <x v="0"/>
    <s v="prof svcs"/>
    <x v="0"/>
    <x v="0"/>
    <x v="0"/>
    <x v="0"/>
  </r>
  <r>
    <s v="New Base"/>
    <n v="2016"/>
    <x v="0"/>
    <s v="ET Shared Services"/>
    <s v="A09"/>
    <s v="09905510"/>
    <s v="Security Systems Project"/>
    <x v="0"/>
    <s v="prof svcs"/>
    <x v="0"/>
    <x v="0"/>
    <x v="0"/>
    <x v="1"/>
  </r>
  <r>
    <s v="New Base"/>
    <n v="2016"/>
    <x v="0"/>
    <s v="ET Shared Services"/>
    <s v="A09"/>
    <s v="09905508"/>
    <s v="Communication Systems Project"/>
    <x v="0"/>
    <s v="prof svcs"/>
    <x v="0"/>
    <x v="0"/>
    <x v="0"/>
    <x v="2"/>
  </r>
  <r>
    <s v="New Base"/>
    <n v="2016"/>
    <x v="0"/>
    <s v="ET Shared Services"/>
    <s v="A09"/>
    <s v="09905507"/>
    <s v="Distributed systems project"/>
    <x v="0"/>
    <s v="prof svcs"/>
    <x v="0"/>
    <x v="0"/>
    <x v="0"/>
    <x v="3"/>
  </r>
  <r>
    <s v="New Base"/>
    <n v="2016"/>
    <x v="0"/>
    <s v="ET Shared Services"/>
    <s v="A09"/>
    <s v="09800180"/>
    <s v="IT Operations - WaId Common"/>
    <x v="1"/>
    <s v="misc general-rents"/>
    <x v="0"/>
    <x v="0"/>
    <x v="1"/>
    <x v="4"/>
  </r>
  <r>
    <s v="New Base"/>
    <n v="2016"/>
    <x v="0"/>
    <s v="ET Shared Services"/>
    <s v="A09"/>
    <s v="09905508"/>
    <s v="Communication Systems Project"/>
    <x v="2"/>
    <s v="maint structures and"/>
    <x v="0"/>
    <x v="0"/>
    <x v="0"/>
    <x v="5"/>
  </r>
  <r>
    <s v="New Base"/>
    <n v="2016"/>
    <x v="0"/>
    <s v="ET Shared Services"/>
    <s v="A09"/>
    <s v="09905509"/>
    <s v="Network Systems Project"/>
    <x v="2"/>
    <s v="maint structures and"/>
    <x v="0"/>
    <x v="0"/>
    <x v="0"/>
    <x v="6"/>
  </r>
  <r>
    <s v="New Base"/>
    <n v="2016"/>
    <x v="0"/>
    <s v="ET Shared Services"/>
    <s v="A09"/>
    <s v="09905813"/>
    <s v="Applications Program Expense"/>
    <x v="2"/>
    <s v="maint structures and"/>
    <x v="0"/>
    <x v="0"/>
    <x v="0"/>
    <x v="7"/>
  </r>
  <r>
    <s v="New Base"/>
    <n v="2016"/>
    <x v="0"/>
    <s v="ET Shared Services"/>
    <s v="A09"/>
    <s v="09905510"/>
    <s v="Security Systems Project"/>
    <x v="2"/>
    <s v="maint structures and"/>
    <x v="0"/>
    <x v="0"/>
    <x v="0"/>
    <x v="8"/>
  </r>
  <r>
    <s v="New Base"/>
    <n v="2016"/>
    <x v="0"/>
    <s v="ET Shared Services"/>
    <s v="A09"/>
    <s v="09905513"/>
    <s v="Central Systems Project"/>
    <x v="2"/>
    <s v="maint structures and"/>
    <x v="0"/>
    <x v="0"/>
    <x v="0"/>
    <x v="9"/>
  </r>
  <r>
    <s v="New Base"/>
    <n v="2016"/>
    <x v="0"/>
    <s v="ET Shared Services"/>
    <s v="A09"/>
    <s v="09805448"/>
    <s v="WA ID GCN Specific"/>
    <x v="2"/>
    <s v="maint structures and"/>
    <x v="0"/>
    <x v="1"/>
    <x v="1"/>
    <x v="10"/>
  </r>
  <r>
    <s v="New Base"/>
    <n v="2016"/>
    <x v="0"/>
    <s v="ET Shared Services"/>
    <s v="A09"/>
    <s v="09800222"/>
    <s v="Telecommunications Operations"/>
    <x v="2"/>
    <s v="maint structures and"/>
    <x v="0"/>
    <x v="0"/>
    <x v="1"/>
    <x v="11"/>
  </r>
  <r>
    <s v="New Base"/>
    <n v="2016"/>
    <x v="0"/>
    <s v="ET Shared Services"/>
    <s v="A09"/>
    <s v="02806002"/>
    <s v="Smart Grid Ongoing O&amp;M"/>
    <x v="2"/>
    <s v="maint structures and"/>
    <x v="0"/>
    <x v="1"/>
    <x v="2"/>
    <x v="12"/>
  </r>
  <r>
    <s v="New Base"/>
    <n v="2016"/>
    <x v="0"/>
    <s v="ET Shared Services"/>
    <s v="A09"/>
    <s v="09905507"/>
    <s v="Distributed systems project"/>
    <x v="2"/>
    <s v="maint structures and"/>
    <x v="0"/>
    <x v="0"/>
    <x v="0"/>
    <x v="13"/>
  </r>
  <r>
    <s v="New Base"/>
    <n v="2016"/>
    <x v="0"/>
    <s v="ET Shared Services"/>
    <s v="A09"/>
    <s v="02806002"/>
    <s v="Smart Grid Ongoing O&amp;M"/>
    <x v="2"/>
    <s v="maint structures and"/>
    <x v="0"/>
    <x v="1"/>
    <x v="2"/>
    <x v="14"/>
  </r>
  <r>
    <s v="New Base"/>
    <n v="2016"/>
    <x v="0"/>
    <s v="ET Shared Services"/>
    <s v="A09"/>
    <s v="02806002"/>
    <s v="Smart Grid Ongoing O&amp;M"/>
    <x v="2"/>
    <s v="maint structures and"/>
    <x v="0"/>
    <x v="1"/>
    <x v="2"/>
    <x v="15"/>
  </r>
  <r>
    <s v="New Base"/>
    <n v="2016"/>
    <x v="0"/>
    <s v="Operating Technology Operations"/>
    <s v="A19"/>
    <s v="09905730"/>
    <s v="ET Operations Common All"/>
    <x v="3"/>
    <s v="labor"/>
    <x v="1"/>
    <x v="0"/>
    <x v="0"/>
    <x v="16"/>
  </r>
  <r>
    <s v="New Base"/>
    <n v="2016"/>
    <x v="0"/>
    <s v="COTS Development"/>
    <s v="A39"/>
    <s v="09905813"/>
    <s v="Applications Program Expense"/>
    <x v="3"/>
    <s v="labor"/>
    <x v="1"/>
    <x v="0"/>
    <x v="0"/>
    <x v="17"/>
  </r>
  <r>
    <s v="New Base"/>
    <n v="2016"/>
    <x v="0"/>
    <s v="COTS Development"/>
    <s v="A39"/>
    <s v="09905813"/>
    <s v="Applications Program Expense"/>
    <x v="0"/>
    <s v="prof svcs"/>
    <x v="0"/>
    <x v="0"/>
    <x v="0"/>
    <x v="18"/>
  </r>
  <r>
    <s v="New Base"/>
    <n v="2016"/>
    <x v="0"/>
    <s v="Network Systems Operations"/>
    <s v="B09"/>
    <s v="09800180"/>
    <s v="IT Operations - WaId Common"/>
    <x v="3"/>
    <s v="labor"/>
    <x v="1"/>
    <x v="0"/>
    <x v="1"/>
    <x v="19"/>
  </r>
  <r>
    <s v="New Base"/>
    <n v="2016"/>
    <x v="0"/>
    <s v="Network Systems Operations"/>
    <s v="B09"/>
    <s v="09800180"/>
    <s v="IT Operations - WaId Common"/>
    <x v="3"/>
    <s v="labor"/>
    <x v="2"/>
    <x v="0"/>
    <x v="1"/>
    <x v="20"/>
  </r>
  <r>
    <s v="New Base"/>
    <n v="2016"/>
    <x v="0"/>
    <s v="Network Systems Operations"/>
    <s v="B09"/>
    <s v="09905730"/>
    <s v="ET Operations Common All"/>
    <x v="3"/>
    <s v="labor"/>
    <x v="1"/>
    <x v="0"/>
    <x v="0"/>
    <x v="21"/>
  </r>
  <r>
    <s v="New Base"/>
    <n v="2016"/>
    <x v="0"/>
    <s v="Network Systems Operations"/>
    <s v="B09"/>
    <s v="09905733"/>
    <s v="ET Admin Common All"/>
    <x v="3"/>
    <s v="labor"/>
    <x v="1"/>
    <x v="0"/>
    <x v="0"/>
    <x v="22"/>
  </r>
  <r>
    <s v="New Base"/>
    <n v="2016"/>
    <x v="0"/>
    <s v="Network Systems Operations"/>
    <s v="B09"/>
    <s v="09805448"/>
    <s v="WA ID GCN Specific"/>
    <x v="3"/>
    <s v="labor"/>
    <x v="1"/>
    <x v="1"/>
    <x v="1"/>
    <x v="23"/>
  </r>
  <r>
    <s v="New Base"/>
    <n v="2016"/>
    <x v="0"/>
    <s v="Network Systems Operations"/>
    <s v="B09"/>
    <s v="09905730"/>
    <s v="ET Operations Common All"/>
    <x v="3"/>
    <s v="labor"/>
    <x v="1"/>
    <x v="0"/>
    <x v="0"/>
    <x v="24"/>
  </r>
  <r>
    <s v="New Base"/>
    <n v="2016"/>
    <x v="0"/>
    <s v="Network Systems Operations"/>
    <s v="B09"/>
    <s v="09905730"/>
    <s v="ET Operations Common All"/>
    <x v="4"/>
    <s v="supp &amp; exp"/>
    <x v="0"/>
    <x v="0"/>
    <x v="0"/>
    <x v="25"/>
  </r>
  <r>
    <s v="New Base"/>
    <n v="2016"/>
    <x v="0"/>
    <s v="Network Systems Operations"/>
    <s v="B09"/>
    <s v="09800180"/>
    <s v="IT Operations - WaId Common"/>
    <x v="4"/>
    <s v="supp &amp; exp"/>
    <x v="0"/>
    <x v="0"/>
    <x v="1"/>
    <x v="26"/>
  </r>
  <r>
    <s v="New Base"/>
    <n v="2016"/>
    <x v="0"/>
    <s v="Security Engineering"/>
    <s v="C09"/>
    <s v="09905730"/>
    <s v="ET Operations Common All"/>
    <x v="3"/>
    <s v="labor"/>
    <x v="1"/>
    <x v="0"/>
    <x v="0"/>
    <x v="27"/>
  </r>
  <r>
    <s v="New Base"/>
    <n v="2016"/>
    <x v="0"/>
    <s v="Security Engineering"/>
    <s v="C09"/>
    <s v="09905510"/>
    <s v="Security Systems Project"/>
    <x v="3"/>
    <s v="labor"/>
    <x v="1"/>
    <x v="0"/>
    <x v="0"/>
    <x v="28"/>
  </r>
  <r>
    <s v="New Base"/>
    <n v="2016"/>
    <x v="0"/>
    <s v="Security Engineering"/>
    <s v="C09"/>
    <s v="09905732"/>
    <s v="ET Arch Planning Common All"/>
    <x v="3"/>
    <s v="labor"/>
    <x v="1"/>
    <x v="0"/>
    <x v="0"/>
    <x v="29"/>
  </r>
  <r>
    <s v="New Base"/>
    <n v="2016"/>
    <x v="0"/>
    <s v="Security Engineering"/>
    <s v="C09"/>
    <s v="09905733"/>
    <s v="ET Admin Common All"/>
    <x v="3"/>
    <s v="labor"/>
    <x v="1"/>
    <x v="0"/>
    <x v="0"/>
    <x v="30"/>
  </r>
  <r>
    <s v="New Base"/>
    <n v="2016"/>
    <x v="0"/>
    <s v="Security Engineering"/>
    <s v="C09"/>
    <s v="09905510"/>
    <s v="Security Systems Project"/>
    <x v="4"/>
    <s v="supp &amp; exp"/>
    <x v="0"/>
    <x v="0"/>
    <x v="0"/>
    <x v="30"/>
  </r>
  <r>
    <s v="New Base"/>
    <n v="2016"/>
    <x v="0"/>
    <s v="Security Engineering"/>
    <s v="C09"/>
    <s v="09905495"/>
    <s v="EBC Annual Excercises"/>
    <x v="4"/>
    <s v="supp &amp; exp"/>
    <x v="0"/>
    <x v="0"/>
    <x v="0"/>
    <x v="30"/>
  </r>
  <r>
    <s v="New Base"/>
    <n v="2016"/>
    <x v="0"/>
    <s v="Security Engineering"/>
    <s v="C09"/>
    <s v="09905733"/>
    <s v="ET Admin Common All"/>
    <x v="4"/>
    <s v="supp &amp; exp"/>
    <x v="0"/>
    <x v="0"/>
    <x v="0"/>
    <x v="30"/>
  </r>
  <r>
    <s v="New Base"/>
    <n v="2016"/>
    <x v="0"/>
    <s v="Security Engineering"/>
    <s v="C09"/>
    <s v="09905730"/>
    <s v="ET Operations Common All"/>
    <x v="4"/>
    <s v="supp &amp; exp"/>
    <x v="0"/>
    <x v="0"/>
    <x v="0"/>
    <x v="30"/>
  </r>
  <r>
    <s v="New Base"/>
    <n v="2016"/>
    <x v="0"/>
    <s v="Security Engineering"/>
    <s v="C09"/>
    <s v="09905732"/>
    <s v="ET Arch Planning Common All"/>
    <x v="0"/>
    <s v="prof svcs"/>
    <x v="0"/>
    <x v="0"/>
    <x v="0"/>
    <x v="30"/>
  </r>
  <r>
    <s v="New Base"/>
    <n v="2016"/>
    <x v="0"/>
    <s v="Security Engineering"/>
    <s v="C09"/>
    <s v="09905813"/>
    <s v="Applications Program Expense"/>
    <x v="0"/>
    <s v="prof svcs"/>
    <x v="0"/>
    <x v="0"/>
    <x v="0"/>
    <x v="31"/>
  </r>
  <r>
    <s v="New Base"/>
    <n v="2016"/>
    <x v="0"/>
    <s v="Security Engineering"/>
    <s v="C09"/>
    <s v="09905730"/>
    <s v="ET Operations Common All"/>
    <x v="0"/>
    <s v="prof svcs"/>
    <x v="0"/>
    <x v="0"/>
    <x v="0"/>
    <x v="30"/>
  </r>
  <r>
    <s v="New Base"/>
    <n v="2016"/>
    <x v="0"/>
    <s v="Security Engineering"/>
    <s v="C09"/>
    <s v="09905730"/>
    <s v="ET Operations Common All"/>
    <x v="0"/>
    <s v="prof svcs"/>
    <x v="0"/>
    <x v="0"/>
    <x v="0"/>
    <x v="30"/>
  </r>
  <r>
    <s v="New Base"/>
    <n v="2016"/>
    <x v="0"/>
    <s v="Security Engineering"/>
    <s v="C09"/>
    <s v="09905731"/>
    <s v="ET Delivery Common All"/>
    <x v="0"/>
    <s v="prof svcs"/>
    <x v="0"/>
    <x v="0"/>
    <x v="0"/>
    <x v="30"/>
  </r>
  <r>
    <s v="New Base"/>
    <n v="2016"/>
    <x v="0"/>
    <s v="Security Engineering"/>
    <s v="C09"/>
    <s v="09905510"/>
    <s v="Security Systems Project"/>
    <x v="0"/>
    <s v="prof svcs"/>
    <x v="0"/>
    <x v="0"/>
    <x v="0"/>
    <x v="32"/>
  </r>
  <r>
    <s v="New Base"/>
    <n v="2016"/>
    <x v="0"/>
    <s v="Security Engineering"/>
    <s v="C09"/>
    <s v="09902811"/>
    <s v="A and G Common Training"/>
    <x v="5"/>
    <s v="training"/>
    <x v="0"/>
    <x v="0"/>
    <x v="0"/>
    <x v="30"/>
  </r>
  <r>
    <s v="New Base"/>
    <n v="2016"/>
    <x v="0"/>
    <s v="Security Engineering"/>
    <s v="C09"/>
    <s v="09900182"/>
    <s v="Common IT Operations - Maint"/>
    <x v="2"/>
    <s v="maint structures and"/>
    <x v="0"/>
    <x v="0"/>
    <x v="0"/>
    <x v="30"/>
  </r>
  <r>
    <s v="New Base"/>
    <n v="2016"/>
    <x v="0"/>
    <s v="Security Engineering"/>
    <s v="C09"/>
    <s v="02806002"/>
    <s v="Smart Grid Ongoing O&amp;M"/>
    <x v="2"/>
    <s v="maint structures and"/>
    <x v="0"/>
    <x v="1"/>
    <x v="2"/>
    <x v="30"/>
  </r>
  <r>
    <s v="New Base"/>
    <n v="2016"/>
    <x v="0"/>
    <s v="Security Operations"/>
    <s v="C19"/>
    <s v="09905730"/>
    <s v="ET Operations Common All"/>
    <x v="3"/>
    <s v="labor"/>
    <x v="1"/>
    <x v="0"/>
    <x v="0"/>
    <x v="33"/>
  </r>
  <r>
    <s v="New Base"/>
    <n v="2016"/>
    <x v="0"/>
    <s v="Security Operations"/>
    <s v="C19"/>
    <s v="09905730"/>
    <s v="ET Operations Common All"/>
    <x v="3"/>
    <s v="labor"/>
    <x v="2"/>
    <x v="0"/>
    <x v="0"/>
    <x v="34"/>
  </r>
  <r>
    <s v="New Base"/>
    <n v="2016"/>
    <x v="0"/>
    <s v="Security Products &amp; Services"/>
    <s v="C29"/>
    <s v="09905733"/>
    <s v="ET Admin Common All"/>
    <x v="4"/>
    <s v="supp &amp; exp"/>
    <x v="0"/>
    <x v="0"/>
    <x v="0"/>
    <x v="35"/>
  </r>
  <r>
    <s v="New Base"/>
    <n v="2016"/>
    <x v="0"/>
    <s v="Security Products &amp; Services"/>
    <s v="C29"/>
    <s v="09905730"/>
    <s v="ET Operations Common All"/>
    <x v="4"/>
    <s v="supp &amp; exp"/>
    <x v="0"/>
    <x v="0"/>
    <x v="0"/>
    <x v="36"/>
  </r>
  <r>
    <s v="New Base"/>
    <n v="2016"/>
    <x v="0"/>
    <s v="Security Products &amp; Services"/>
    <s v="C29"/>
    <s v="09905731"/>
    <s v="ET Delivery Common All"/>
    <x v="0"/>
    <s v="prof svcs"/>
    <x v="0"/>
    <x v="0"/>
    <x v="0"/>
    <x v="37"/>
  </r>
  <r>
    <s v="New Base"/>
    <n v="2016"/>
    <x v="0"/>
    <s v="Security Products &amp; Services"/>
    <s v="C29"/>
    <s v="09905730"/>
    <s v="ET Operations Common All"/>
    <x v="0"/>
    <s v="prof svcs"/>
    <x v="0"/>
    <x v="0"/>
    <x v="0"/>
    <x v="38"/>
  </r>
  <r>
    <s v="New Base"/>
    <n v="2016"/>
    <x v="0"/>
    <s v="Security Products &amp; Services"/>
    <s v="C29"/>
    <s v="09900182"/>
    <s v="Common IT Operations - Maint"/>
    <x v="2"/>
    <s v="maint structures and"/>
    <x v="0"/>
    <x v="0"/>
    <x v="0"/>
    <x v="39"/>
  </r>
  <r>
    <s v="New Base"/>
    <n v="2016"/>
    <x v="0"/>
    <s v="Enterprise Business Continuity (EBC)"/>
    <s v="C59"/>
    <s v="09905732"/>
    <s v="ET Arch Planning Common All"/>
    <x v="3"/>
    <s v="labor"/>
    <x v="1"/>
    <x v="0"/>
    <x v="0"/>
    <x v="40"/>
  </r>
  <r>
    <s v="New Base"/>
    <n v="2016"/>
    <x v="0"/>
    <s v="Enterprise Business Continuity (EBC)"/>
    <s v="C59"/>
    <s v="09905495"/>
    <s v="EBC Annual Excercises"/>
    <x v="4"/>
    <s v="supp &amp; exp"/>
    <x v="0"/>
    <x v="0"/>
    <x v="0"/>
    <x v="41"/>
  </r>
  <r>
    <s v="New Base"/>
    <n v="2016"/>
    <x v="0"/>
    <s v="Distributed Systems Engineering"/>
    <s v="E09"/>
    <s v="09905507"/>
    <s v="Distributed systems project"/>
    <x v="3"/>
    <s v="labor"/>
    <x v="1"/>
    <x v="0"/>
    <x v="0"/>
    <x v="42"/>
  </r>
  <r>
    <s v="New Base"/>
    <n v="2016"/>
    <x v="0"/>
    <s v="Distributed Systems Engineering"/>
    <s v="E09"/>
    <s v="09905730"/>
    <s v="ET Operations Common All"/>
    <x v="3"/>
    <s v="labor"/>
    <x v="1"/>
    <x v="0"/>
    <x v="0"/>
    <x v="30"/>
  </r>
  <r>
    <s v="New Base"/>
    <n v="2016"/>
    <x v="0"/>
    <s v="Distributed Systems Engineering"/>
    <s v="E09"/>
    <s v="09905732"/>
    <s v="ET Arch Planning Common All"/>
    <x v="3"/>
    <s v="labor"/>
    <x v="1"/>
    <x v="0"/>
    <x v="0"/>
    <x v="43"/>
  </r>
  <r>
    <s v="New Base"/>
    <n v="2016"/>
    <x v="0"/>
    <s v="Distributed Systems Engineering"/>
    <s v="E09"/>
    <s v="09905733"/>
    <s v="ET Admin Common All"/>
    <x v="3"/>
    <s v="labor"/>
    <x v="1"/>
    <x v="0"/>
    <x v="0"/>
    <x v="30"/>
  </r>
  <r>
    <s v="New Base"/>
    <n v="2016"/>
    <x v="0"/>
    <s v="Distributed Systems Engineering"/>
    <s v="E09"/>
    <s v="09905733"/>
    <s v="ET Admin Common All"/>
    <x v="4"/>
    <s v="supp &amp; exp"/>
    <x v="0"/>
    <x v="0"/>
    <x v="0"/>
    <x v="30"/>
  </r>
  <r>
    <s v="New Base"/>
    <n v="2016"/>
    <x v="0"/>
    <s v="Distributed Systems Engineering"/>
    <s v="E09"/>
    <s v="09905510"/>
    <s v="Security Systems Project"/>
    <x v="4"/>
    <s v="supp &amp; exp"/>
    <x v="0"/>
    <x v="0"/>
    <x v="0"/>
    <x v="30"/>
  </r>
  <r>
    <s v="New Base"/>
    <n v="2016"/>
    <x v="0"/>
    <s v="Distributed Systems Engineering"/>
    <s v="E09"/>
    <s v="09905730"/>
    <s v="ET Operations Common All"/>
    <x v="4"/>
    <s v="supp &amp; exp"/>
    <x v="0"/>
    <x v="0"/>
    <x v="0"/>
    <x v="30"/>
  </r>
  <r>
    <s v="New Base"/>
    <n v="2016"/>
    <x v="0"/>
    <s v="Distributed Systems Engineering"/>
    <s v="E09"/>
    <s v="09905732"/>
    <s v="ET Arch Planning Common All"/>
    <x v="0"/>
    <s v="prof svcs"/>
    <x v="0"/>
    <x v="0"/>
    <x v="0"/>
    <x v="44"/>
  </r>
  <r>
    <s v="New Base"/>
    <n v="2016"/>
    <x v="0"/>
    <s v="Distributed Systems Engineering"/>
    <s v="E09"/>
    <s v="09905731"/>
    <s v="ET Delivery Common All"/>
    <x v="0"/>
    <s v="prof svcs"/>
    <x v="0"/>
    <x v="0"/>
    <x v="0"/>
    <x v="45"/>
  </r>
  <r>
    <s v="New Base"/>
    <n v="2016"/>
    <x v="0"/>
    <s v="Distributed Systems Engineering"/>
    <s v="E09"/>
    <s v="09905733"/>
    <s v="ET Admin Common All"/>
    <x v="0"/>
    <s v="prof svcs"/>
    <x v="0"/>
    <x v="0"/>
    <x v="0"/>
    <x v="30"/>
  </r>
  <r>
    <s v="New Base"/>
    <n v="2016"/>
    <x v="0"/>
    <s v="Distributed Systems Engineering"/>
    <s v="E09"/>
    <s v="09905730"/>
    <s v="ET Operations Common All"/>
    <x v="0"/>
    <s v="prof svcs"/>
    <x v="0"/>
    <x v="0"/>
    <x v="0"/>
    <x v="30"/>
  </r>
  <r>
    <s v="New Base"/>
    <n v="2016"/>
    <x v="0"/>
    <s v="Distributed Systems Engineering"/>
    <s v="E09"/>
    <s v="09905730"/>
    <s v="ET Operations Common All"/>
    <x v="0"/>
    <s v="prof svcs"/>
    <x v="0"/>
    <x v="0"/>
    <x v="0"/>
    <x v="30"/>
  </r>
  <r>
    <s v="New Base"/>
    <n v="2016"/>
    <x v="0"/>
    <s v="Distributed Systems Engineering"/>
    <s v="E09"/>
    <s v="09905507"/>
    <s v="Distributed systems project"/>
    <x v="0"/>
    <s v="prof svcs"/>
    <x v="0"/>
    <x v="0"/>
    <x v="0"/>
    <x v="46"/>
  </r>
  <r>
    <s v="New Base"/>
    <n v="2016"/>
    <x v="0"/>
    <s v="Distributed Systems Engineering"/>
    <s v="E09"/>
    <s v="09902811"/>
    <s v="A and G Common Training"/>
    <x v="5"/>
    <s v="training"/>
    <x v="0"/>
    <x v="0"/>
    <x v="0"/>
    <x v="30"/>
  </r>
  <r>
    <s v="New Base"/>
    <n v="2016"/>
    <x v="0"/>
    <s v="Distributed Systems Engineering"/>
    <s v="E09"/>
    <s v="09900182"/>
    <s v="Common IT Operations - Maint"/>
    <x v="2"/>
    <s v="maint structures and"/>
    <x v="0"/>
    <x v="0"/>
    <x v="0"/>
    <x v="30"/>
  </r>
  <r>
    <s v="New Base"/>
    <n v="2016"/>
    <x v="0"/>
    <s v="Distributed Systems Operations"/>
    <s v="E19"/>
    <s v="09905730"/>
    <s v="ET Operations Common All"/>
    <x v="3"/>
    <s v="labor"/>
    <x v="1"/>
    <x v="0"/>
    <x v="0"/>
    <x v="47"/>
  </r>
  <r>
    <s v="New Base"/>
    <n v="2016"/>
    <x v="0"/>
    <s v="Distributed Systems Operations"/>
    <s v="E19"/>
    <s v="09905730"/>
    <s v="ET Operations Common All"/>
    <x v="3"/>
    <s v="labor"/>
    <x v="2"/>
    <x v="0"/>
    <x v="0"/>
    <x v="48"/>
  </r>
  <r>
    <s v="New Base"/>
    <n v="2016"/>
    <x v="0"/>
    <s v="Distributed Systems Operations"/>
    <s v="E19"/>
    <s v="09905730"/>
    <s v="ET Operations Common All"/>
    <x v="4"/>
    <s v="supp &amp; exp"/>
    <x v="0"/>
    <x v="0"/>
    <x v="0"/>
    <x v="49"/>
  </r>
  <r>
    <s v="New Base"/>
    <n v="2016"/>
    <x v="0"/>
    <s v="Distributed Systems Products &amp; Services"/>
    <s v="E29"/>
    <s v="09905730"/>
    <s v="ET Operations Common All"/>
    <x v="4"/>
    <s v="supp &amp; exp"/>
    <x v="0"/>
    <x v="0"/>
    <x v="0"/>
    <x v="50"/>
  </r>
  <r>
    <s v="New Base"/>
    <n v="2016"/>
    <x v="0"/>
    <s v="Distributed Systems Products &amp; Services"/>
    <s v="E29"/>
    <s v="09905733"/>
    <s v="ET Admin Common All"/>
    <x v="4"/>
    <s v="supp &amp; exp"/>
    <x v="0"/>
    <x v="0"/>
    <x v="0"/>
    <x v="51"/>
  </r>
  <r>
    <s v="New Base"/>
    <n v="2016"/>
    <x v="0"/>
    <s v="Distributed Systems Products &amp; Services"/>
    <s v="E29"/>
    <s v="09905507"/>
    <s v="Distributed systems project"/>
    <x v="4"/>
    <s v="supp &amp; exp"/>
    <x v="0"/>
    <x v="0"/>
    <x v="0"/>
    <x v="52"/>
  </r>
  <r>
    <s v="New Base"/>
    <n v="2016"/>
    <x v="0"/>
    <s v="Distributed Systems Products &amp; Services"/>
    <s v="E29"/>
    <s v="09905730"/>
    <s v="ET Operations Common All"/>
    <x v="0"/>
    <s v="prof svcs"/>
    <x v="0"/>
    <x v="0"/>
    <x v="0"/>
    <x v="53"/>
  </r>
  <r>
    <s v="New Base"/>
    <n v="2016"/>
    <x v="0"/>
    <s v="Distributed Systems Products &amp; Services"/>
    <s v="E29"/>
    <s v="09900182"/>
    <s v="Common IT Operations - Maint"/>
    <x v="2"/>
    <s v="maint structures and"/>
    <x v="0"/>
    <x v="0"/>
    <x v="0"/>
    <x v="54"/>
  </r>
  <r>
    <s v="New Base"/>
    <n v="2016"/>
    <x v="0"/>
    <s v="Back Office Technology Operations"/>
    <s v="F19"/>
    <s v="09905730"/>
    <s v="ET Operations Common All"/>
    <x v="3"/>
    <s v="labor"/>
    <x v="1"/>
    <x v="0"/>
    <x v="0"/>
    <x v="55"/>
  </r>
  <r>
    <s v="New Base"/>
    <n v="2016"/>
    <x v="0"/>
    <s v="Oracle Financial Services Development"/>
    <s v="F39"/>
    <s v="09905813"/>
    <s v="Applications Program Expense"/>
    <x v="3"/>
    <s v="labor"/>
    <x v="1"/>
    <x v="0"/>
    <x v="0"/>
    <x v="56"/>
  </r>
  <r>
    <s v="New Base"/>
    <n v="2016"/>
    <x v="0"/>
    <s v="Oracle Financial Services Development"/>
    <s v="F39"/>
    <s v="09905813"/>
    <s v="Applications Program Expense"/>
    <x v="0"/>
    <s v="prof svcs"/>
    <x v="0"/>
    <x v="0"/>
    <x v="0"/>
    <x v="57"/>
  </r>
  <r>
    <s v="New Base"/>
    <n v="2016"/>
    <x v="0"/>
    <s v="GIS Development"/>
    <s v="G39"/>
    <s v="09905813"/>
    <s v="Applications Program Expense"/>
    <x v="3"/>
    <s v="labor"/>
    <x v="1"/>
    <x v="0"/>
    <x v="0"/>
    <x v="58"/>
  </r>
  <r>
    <s v="New Base"/>
    <n v="2016"/>
    <x v="0"/>
    <s v="GIS Development"/>
    <s v="G39"/>
    <s v="09905813"/>
    <s v="Applications Program Expense"/>
    <x v="0"/>
    <s v="prof svcs"/>
    <x v="0"/>
    <x v="0"/>
    <x v="0"/>
    <x v="59"/>
  </r>
  <r>
    <s v="New Base"/>
    <n v="2016"/>
    <x v="0"/>
    <s v="Network Systems Engineering"/>
    <s v="J09"/>
    <s v="09800712"/>
    <s v="TV and Radio Interference"/>
    <x v="6"/>
    <s v="Cust Install Expense"/>
    <x v="0"/>
    <x v="1"/>
    <x v="1"/>
    <x v="30"/>
  </r>
  <r>
    <s v="New Base"/>
    <n v="2016"/>
    <x v="0"/>
    <s v="Network Systems Engineering"/>
    <s v="J09"/>
    <s v="03800711"/>
    <s v="Idaho Meter Reading"/>
    <x v="7"/>
    <s v="Meter Reading"/>
    <x v="0"/>
    <x v="0"/>
    <x v="3"/>
    <x v="30"/>
  </r>
  <r>
    <s v="New Base"/>
    <n v="2016"/>
    <x v="0"/>
    <s v="Network Systems Engineering"/>
    <s v="J09"/>
    <s v="09905731"/>
    <s v="ET Delivery Common All"/>
    <x v="3"/>
    <s v="labor"/>
    <x v="1"/>
    <x v="0"/>
    <x v="0"/>
    <x v="60"/>
  </r>
  <r>
    <s v="New Base"/>
    <n v="2016"/>
    <x v="0"/>
    <s v="Network Systems Engineering"/>
    <s v="J09"/>
    <s v="09905509"/>
    <s v="Network Systems Project"/>
    <x v="3"/>
    <s v="labor"/>
    <x v="1"/>
    <x v="0"/>
    <x v="0"/>
    <x v="30"/>
  </r>
  <r>
    <s v="New Base"/>
    <n v="2016"/>
    <x v="0"/>
    <s v="Network Systems Engineering"/>
    <s v="J09"/>
    <s v="09905732"/>
    <s v="ET Arch Planning Common All"/>
    <x v="3"/>
    <s v="labor"/>
    <x v="1"/>
    <x v="0"/>
    <x v="0"/>
    <x v="61"/>
  </r>
  <r>
    <s v="New Base"/>
    <n v="2016"/>
    <x v="0"/>
    <s v="Network Systems Engineering"/>
    <s v="J09"/>
    <s v="09905733"/>
    <s v="ET Admin Common All"/>
    <x v="3"/>
    <s v="labor"/>
    <x v="1"/>
    <x v="0"/>
    <x v="0"/>
    <x v="30"/>
  </r>
  <r>
    <s v="New Base"/>
    <n v="2016"/>
    <x v="0"/>
    <s v="Network Systems Engineering"/>
    <s v="J09"/>
    <s v="09905509"/>
    <s v="Network Systems Project"/>
    <x v="4"/>
    <s v="supp &amp; exp"/>
    <x v="0"/>
    <x v="0"/>
    <x v="0"/>
    <x v="30"/>
  </r>
  <r>
    <s v="New Base"/>
    <n v="2016"/>
    <x v="0"/>
    <s v="Network Systems Engineering"/>
    <s v="J09"/>
    <s v="09905733"/>
    <s v="ET Admin Common All"/>
    <x v="4"/>
    <s v="supp &amp; exp"/>
    <x v="0"/>
    <x v="0"/>
    <x v="0"/>
    <x v="30"/>
  </r>
  <r>
    <s v="New Base"/>
    <n v="2016"/>
    <x v="0"/>
    <s v="Network Systems Engineering"/>
    <s v="J09"/>
    <s v="09905107"/>
    <s v="Telecom Services"/>
    <x v="4"/>
    <s v="supp &amp; exp"/>
    <x v="0"/>
    <x v="0"/>
    <x v="0"/>
    <x v="30"/>
  </r>
  <r>
    <s v="New Base"/>
    <n v="2016"/>
    <x v="0"/>
    <s v="Network Systems Engineering"/>
    <s v="J09"/>
    <s v="02806002"/>
    <s v="Smart Grid Ongoing O&amp;M"/>
    <x v="4"/>
    <s v="supp &amp; exp"/>
    <x v="0"/>
    <x v="1"/>
    <x v="2"/>
    <x v="30"/>
  </r>
  <r>
    <s v="New Base"/>
    <n v="2016"/>
    <x v="0"/>
    <s v="Network Systems Engineering"/>
    <s v="J09"/>
    <s v="09800180"/>
    <s v="IT Operations - WaId Common"/>
    <x v="4"/>
    <s v="supp &amp; exp"/>
    <x v="0"/>
    <x v="0"/>
    <x v="1"/>
    <x v="30"/>
  </r>
  <r>
    <s v="New Base"/>
    <n v="2016"/>
    <x v="0"/>
    <s v="Network Systems Engineering"/>
    <s v="J09"/>
    <s v="09905730"/>
    <s v="ET Operations Common All"/>
    <x v="0"/>
    <s v="prof svcs"/>
    <x v="0"/>
    <x v="0"/>
    <x v="0"/>
    <x v="30"/>
  </r>
  <r>
    <s v="New Base"/>
    <n v="2016"/>
    <x v="0"/>
    <s v="Network Systems Engineering"/>
    <s v="J09"/>
    <s v="09905731"/>
    <s v="ET Delivery Common All"/>
    <x v="0"/>
    <s v="prof svcs"/>
    <x v="0"/>
    <x v="0"/>
    <x v="0"/>
    <x v="62"/>
  </r>
  <r>
    <s v="New Base"/>
    <n v="2016"/>
    <x v="0"/>
    <s v="Network Systems Engineering"/>
    <s v="J09"/>
    <s v="09902811"/>
    <s v="A and G Common Training"/>
    <x v="5"/>
    <s v="training"/>
    <x v="0"/>
    <x v="0"/>
    <x v="0"/>
    <x v="30"/>
  </r>
  <r>
    <s v="New Base"/>
    <n v="2016"/>
    <x v="0"/>
    <s v="Network Systems Engineering"/>
    <s v="J09"/>
    <s v="09805161"/>
    <s v="Whole Building Load Research"/>
    <x v="8"/>
    <s v="regulatory activity"/>
    <x v="0"/>
    <x v="1"/>
    <x v="1"/>
    <x v="30"/>
  </r>
  <r>
    <s v="New Base"/>
    <n v="2016"/>
    <x v="0"/>
    <s v="Network Systems Engineering"/>
    <s v="J09"/>
    <s v="09900310"/>
    <s v="Com - Trade/Professional Assoc"/>
    <x v="9"/>
    <s v="misc general expense"/>
    <x v="0"/>
    <x v="0"/>
    <x v="0"/>
    <x v="30"/>
  </r>
  <r>
    <s v="New Base"/>
    <n v="2016"/>
    <x v="0"/>
    <s v="Network Systems Engineering"/>
    <s v="J09"/>
    <s v="09800180"/>
    <s v="IT Operations - WaId Common"/>
    <x v="1"/>
    <s v="misc general-rents"/>
    <x v="0"/>
    <x v="0"/>
    <x v="1"/>
    <x v="30"/>
  </r>
  <r>
    <s v="New Base"/>
    <n v="2016"/>
    <x v="0"/>
    <s v="Network Systems Engineering"/>
    <s v="J09"/>
    <s v="09900182"/>
    <s v="Common IT Operations - Maint"/>
    <x v="2"/>
    <s v="maint structures and"/>
    <x v="0"/>
    <x v="0"/>
    <x v="0"/>
    <x v="30"/>
  </r>
  <r>
    <s v="New Base"/>
    <n v="2016"/>
    <x v="0"/>
    <s v="Network Systems Engineering"/>
    <s v="J09"/>
    <s v="02806002"/>
    <s v="Smart Grid Ongoing O&amp;M"/>
    <x v="2"/>
    <s v="maint structures and"/>
    <x v="0"/>
    <x v="1"/>
    <x v="2"/>
    <x v="30"/>
  </r>
  <r>
    <s v="New Base"/>
    <n v="2016"/>
    <x v="0"/>
    <s v="Network Systems Engineering"/>
    <s v="J09"/>
    <s v="09800222"/>
    <s v="Telecommunications Operations"/>
    <x v="2"/>
    <s v="maint structures and"/>
    <x v="0"/>
    <x v="0"/>
    <x v="1"/>
    <x v="30"/>
  </r>
  <r>
    <s v="New Base"/>
    <n v="2016"/>
    <x v="0"/>
    <s v="Network Systems Engineering"/>
    <s v="J09"/>
    <s v="09805448"/>
    <s v="WA ID GCN Specific"/>
    <x v="2"/>
    <s v="maint structures and"/>
    <x v="0"/>
    <x v="1"/>
    <x v="1"/>
    <x v="30"/>
  </r>
  <r>
    <s v="New Base"/>
    <n v="2016"/>
    <x v="0"/>
    <s v="Network Systems Products &amp; Services"/>
    <s v="J29"/>
    <s v="03800711"/>
    <s v="Idaho Meter Reading"/>
    <x v="7"/>
    <s v="Meter Reading"/>
    <x v="0"/>
    <x v="0"/>
    <x v="3"/>
    <x v="63"/>
  </r>
  <r>
    <s v="New Base"/>
    <n v="2016"/>
    <x v="0"/>
    <s v="Network Systems Products &amp; Services"/>
    <s v="J29"/>
    <s v="09905733"/>
    <s v="ET Admin Common All"/>
    <x v="4"/>
    <s v="supp &amp; exp"/>
    <x v="0"/>
    <x v="0"/>
    <x v="0"/>
    <x v="64"/>
  </r>
  <r>
    <s v="New Base"/>
    <n v="2016"/>
    <x v="0"/>
    <s v="Network Systems Products &amp; Services"/>
    <s v="J29"/>
    <s v="09905107"/>
    <s v="Telecom Services"/>
    <x v="4"/>
    <s v="supp &amp; exp"/>
    <x v="0"/>
    <x v="0"/>
    <x v="0"/>
    <x v="65"/>
  </r>
  <r>
    <s v="New Base"/>
    <n v="2016"/>
    <x v="0"/>
    <s v="Network Systems Products &amp; Services"/>
    <s v="J29"/>
    <s v="09800180"/>
    <s v="IT Operations - WaId Common"/>
    <x v="4"/>
    <s v="supp &amp; exp"/>
    <x v="0"/>
    <x v="0"/>
    <x v="1"/>
    <x v="66"/>
  </r>
  <r>
    <s v="New Base"/>
    <n v="2016"/>
    <x v="0"/>
    <s v="Network Systems Products &amp; Services"/>
    <s v="J29"/>
    <s v="02806002"/>
    <s v="Smart Grid Ongoing O&amp;M"/>
    <x v="4"/>
    <s v="supp &amp; exp"/>
    <x v="0"/>
    <x v="1"/>
    <x v="2"/>
    <x v="67"/>
  </r>
  <r>
    <s v="New Base"/>
    <n v="2016"/>
    <x v="0"/>
    <s v="Network Systems Products &amp; Services"/>
    <s v="J29"/>
    <s v="09905509"/>
    <s v="Network Systems Project"/>
    <x v="4"/>
    <s v="supp &amp; exp"/>
    <x v="0"/>
    <x v="0"/>
    <x v="0"/>
    <x v="68"/>
  </r>
  <r>
    <s v="New Base"/>
    <n v="2016"/>
    <x v="0"/>
    <s v="Network Systems Products &amp; Services"/>
    <s v="J29"/>
    <s v="09905730"/>
    <s v="ET Operations Common All"/>
    <x v="0"/>
    <s v="prof svcs"/>
    <x v="0"/>
    <x v="0"/>
    <x v="0"/>
    <x v="69"/>
  </r>
  <r>
    <s v="New Base"/>
    <n v="2016"/>
    <x v="0"/>
    <s v="Network Systems Products &amp; Services"/>
    <s v="J29"/>
    <s v="09805161"/>
    <s v="Whole Building Load Research"/>
    <x v="8"/>
    <s v="regulatory activity"/>
    <x v="0"/>
    <x v="1"/>
    <x v="1"/>
    <x v="70"/>
  </r>
  <r>
    <s v="New Base"/>
    <n v="2016"/>
    <x v="0"/>
    <s v="Network Systems Products &amp; Services"/>
    <s v="J29"/>
    <s v="09900310"/>
    <s v="Com - Trade/Professional Assoc"/>
    <x v="9"/>
    <s v="misc general expense"/>
    <x v="0"/>
    <x v="0"/>
    <x v="0"/>
    <x v="71"/>
  </r>
  <r>
    <s v="New Base"/>
    <n v="2016"/>
    <x v="0"/>
    <s v="Network Systems Products &amp; Services"/>
    <s v="J29"/>
    <s v="09800180"/>
    <s v="IT Operations - WaId Common"/>
    <x v="1"/>
    <s v="misc general-rents"/>
    <x v="0"/>
    <x v="0"/>
    <x v="1"/>
    <x v="72"/>
  </r>
  <r>
    <s v="New Base"/>
    <n v="2016"/>
    <x v="0"/>
    <s v="Network Systems Products &amp; Services"/>
    <s v="J29"/>
    <s v="02806002"/>
    <s v="Smart Grid Ongoing O&amp;M"/>
    <x v="2"/>
    <s v="maint structures and"/>
    <x v="0"/>
    <x v="1"/>
    <x v="2"/>
    <x v="73"/>
  </r>
  <r>
    <s v="New Base"/>
    <n v="2016"/>
    <x v="0"/>
    <s v="Network Systems Products &amp; Services"/>
    <s v="J29"/>
    <s v="09900182"/>
    <s v="Common IT Operations - Maint"/>
    <x v="2"/>
    <s v="maint structures and"/>
    <x v="0"/>
    <x v="0"/>
    <x v="0"/>
    <x v="74"/>
  </r>
  <r>
    <s v="New Base"/>
    <n v="2016"/>
    <x v="0"/>
    <s v="Customer Technology Operations"/>
    <s v="K19"/>
    <s v="09905730"/>
    <s v="ET Operations Common All"/>
    <x v="3"/>
    <s v="labor"/>
    <x v="1"/>
    <x v="0"/>
    <x v="0"/>
    <x v="75"/>
  </r>
  <r>
    <s v="New Base"/>
    <n v="2016"/>
    <x v="0"/>
    <s v="General Custom Application Development"/>
    <s v="K39"/>
    <s v="09905813"/>
    <s v="Applications Program Expense"/>
    <x v="0"/>
    <s v="prof svcs"/>
    <x v="0"/>
    <x v="0"/>
    <x v="0"/>
    <x v="76"/>
  </r>
  <r>
    <s v="New Base"/>
    <n v="2016"/>
    <x v="0"/>
    <s v="Nucleus Development"/>
    <s v="L39"/>
    <s v="09905813"/>
    <s v="Applications Program Expense"/>
    <x v="3"/>
    <s v="labor"/>
    <x v="1"/>
    <x v="0"/>
    <x v="0"/>
    <x v="77"/>
  </r>
  <r>
    <s v="New Base"/>
    <n v="2016"/>
    <x v="0"/>
    <s v="Nucleus Development"/>
    <s v="L39"/>
    <s v="09905813"/>
    <s v="Applications Program Expense"/>
    <x v="0"/>
    <s v="prof svcs"/>
    <x v="0"/>
    <x v="0"/>
    <x v="0"/>
    <x v="78"/>
  </r>
  <r>
    <s v="New Base"/>
    <n v="2016"/>
    <x v="0"/>
    <s v="Central Systems Engineering"/>
    <s v="M09"/>
    <s v="09905732"/>
    <s v="ET Arch Planning Common All"/>
    <x v="3"/>
    <s v="labor"/>
    <x v="1"/>
    <x v="0"/>
    <x v="0"/>
    <x v="79"/>
  </r>
  <r>
    <s v="New Base"/>
    <n v="2016"/>
    <x v="0"/>
    <s v="Central Systems Engineering"/>
    <s v="M09"/>
    <s v="09905733"/>
    <s v="ET Admin Common All"/>
    <x v="3"/>
    <s v="labor"/>
    <x v="1"/>
    <x v="0"/>
    <x v="0"/>
    <x v="30"/>
  </r>
  <r>
    <s v="New Base"/>
    <n v="2016"/>
    <x v="0"/>
    <s v="Central Systems Engineering"/>
    <s v="M09"/>
    <s v="09905730"/>
    <s v="ET Operations Common All"/>
    <x v="3"/>
    <s v="labor"/>
    <x v="1"/>
    <x v="0"/>
    <x v="0"/>
    <x v="30"/>
  </r>
  <r>
    <s v="New Base"/>
    <n v="2016"/>
    <x v="0"/>
    <s v="Central Systems Engineering"/>
    <s v="M09"/>
    <s v="09905513"/>
    <s v="Central Systems Project"/>
    <x v="3"/>
    <s v="labor"/>
    <x v="1"/>
    <x v="0"/>
    <x v="0"/>
    <x v="30"/>
  </r>
  <r>
    <s v="New Base"/>
    <n v="2016"/>
    <x v="0"/>
    <s v="Central Systems Engineering"/>
    <s v="M09"/>
    <s v="09905733"/>
    <s v="ET Admin Common All"/>
    <x v="4"/>
    <s v="supp &amp; exp"/>
    <x v="0"/>
    <x v="0"/>
    <x v="0"/>
    <x v="30"/>
  </r>
  <r>
    <s v="New Base"/>
    <n v="2016"/>
    <x v="0"/>
    <s v="Central Systems Engineering"/>
    <s v="M09"/>
    <s v="09905730"/>
    <s v="ET Operations Common All"/>
    <x v="0"/>
    <s v="prof svcs"/>
    <x v="0"/>
    <x v="0"/>
    <x v="0"/>
    <x v="30"/>
  </r>
  <r>
    <s v="New Base"/>
    <n v="2016"/>
    <x v="0"/>
    <s v="Central Systems Engineering"/>
    <s v="M09"/>
    <s v="09905513"/>
    <s v="Central Systems Project"/>
    <x v="0"/>
    <s v="prof svcs"/>
    <x v="0"/>
    <x v="0"/>
    <x v="0"/>
    <x v="30"/>
  </r>
  <r>
    <s v="New Base"/>
    <n v="2016"/>
    <x v="0"/>
    <s v="Central Systems Engineering"/>
    <s v="M09"/>
    <s v="09805448"/>
    <s v="WA ID GCN Specific"/>
    <x v="0"/>
    <s v="prof svcs"/>
    <x v="0"/>
    <x v="1"/>
    <x v="1"/>
    <x v="30"/>
  </r>
  <r>
    <s v="New Base"/>
    <n v="2016"/>
    <x v="0"/>
    <s v="Central Systems Engineering"/>
    <s v="M09"/>
    <s v="09905733"/>
    <s v="ET Admin Common All"/>
    <x v="0"/>
    <s v="prof svcs"/>
    <x v="0"/>
    <x v="0"/>
    <x v="0"/>
    <x v="30"/>
  </r>
  <r>
    <s v="New Base"/>
    <n v="2016"/>
    <x v="0"/>
    <s v="Central Systems Engineering"/>
    <s v="M09"/>
    <s v="09905730"/>
    <s v="ET Operations Common All"/>
    <x v="0"/>
    <s v="prof svcs"/>
    <x v="0"/>
    <x v="0"/>
    <x v="0"/>
    <x v="30"/>
  </r>
  <r>
    <s v="New Base"/>
    <n v="2016"/>
    <x v="0"/>
    <s v="Central Systems Engineering"/>
    <s v="M09"/>
    <s v="09902811"/>
    <s v="A and G Common Training"/>
    <x v="5"/>
    <s v="training"/>
    <x v="0"/>
    <x v="0"/>
    <x v="0"/>
    <x v="30"/>
  </r>
  <r>
    <s v="New Base"/>
    <n v="2016"/>
    <x v="0"/>
    <s v="Central Systems Engineering"/>
    <s v="M09"/>
    <s v="09900182"/>
    <s v="Common IT Operations - Maint"/>
    <x v="2"/>
    <s v="maint structures and"/>
    <x v="0"/>
    <x v="0"/>
    <x v="0"/>
    <x v="30"/>
  </r>
  <r>
    <s v="New Base"/>
    <n v="2016"/>
    <x v="0"/>
    <s v="Central Systems Operations"/>
    <s v="M19"/>
    <s v="09905730"/>
    <s v="ET Operations Common All"/>
    <x v="10"/>
    <s v="cust accounts expens"/>
    <x v="1"/>
    <x v="0"/>
    <x v="0"/>
    <x v="80"/>
  </r>
  <r>
    <s v="New Base"/>
    <n v="2016"/>
    <x v="0"/>
    <s v="Central Systems Operations"/>
    <s v="M19"/>
    <s v="09805448"/>
    <s v="WA ID GCN Specific"/>
    <x v="3"/>
    <s v="labor"/>
    <x v="1"/>
    <x v="1"/>
    <x v="1"/>
    <x v="81"/>
  </r>
  <r>
    <s v="New Base"/>
    <n v="2016"/>
    <x v="0"/>
    <s v="Central Systems Operations"/>
    <s v="M19"/>
    <s v="09905730"/>
    <s v="ET Operations Common All"/>
    <x v="4"/>
    <s v="supp &amp; exp"/>
    <x v="0"/>
    <x v="0"/>
    <x v="0"/>
    <x v="82"/>
  </r>
  <r>
    <s v="New Base"/>
    <n v="2016"/>
    <x v="0"/>
    <s v="Central Systems Products &amp; Services"/>
    <s v="M29"/>
    <s v="09905733"/>
    <s v="ET Admin Common All"/>
    <x v="4"/>
    <s v="supp &amp; exp"/>
    <x v="0"/>
    <x v="0"/>
    <x v="0"/>
    <x v="83"/>
  </r>
  <r>
    <s v="New Base"/>
    <n v="2016"/>
    <x v="0"/>
    <s v="Central Systems Products &amp; Services"/>
    <s v="M29"/>
    <s v="09905730"/>
    <s v="ET Operations Common All"/>
    <x v="0"/>
    <s v="prof svcs"/>
    <x v="0"/>
    <x v="0"/>
    <x v="0"/>
    <x v="84"/>
  </r>
  <r>
    <s v="New Base"/>
    <n v="2016"/>
    <x v="0"/>
    <s v="Central Systems Products &amp; Services"/>
    <s v="M29"/>
    <s v="09900182"/>
    <s v="Common IT Operations - Maint"/>
    <x v="2"/>
    <s v="maint structures and"/>
    <x v="0"/>
    <x v="0"/>
    <x v="0"/>
    <x v="85"/>
  </r>
  <r>
    <s v="New Base"/>
    <n v="2016"/>
    <x v="0"/>
    <s v="Office of CISO"/>
    <s v="N09"/>
    <s v="09905732"/>
    <s v="ET Arch Planning Common All"/>
    <x v="3"/>
    <s v="labor"/>
    <x v="1"/>
    <x v="0"/>
    <x v="0"/>
    <x v="30"/>
  </r>
  <r>
    <s v="New Base"/>
    <n v="2016"/>
    <x v="0"/>
    <s v="Office of CISO"/>
    <s v="N09"/>
    <s v="09905733"/>
    <s v="ET Admin Common All"/>
    <x v="3"/>
    <s v="labor"/>
    <x v="1"/>
    <x v="0"/>
    <x v="0"/>
    <x v="86"/>
  </r>
  <r>
    <s v="New Base"/>
    <n v="2016"/>
    <x v="0"/>
    <s v="Office of CISO"/>
    <s v="N09"/>
    <s v="09905731"/>
    <s v="ET Delivery Common All"/>
    <x v="3"/>
    <s v="labor"/>
    <x v="1"/>
    <x v="0"/>
    <x v="0"/>
    <x v="87"/>
  </r>
  <r>
    <s v="New Base"/>
    <n v="2016"/>
    <x v="0"/>
    <s v="Office of CISO"/>
    <s v="N09"/>
    <s v="09905733"/>
    <s v="ET Admin Common All"/>
    <x v="4"/>
    <s v="supp &amp; exp"/>
    <x v="0"/>
    <x v="0"/>
    <x v="0"/>
    <x v="88"/>
  </r>
  <r>
    <s v="New Base"/>
    <n v="2016"/>
    <x v="0"/>
    <s v="Office of CISO"/>
    <s v="N09"/>
    <s v="09905733"/>
    <s v="ET Admin Common All"/>
    <x v="0"/>
    <s v="prof svcs"/>
    <x v="0"/>
    <x v="0"/>
    <x v="0"/>
    <x v="89"/>
  </r>
  <r>
    <s v="New Base"/>
    <n v="2016"/>
    <x v="0"/>
    <s v="Office of CISO"/>
    <s v="N09"/>
    <s v="09905731"/>
    <s v="ET Delivery Common All"/>
    <x v="0"/>
    <s v="prof svcs"/>
    <x v="0"/>
    <x v="0"/>
    <x v="0"/>
    <x v="30"/>
  </r>
  <r>
    <s v="New Base"/>
    <n v="2016"/>
    <x v="0"/>
    <s v="Office of CISO"/>
    <s v="N09"/>
    <s v="09905730"/>
    <s v="ET Operations Common All"/>
    <x v="0"/>
    <s v="prof svcs"/>
    <x v="0"/>
    <x v="0"/>
    <x v="0"/>
    <x v="90"/>
  </r>
  <r>
    <s v="New Base"/>
    <n v="2016"/>
    <x v="0"/>
    <s v="Office of CISO"/>
    <s v="N09"/>
    <s v="09905732"/>
    <s v="ET Arch Planning Common All"/>
    <x v="0"/>
    <s v="prof svcs"/>
    <x v="0"/>
    <x v="0"/>
    <x v="0"/>
    <x v="91"/>
  </r>
  <r>
    <s v="New Base"/>
    <n v="2016"/>
    <x v="0"/>
    <s v="Office of CISO"/>
    <s v="N09"/>
    <s v="09902811"/>
    <s v="A and G Common Training"/>
    <x v="5"/>
    <s v="training"/>
    <x v="0"/>
    <x v="0"/>
    <x v="0"/>
    <x v="92"/>
  </r>
  <r>
    <s v="New Base"/>
    <n v="2016"/>
    <x v="0"/>
    <s v="Project Management (IT Delivery)"/>
    <s v="P09"/>
    <s v="09905732"/>
    <s v="ET Arch Planning Common All"/>
    <x v="3"/>
    <s v="labor"/>
    <x v="1"/>
    <x v="0"/>
    <x v="0"/>
    <x v="93"/>
  </r>
  <r>
    <s v="New Base"/>
    <n v="2016"/>
    <x v="0"/>
    <s v="Project Management (IT Delivery)"/>
    <s v="P09"/>
    <s v="09905731"/>
    <s v="ET Delivery Common All"/>
    <x v="3"/>
    <s v="labor"/>
    <x v="1"/>
    <x v="0"/>
    <x v="0"/>
    <x v="94"/>
  </r>
  <r>
    <s v="New Base"/>
    <n v="2016"/>
    <x v="0"/>
    <s v="Project Management (IT Delivery)"/>
    <s v="P09"/>
    <s v="09905507"/>
    <s v="Distributed systems project"/>
    <x v="3"/>
    <s v="labor"/>
    <x v="1"/>
    <x v="0"/>
    <x v="0"/>
    <x v="95"/>
  </r>
  <r>
    <s v="New Base"/>
    <n v="2016"/>
    <x v="0"/>
    <s v="Project Management (IT Delivery)"/>
    <s v="P09"/>
    <s v="09905513"/>
    <s v="Central Systems Project"/>
    <x v="3"/>
    <s v="labor"/>
    <x v="1"/>
    <x v="0"/>
    <x v="0"/>
    <x v="30"/>
  </r>
  <r>
    <s v="New Base"/>
    <n v="2016"/>
    <x v="0"/>
    <s v="Project Management (IT Delivery)"/>
    <s v="P09"/>
    <s v="09905813"/>
    <s v="Applications Program Expense"/>
    <x v="3"/>
    <s v="labor"/>
    <x v="1"/>
    <x v="0"/>
    <x v="0"/>
    <x v="96"/>
  </r>
  <r>
    <s v="New Base"/>
    <n v="2016"/>
    <x v="0"/>
    <s v="Project Management (IT Delivery)"/>
    <s v="P09"/>
    <s v="09905733"/>
    <s v="ET Admin Common All"/>
    <x v="3"/>
    <s v="labor"/>
    <x v="1"/>
    <x v="0"/>
    <x v="0"/>
    <x v="88"/>
  </r>
  <r>
    <s v="New Base"/>
    <n v="2016"/>
    <x v="0"/>
    <s v="Project Management (IT Delivery)"/>
    <s v="P09"/>
    <s v="09905789"/>
    <s v="License Management"/>
    <x v="3"/>
    <s v="labor"/>
    <x v="1"/>
    <x v="0"/>
    <x v="0"/>
    <x v="30"/>
  </r>
  <r>
    <s v="New Base"/>
    <n v="2016"/>
    <x v="0"/>
    <s v="Project Management (IT Delivery)"/>
    <s v="P09"/>
    <s v="09905625"/>
    <s v="Resource Management"/>
    <x v="3"/>
    <s v="labor"/>
    <x v="1"/>
    <x v="0"/>
    <x v="0"/>
    <x v="30"/>
  </r>
  <r>
    <s v="New Base"/>
    <n v="2016"/>
    <x v="0"/>
    <s v="Project Management (IT Delivery)"/>
    <s v="P09"/>
    <s v="09905508"/>
    <s v="Communication Systems Project"/>
    <x v="3"/>
    <s v="labor"/>
    <x v="1"/>
    <x v="0"/>
    <x v="0"/>
    <x v="97"/>
  </r>
  <r>
    <s v="New Base"/>
    <n v="2016"/>
    <x v="0"/>
    <s v="Project Management (IT Delivery)"/>
    <s v="P09"/>
    <s v="09905624"/>
    <s v="Environmental Systems Project"/>
    <x v="3"/>
    <s v="labor"/>
    <x v="1"/>
    <x v="0"/>
    <x v="0"/>
    <x v="98"/>
  </r>
  <r>
    <s v="New Base"/>
    <n v="2016"/>
    <x v="0"/>
    <s v="Project Management (IT Delivery)"/>
    <s v="P09"/>
    <s v="09905510"/>
    <s v="Security Systems Project"/>
    <x v="3"/>
    <s v="labor"/>
    <x v="1"/>
    <x v="0"/>
    <x v="0"/>
    <x v="99"/>
  </r>
  <r>
    <s v="New Base"/>
    <n v="2016"/>
    <x v="0"/>
    <s v="Project Management (IT Delivery)"/>
    <s v="P09"/>
    <s v="09905512"/>
    <s v="Facilities IT Project"/>
    <x v="3"/>
    <s v="labor"/>
    <x v="1"/>
    <x v="0"/>
    <x v="0"/>
    <x v="98"/>
  </r>
  <r>
    <s v="New Base"/>
    <n v="2016"/>
    <x v="0"/>
    <s v="Project Management (IT Delivery)"/>
    <s v="P09"/>
    <s v="09905509"/>
    <s v="Network Systems Project"/>
    <x v="3"/>
    <s v="labor"/>
    <x v="1"/>
    <x v="0"/>
    <x v="0"/>
    <x v="100"/>
  </r>
  <r>
    <s v="New Base"/>
    <n v="2016"/>
    <x v="0"/>
    <s v="Project Management (IT Delivery)"/>
    <s v="P09"/>
    <s v="09905512"/>
    <s v="Facilities IT Project"/>
    <x v="4"/>
    <s v="supp &amp; exp"/>
    <x v="0"/>
    <x v="0"/>
    <x v="0"/>
    <x v="101"/>
  </r>
  <r>
    <s v="New Base"/>
    <n v="2016"/>
    <x v="0"/>
    <s v="Project Management (IT Delivery)"/>
    <s v="P09"/>
    <s v="09905733"/>
    <s v="ET Admin Common All"/>
    <x v="4"/>
    <s v="supp &amp; exp"/>
    <x v="0"/>
    <x v="0"/>
    <x v="0"/>
    <x v="102"/>
  </r>
  <r>
    <s v="New Base"/>
    <n v="2016"/>
    <x v="0"/>
    <s v="Project Management (IT Delivery)"/>
    <s v="P09"/>
    <s v="09905624"/>
    <s v="Environmental Systems Project"/>
    <x v="4"/>
    <s v="supp &amp; exp"/>
    <x v="0"/>
    <x v="0"/>
    <x v="0"/>
    <x v="71"/>
  </r>
  <r>
    <s v="New Base"/>
    <n v="2016"/>
    <x v="0"/>
    <s v="Project Management (IT Delivery)"/>
    <s v="P09"/>
    <s v="09905731"/>
    <s v="ET Delivery Common All"/>
    <x v="0"/>
    <s v="prof svcs"/>
    <x v="0"/>
    <x v="0"/>
    <x v="0"/>
    <x v="103"/>
  </r>
  <r>
    <s v="New Base"/>
    <n v="2016"/>
    <x v="0"/>
    <s v="Project Management (IT Delivery)"/>
    <s v="P09"/>
    <s v="09905731"/>
    <s v="ET Delivery Common All"/>
    <x v="0"/>
    <s v="prof svcs"/>
    <x v="0"/>
    <x v="0"/>
    <x v="0"/>
    <x v="104"/>
  </r>
  <r>
    <s v="New Base"/>
    <n v="2016"/>
    <x v="0"/>
    <s v="Project Management (IT Delivery)"/>
    <s v="P09"/>
    <s v="09905625"/>
    <s v="Resource Management"/>
    <x v="0"/>
    <s v="prof svcs"/>
    <x v="0"/>
    <x v="0"/>
    <x v="0"/>
    <x v="30"/>
  </r>
  <r>
    <s v="New Base"/>
    <n v="2016"/>
    <x v="0"/>
    <s v="Project Management (IT Delivery)"/>
    <s v="P09"/>
    <s v="09905624"/>
    <s v="Environmental Systems Project"/>
    <x v="0"/>
    <s v="prof svcs"/>
    <x v="0"/>
    <x v="0"/>
    <x v="0"/>
    <x v="105"/>
  </r>
  <r>
    <s v="New Base"/>
    <n v="2016"/>
    <x v="0"/>
    <s v="Project Management (IT Delivery)"/>
    <s v="P09"/>
    <s v="09905477"/>
    <s v="Enterprise Business Contin prg"/>
    <x v="0"/>
    <s v="prof svcs"/>
    <x v="0"/>
    <x v="0"/>
    <x v="0"/>
    <x v="106"/>
  </r>
  <r>
    <s v="New Base"/>
    <n v="2016"/>
    <x v="0"/>
    <s v="Project Management (IT Delivery)"/>
    <s v="P09"/>
    <s v="09905513"/>
    <s v="Central Systems Project"/>
    <x v="0"/>
    <s v="prof svcs"/>
    <x v="0"/>
    <x v="0"/>
    <x v="0"/>
    <x v="30"/>
  </r>
  <r>
    <s v="New Base"/>
    <n v="2016"/>
    <x v="0"/>
    <s v="Project Management (IT Delivery)"/>
    <s v="P09"/>
    <s v="09905512"/>
    <s v="Facilities IT Project"/>
    <x v="0"/>
    <s v="prof svcs"/>
    <x v="0"/>
    <x v="0"/>
    <x v="0"/>
    <x v="107"/>
  </r>
  <r>
    <s v="New Base"/>
    <n v="2016"/>
    <x v="0"/>
    <s v="Project Management (IT Delivery)"/>
    <s v="P09"/>
    <s v="09905512"/>
    <s v="Facilities IT Project"/>
    <x v="0"/>
    <s v="prof svcs"/>
    <x v="0"/>
    <x v="0"/>
    <x v="0"/>
    <x v="108"/>
  </r>
  <r>
    <s v="New Base"/>
    <n v="2016"/>
    <x v="0"/>
    <s v="Project Management (IT Delivery)"/>
    <s v="P09"/>
    <s v="09905510"/>
    <s v="Security Systems Project"/>
    <x v="0"/>
    <s v="prof svcs"/>
    <x v="0"/>
    <x v="0"/>
    <x v="0"/>
    <x v="109"/>
  </r>
  <r>
    <s v="New Base"/>
    <n v="2016"/>
    <x v="0"/>
    <s v="Project Management (IT Delivery)"/>
    <s v="P09"/>
    <s v="09905508"/>
    <s v="Communication Systems Project"/>
    <x v="0"/>
    <s v="prof svcs"/>
    <x v="0"/>
    <x v="0"/>
    <x v="0"/>
    <x v="110"/>
  </r>
  <r>
    <s v="New Base"/>
    <n v="2016"/>
    <x v="0"/>
    <s v="Project Management (IT Delivery)"/>
    <s v="P09"/>
    <s v="09905813"/>
    <s v="Applications Program Expense"/>
    <x v="0"/>
    <s v="prof svcs"/>
    <x v="0"/>
    <x v="0"/>
    <x v="0"/>
    <x v="30"/>
  </r>
  <r>
    <s v="New Base"/>
    <n v="2016"/>
    <x v="0"/>
    <s v="Project Management (IT Delivery)"/>
    <s v="P09"/>
    <s v="09905507"/>
    <s v="Distributed systems project"/>
    <x v="0"/>
    <s v="prof svcs"/>
    <x v="0"/>
    <x v="0"/>
    <x v="0"/>
    <x v="111"/>
  </r>
  <r>
    <s v="New Base"/>
    <n v="2016"/>
    <x v="0"/>
    <s v="Project Management (IT Delivery)"/>
    <s v="P09"/>
    <s v="09905813"/>
    <s v="Applications Program Expense"/>
    <x v="0"/>
    <s v="prof svcs"/>
    <x v="0"/>
    <x v="0"/>
    <x v="0"/>
    <x v="112"/>
  </r>
  <r>
    <s v="New Base"/>
    <n v="2016"/>
    <x v="0"/>
    <s v="Project Management (IT Delivery)"/>
    <s v="P09"/>
    <s v="09905789"/>
    <s v="License Management"/>
    <x v="0"/>
    <s v="prof svcs"/>
    <x v="0"/>
    <x v="0"/>
    <x v="0"/>
    <x v="30"/>
  </r>
  <r>
    <s v="New Base"/>
    <n v="2016"/>
    <x v="0"/>
    <s v="Project Management (IT Delivery)"/>
    <s v="P09"/>
    <s v="09902811"/>
    <s v="A and G Common Training"/>
    <x v="5"/>
    <s v="training"/>
    <x v="0"/>
    <x v="0"/>
    <x v="0"/>
    <x v="30"/>
  </r>
  <r>
    <s v="New Base"/>
    <n v="2016"/>
    <x v="0"/>
    <s v="Technology Service Center"/>
    <s v="P59"/>
    <s v="09905730"/>
    <s v="ET Operations Common All"/>
    <x v="3"/>
    <s v="labor"/>
    <x v="1"/>
    <x v="0"/>
    <x v="0"/>
    <x v="113"/>
  </r>
  <r>
    <s v="New Base"/>
    <n v="2016"/>
    <x v="0"/>
    <s v="Technology Service Center"/>
    <s v="P59"/>
    <s v="09905730"/>
    <s v="ET Operations Common All"/>
    <x v="3"/>
    <s v="labor"/>
    <x v="1"/>
    <x v="0"/>
    <x v="0"/>
    <x v="114"/>
  </r>
  <r>
    <s v="New Base"/>
    <n v="2016"/>
    <x v="0"/>
    <s v="Technology Service Center"/>
    <s v="P59"/>
    <s v="09905730"/>
    <s v="ET Operations Common All"/>
    <x v="0"/>
    <s v="prof svcs"/>
    <x v="0"/>
    <x v="0"/>
    <x v="0"/>
    <x v="115"/>
  </r>
  <r>
    <s v="New Base"/>
    <n v="2016"/>
    <x v="0"/>
    <s v="IT Director"/>
    <s v="P99"/>
    <s v="09905733"/>
    <s v="ET Admin Common All"/>
    <x v="3"/>
    <s v="labor"/>
    <x v="1"/>
    <x v="0"/>
    <x v="0"/>
    <x v="116"/>
  </r>
  <r>
    <s v="New Base"/>
    <n v="2016"/>
    <x v="0"/>
    <s v="IT Director"/>
    <s v="P99"/>
    <s v="09905732"/>
    <s v="ET Arch Planning Common All"/>
    <x v="3"/>
    <s v="labor"/>
    <x v="1"/>
    <x v="0"/>
    <x v="0"/>
    <x v="117"/>
  </r>
  <r>
    <s v="New Base"/>
    <n v="2016"/>
    <x v="0"/>
    <s v="Quality Assurance &amp; Release Management"/>
    <s v="Q19"/>
    <s v="09905730"/>
    <s v="ET Operations Common All"/>
    <x v="3"/>
    <s v="labor"/>
    <x v="1"/>
    <x v="0"/>
    <x v="0"/>
    <x v="118"/>
  </r>
  <r>
    <s v="New Base"/>
    <n v="2016"/>
    <x v="0"/>
    <s v="Quality Assurance &amp; Release Management"/>
    <s v="Q19"/>
    <s v="09905730"/>
    <s v="ET Operations Common All"/>
    <x v="0"/>
    <s v="prof svcs"/>
    <x v="0"/>
    <x v="0"/>
    <x v="0"/>
    <x v="119"/>
  </r>
  <r>
    <s v="New Base"/>
    <n v="2016"/>
    <x v="0"/>
    <s v="Communication Systems Engineering"/>
    <s v="R09"/>
    <s v="09905731"/>
    <s v="ET Delivery Common All"/>
    <x v="3"/>
    <s v="labor"/>
    <x v="1"/>
    <x v="0"/>
    <x v="0"/>
    <x v="120"/>
  </r>
  <r>
    <s v="New Base"/>
    <n v="2016"/>
    <x v="0"/>
    <s v="Communication Systems Engineering"/>
    <s v="R09"/>
    <s v="09905732"/>
    <s v="ET Arch Planning Common All"/>
    <x v="3"/>
    <s v="labor"/>
    <x v="1"/>
    <x v="0"/>
    <x v="0"/>
    <x v="121"/>
  </r>
  <r>
    <s v="New Base"/>
    <n v="2016"/>
    <x v="0"/>
    <s v="Communication Systems Engineering"/>
    <s v="R09"/>
    <s v="09905508"/>
    <s v="Communication Systems Project"/>
    <x v="3"/>
    <s v="labor"/>
    <x v="1"/>
    <x v="0"/>
    <x v="0"/>
    <x v="30"/>
  </r>
  <r>
    <s v="New Base"/>
    <n v="2016"/>
    <x v="0"/>
    <s v="Communication Systems Engineering"/>
    <s v="R09"/>
    <s v="09905730"/>
    <s v="ET Operations Common All"/>
    <x v="3"/>
    <s v="labor"/>
    <x v="1"/>
    <x v="0"/>
    <x v="0"/>
    <x v="30"/>
  </r>
  <r>
    <s v="New Base"/>
    <n v="2016"/>
    <x v="0"/>
    <s v="Communication Systems Engineering"/>
    <s v="R09"/>
    <s v="09905733"/>
    <s v="ET Admin Common All"/>
    <x v="4"/>
    <s v="supp &amp; exp"/>
    <x v="0"/>
    <x v="0"/>
    <x v="0"/>
    <x v="30"/>
  </r>
  <r>
    <s v="New Base"/>
    <n v="2016"/>
    <x v="0"/>
    <s v="Communication Systems Engineering"/>
    <s v="R09"/>
    <s v="09905730"/>
    <s v="ET Operations Common All"/>
    <x v="4"/>
    <s v="supp &amp; exp"/>
    <x v="0"/>
    <x v="0"/>
    <x v="0"/>
    <x v="30"/>
  </r>
  <r>
    <s v="New Base"/>
    <n v="2016"/>
    <x v="0"/>
    <s v="Communication Systems Engineering"/>
    <s v="R09"/>
    <s v="09905107"/>
    <s v="Telecom Services"/>
    <x v="4"/>
    <s v="supp &amp; exp"/>
    <x v="0"/>
    <x v="0"/>
    <x v="0"/>
    <x v="30"/>
  </r>
  <r>
    <s v="New Base"/>
    <n v="2016"/>
    <x v="0"/>
    <s v="Communication Systems Engineering"/>
    <s v="R09"/>
    <s v="09905508"/>
    <s v="Communication Systems Project"/>
    <x v="4"/>
    <s v="supp &amp; exp"/>
    <x v="0"/>
    <x v="0"/>
    <x v="0"/>
    <x v="30"/>
  </r>
  <r>
    <s v="New Base"/>
    <n v="2016"/>
    <x v="0"/>
    <s v="Communication Systems Engineering"/>
    <s v="R09"/>
    <s v="09905512"/>
    <s v="Facilities IT Project"/>
    <x v="0"/>
    <s v="prof svcs"/>
    <x v="0"/>
    <x v="0"/>
    <x v="0"/>
    <x v="30"/>
  </r>
  <r>
    <s v="New Base"/>
    <n v="2016"/>
    <x v="0"/>
    <s v="Communication Systems Engineering"/>
    <s v="R09"/>
    <s v="09905508"/>
    <s v="Communication Systems Project"/>
    <x v="0"/>
    <s v="prof svcs"/>
    <x v="0"/>
    <x v="0"/>
    <x v="0"/>
    <x v="122"/>
  </r>
  <r>
    <s v="New Base"/>
    <n v="2016"/>
    <x v="0"/>
    <s v="Communication Systems Engineering"/>
    <s v="R09"/>
    <s v="09905731"/>
    <s v="ET Delivery Common All"/>
    <x v="0"/>
    <s v="prof svcs"/>
    <x v="0"/>
    <x v="0"/>
    <x v="0"/>
    <x v="30"/>
  </r>
  <r>
    <s v="New Base"/>
    <n v="2016"/>
    <x v="0"/>
    <s v="Communication Systems Engineering"/>
    <s v="R09"/>
    <s v="09905731"/>
    <s v="ET Delivery Common All"/>
    <x v="0"/>
    <s v="prof svcs"/>
    <x v="0"/>
    <x v="0"/>
    <x v="0"/>
    <x v="123"/>
  </r>
  <r>
    <s v="New Base"/>
    <n v="2016"/>
    <x v="0"/>
    <s v="Communication Systems Engineering"/>
    <s v="R09"/>
    <s v="09905730"/>
    <s v="ET Operations Common All"/>
    <x v="0"/>
    <s v="prof svcs"/>
    <x v="0"/>
    <x v="0"/>
    <x v="0"/>
    <x v="30"/>
  </r>
  <r>
    <s v="New Base"/>
    <n v="2016"/>
    <x v="0"/>
    <s v="Communication Systems Engineering"/>
    <s v="R09"/>
    <s v="09905730"/>
    <s v="ET Operations Common All"/>
    <x v="0"/>
    <s v="prof svcs"/>
    <x v="0"/>
    <x v="0"/>
    <x v="0"/>
    <x v="124"/>
  </r>
  <r>
    <s v="New Base"/>
    <n v="2016"/>
    <x v="0"/>
    <s v="Communication Systems Engineering"/>
    <s v="R09"/>
    <s v="09902811"/>
    <s v="A and G Common Training"/>
    <x v="5"/>
    <s v="training"/>
    <x v="0"/>
    <x v="0"/>
    <x v="0"/>
    <x v="30"/>
  </r>
  <r>
    <s v="New Base"/>
    <n v="2016"/>
    <x v="0"/>
    <s v="Communication Systems Engineering"/>
    <s v="R09"/>
    <s v="09900182"/>
    <s v="Common IT Operations - Maint"/>
    <x v="2"/>
    <s v="maint structures and"/>
    <x v="0"/>
    <x v="0"/>
    <x v="0"/>
    <x v="30"/>
  </r>
  <r>
    <s v="New Base"/>
    <n v="2016"/>
    <x v="0"/>
    <s v="Communication Systems Operations"/>
    <s v="R19"/>
    <s v="09905730"/>
    <s v="ET Operations Common All"/>
    <x v="0"/>
    <s v="prof svcs"/>
    <x v="0"/>
    <x v="0"/>
    <x v="0"/>
    <x v="125"/>
  </r>
  <r>
    <s v="New Base"/>
    <n v="2016"/>
    <x v="0"/>
    <s v="Communication Systems Operations"/>
    <s v="R19"/>
    <s v="09905730"/>
    <s v="ET Operations Common All"/>
    <x v="0"/>
    <s v="prof svcs"/>
    <x v="0"/>
    <x v="0"/>
    <x v="0"/>
    <x v="126"/>
  </r>
  <r>
    <s v="New Base"/>
    <n v="2016"/>
    <x v="0"/>
    <s v="Communication Systems Operations"/>
    <s v="R19"/>
    <s v="09905730"/>
    <s v="ET Operations Common All"/>
    <x v="0"/>
    <s v="prof svcs"/>
    <x v="2"/>
    <x v="0"/>
    <x v="0"/>
    <x v="127"/>
  </r>
  <r>
    <s v="New Base"/>
    <n v="2016"/>
    <x v="0"/>
    <s v="Communication Systems Products &amp; Services"/>
    <s v="R29"/>
    <s v="09905730"/>
    <s v="ET Operations Common All"/>
    <x v="4"/>
    <s v="supp &amp; exp"/>
    <x v="0"/>
    <x v="0"/>
    <x v="0"/>
    <x v="128"/>
  </r>
  <r>
    <s v="New Base"/>
    <n v="2016"/>
    <x v="0"/>
    <s v="Communication Systems Products &amp; Services"/>
    <s v="R29"/>
    <s v="09905508"/>
    <s v="Communication Systems Project"/>
    <x v="4"/>
    <s v="supp &amp; exp"/>
    <x v="0"/>
    <x v="0"/>
    <x v="0"/>
    <x v="129"/>
  </r>
  <r>
    <s v="New Base"/>
    <n v="2016"/>
    <x v="0"/>
    <s v="Communication Systems Products &amp; Services"/>
    <s v="R29"/>
    <s v="09905107"/>
    <s v="Telecom Services"/>
    <x v="4"/>
    <s v="supp &amp; exp"/>
    <x v="0"/>
    <x v="0"/>
    <x v="0"/>
    <x v="130"/>
  </r>
  <r>
    <s v="New Base"/>
    <n v="2016"/>
    <x v="0"/>
    <s v="Communication Systems Products &amp; Services"/>
    <s v="R29"/>
    <s v="09905733"/>
    <s v="ET Admin Common All"/>
    <x v="4"/>
    <s v="supp &amp; exp"/>
    <x v="0"/>
    <x v="0"/>
    <x v="0"/>
    <x v="131"/>
  </r>
  <r>
    <s v="New Base"/>
    <n v="2016"/>
    <x v="0"/>
    <s v="Communication Systems Products &amp; Services"/>
    <s v="R29"/>
    <s v="09905730"/>
    <s v="ET Operations Common All"/>
    <x v="0"/>
    <s v="prof svcs"/>
    <x v="0"/>
    <x v="0"/>
    <x v="0"/>
    <x v="132"/>
  </r>
  <r>
    <s v="New Base"/>
    <n v="2016"/>
    <x v="0"/>
    <s v="Communication Systems Products &amp; Services"/>
    <s v="R29"/>
    <s v="09900182"/>
    <s v="Common IT Operations - Maint"/>
    <x v="2"/>
    <s v="maint structures and"/>
    <x v="0"/>
    <x v="0"/>
    <x v="0"/>
    <x v="133"/>
  </r>
  <r>
    <s v="New Base"/>
    <n v="2016"/>
    <x v="0"/>
    <s v="IS Products &amp; Services"/>
    <s v="S09"/>
    <s v="09802453"/>
    <s v="Electric System Ops-098"/>
    <x v="11"/>
    <s v="Sys Control Dispatch"/>
    <x v="0"/>
    <x v="1"/>
    <x v="1"/>
    <x v="134"/>
  </r>
  <r>
    <s v="New Base"/>
    <n v="2016"/>
    <x v="0"/>
    <s v="IS Products &amp; Services"/>
    <s v="S09"/>
    <s v="09802455"/>
    <s v="Trans System Admin - 098"/>
    <x v="12"/>
    <s v="Supv and Engineering"/>
    <x v="0"/>
    <x v="1"/>
    <x v="1"/>
    <x v="135"/>
  </r>
  <r>
    <s v="New Base"/>
    <n v="2016"/>
    <x v="0"/>
    <s v="IS Products &amp; Services"/>
    <s v="S09"/>
    <s v="09905733"/>
    <s v="ET Admin Common All"/>
    <x v="3"/>
    <s v="labor"/>
    <x v="1"/>
    <x v="0"/>
    <x v="0"/>
    <x v="30"/>
  </r>
  <r>
    <s v="New Base"/>
    <n v="2016"/>
    <x v="0"/>
    <s v="IS Products &amp; Services"/>
    <s v="S09"/>
    <s v="09905730"/>
    <s v="ET Operations Common All"/>
    <x v="3"/>
    <s v="labor"/>
    <x v="1"/>
    <x v="0"/>
    <x v="0"/>
    <x v="30"/>
  </r>
  <r>
    <s v="New Base"/>
    <n v="2016"/>
    <x v="0"/>
    <s v="IS Products &amp; Services"/>
    <s v="S09"/>
    <s v="09905733"/>
    <s v="ET Admin Common All"/>
    <x v="4"/>
    <s v="supp &amp; exp"/>
    <x v="0"/>
    <x v="0"/>
    <x v="0"/>
    <x v="136"/>
  </r>
  <r>
    <s v="New Base"/>
    <n v="2016"/>
    <x v="0"/>
    <s v="IS Products &amp; Services"/>
    <s v="S09"/>
    <s v="09905730"/>
    <s v="ET Operations Common All"/>
    <x v="0"/>
    <s v="prof svcs"/>
    <x v="0"/>
    <x v="0"/>
    <x v="0"/>
    <x v="30"/>
  </r>
  <r>
    <s v="New Base"/>
    <n v="2016"/>
    <x v="0"/>
    <s v="IS Products &amp; Services"/>
    <s v="S09"/>
    <s v="02806002"/>
    <s v="Smart Grid Ongoing O&amp;M"/>
    <x v="0"/>
    <s v="prof svcs"/>
    <x v="0"/>
    <x v="1"/>
    <x v="2"/>
    <x v="30"/>
  </r>
  <r>
    <s v="New Base"/>
    <n v="2016"/>
    <x v="0"/>
    <s v="IS Products &amp; Services"/>
    <s v="S09"/>
    <s v="09905733"/>
    <s v="ET Admin Common All"/>
    <x v="0"/>
    <s v="prof svcs"/>
    <x v="0"/>
    <x v="0"/>
    <x v="0"/>
    <x v="30"/>
  </r>
  <r>
    <s v="New Base"/>
    <n v="2016"/>
    <x v="0"/>
    <s v="IS Products &amp; Services"/>
    <s v="S09"/>
    <s v="09905730"/>
    <s v="ET Operations Common All"/>
    <x v="0"/>
    <s v="prof svcs"/>
    <x v="0"/>
    <x v="0"/>
    <x v="0"/>
    <x v="137"/>
  </r>
  <r>
    <s v="New Base"/>
    <n v="2016"/>
    <x v="0"/>
    <s v="IS Products &amp; Services"/>
    <s v="S09"/>
    <s v="09902811"/>
    <s v="A and G Common Training"/>
    <x v="5"/>
    <s v="training"/>
    <x v="0"/>
    <x v="0"/>
    <x v="0"/>
    <x v="30"/>
  </r>
  <r>
    <s v="New Base"/>
    <n v="2016"/>
    <x v="0"/>
    <s v="IS Products &amp; Services"/>
    <s v="S09"/>
    <s v="09900182"/>
    <s v="Common IT Operations - Maint"/>
    <x v="2"/>
    <s v="maint structures and"/>
    <x v="0"/>
    <x v="0"/>
    <x v="0"/>
    <x v="138"/>
  </r>
  <r>
    <s v="New Base"/>
    <n v="2016"/>
    <x v="0"/>
    <s v="Integrations Operations"/>
    <s v="S19"/>
    <s v="09905730"/>
    <s v="ET Operations Common All"/>
    <x v="3"/>
    <s v="labor"/>
    <x v="1"/>
    <x v="0"/>
    <x v="0"/>
    <x v="139"/>
  </r>
  <r>
    <s v="New Base"/>
    <n v="2016"/>
    <x v="0"/>
    <s v="Integrations Development"/>
    <s v="S39"/>
    <s v="09905813"/>
    <s v="Applications Program Expense"/>
    <x v="0"/>
    <s v="prof svcs"/>
    <x v="0"/>
    <x v="0"/>
    <x v="0"/>
    <x v="140"/>
  </r>
  <r>
    <s v="New Base"/>
    <n v="2016"/>
    <x v="0"/>
    <s v="CC&amp;B Operations"/>
    <s v="T19"/>
    <s v="09905730"/>
    <s v="ET Operations Common All"/>
    <x v="0"/>
    <s v="prof svcs"/>
    <x v="0"/>
    <x v="0"/>
    <x v="0"/>
    <x v="141"/>
  </r>
  <r>
    <s v="New Base"/>
    <n v="2016"/>
    <x v="0"/>
    <s v="CC&amp;B Operations"/>
    <s v="T19"/>
    <s v="09905730"/>
    <s v="ET Operations Common All"/>
    <x v="0"/>
    <s v="prof svcs"/>
    <x v="0"/>
    <x v="0"/>
    <x v="0"/>
    <x v="142"/>
  </r>
  <r>
    <s v="New Base"/>
    <n v="2016"/>
    <x v="0"/>
    <s v="EAM/Maximo Operations"/>
    <s v="V19"/>
    <s v="09905730"/>
    <s v="ET Operations Common All"/>
    <x v="0"/>
    <s v="prof svcs"/>
    <x v="0"/>
    <x v="0"/>
    <x v="0"/>
    <x v="143"/>
  </r>
  <r>
    <s v="New Base"/>
    <n v="2016"/>
    <x v="0"/>
    <s v="IS Director"/>
    <s v="W09"/>
    <s v="09905732"/>
    <s v="ET Arch Planning Common All"/>
    <x v="3"/>
    <s v="labor"/>
    <x v="1"/>
    <x v="0"/>
    <x v="0"/>
    <x v="144"/>
  </r>
  <r>
    <s v="New Base"/>
    <n v="2016"/>
    <x v="0"/>
    <s v="IS Director"/>
    <s v="W09"/>
    <s v="09905813"/>
    <s v="Applications Program Expense"/>
    <x v="3"/>
    <s v="labor"/>
    <x v="1"/>
    <x v="0"/>
    <x v="0"/>
    <x v="30"/>
  </r>
  <r>
    <s v="New Base"/>
    <n v="2016"/>
    <x v="0"/>
    <s v="IS Director"/>
    <s v="W09"/>
    <s v="09905733"/>
    <s v="ET Admin Common All"/>
    <x v="3"/>
    <s v="labor"/>
    <x v="1"/>
    <x v="0"/>
    <x v="0"/>
    <x v="145"/>
  </r>
  <r>
    <s v="New Base"/>
    <n v="2016"/>
    <x v="0"/>
    <s v="IS Director"/>
    <s v="W09"/>
    <s v="09905731"/>
    <s v="ET Delivery Common All"/>
    <x v="3"/>
    <s v="labor"/>
    <x v="1"/>
    <x v="0"/>
    <x v="0"/>
    <x v="30"/>
  </r>
  <r>
    <s v="New Base"/>
    <n v="2016"/>
    <x v="0"/>
    <s v="IS Director"/>
    <s v="W09"/>
    <s v="09905731"/>
    <s v="ET Delivery Common All"/>
    <x v="4"/>
    <s v="supp &amp; exp"/>
    <x v="0"/>
    <x v="0"/>
    <x v="0"/>
    <x v="30"/>
  </r>
  <r>
    <s v="New Base"/>
    <n v="2016"/>
    <x v="0"/>
    <s v="IS Director"/>
    <s v="W09"/>
    <s v="09905732"/>
    <s v="ET Arch Planning Common All"/>
    <x v="4"/>
    <s v="supp &amp; exp"/>
    <x v="0"/>
    <x v="0"/>
    <x v="0"/>
    <x v="30"/>
  </r>
  <r>
    <s v="New Base"/>
    <n v="2016"/>
    <x v="0"/>
    <s v="IS Director"/>
    <s v="W09"/>
    <s v="09905733"/>
    <s v="ET Admin Common All"/>
    <x v="4"/>
    <s v="supp &amp; exp"/>
    <x v="0"/>
    <x v="0"/>
    <x v="0"/>
    <x v="30"/>
  </r>
  <r>
    <s v="New Base"/>
    <n v="2016"/>
    <x v="0"/>
    <s v="IS Director"/>
    <s v="W09"/>
    <s v="09905730"/>
    <s v="ET Operations Common All"/>
    <x v="0"/>
    <s v="prof svcs"/>
    <x v="0"/>
    <x v="0"/>
    <x v="0"/>
    <x v="30"/>
  </r>
  <r>
    <s v="New Base"/>
    <n v="2016"/>
    <x v="0"/>
    <s v="IS Director"/>
    <s v="W09"/>
    <s v="09905813"/>
    <s v="Applications Program Expense"/>
    <x v="0"/>
    <s v="prof svcs"/>
    <x v="0"/>
    <x v="0"/>
    <x v="0"/>
    <x v="30"/>
  </r>
  <r>
    <s v="New Base"/>
    <n v="2016"/>
    <x v="0"/>
    <s v="IS Director"/>
    <s v="W09"/>
    <s v="09905730"/>
    <s v="ET Operations Common All"/>
    <x v="0"/>
    <s v="prof svcs"/>
    <x v="0"/>
    <x v="0"/>
    <x v="0"/>
    <x v="30"/>
  </r>
  <r>
    <s v="New Base"/>
    <n v="2016"/>
    <x v="0"/>
    <s v="IS Director"/>
    <s v="W09"/>
    <s v="09902811"/>
    <s v="A and G Common Training"/>
    <x v="5"/>
    <s v="training"/>
    <x v="0"/>
    <x v="0"/>
    <x v="0"/>
    <x v="30"/>
  </r>
  <r>
    <s v="New Base"/>
    <n v="2016"/>
    <x v="0"/>
    <s v="IS Director"/>
    <s v="W09"/>
    <s v="09900182"/>
    <s v="Common IT Operations - Maint"/>
    <x v="2"/>
    <s v="maint structures and"/>
    <x v="0"/>
    <x v="0"/>
    <x v="0"/>
    <x v="30"/>
  </r>
  <r>
    <s v="New Base"/>
    <n v="2016"/>
    <x v="0"/>
    <s v="IS Delivery"/>
    <s v="W39"/>
    <s v="09905730"/>
    <s v="ET Operations Common All"/>
    <x v="3"/>
    <s v="labor"/>
    <x v="1"/>
    <x v="0"/>
    <x v="0"/>
    <x v="146"/>
  </r>
  <r>
    <s v="New Base"/>
    <n v="2016"/>
    <x v="0"/>
    <s v="IS Delivery"/>
    <s v="W39"/>
    <s v="09905813"/>
    <s v="Applications Program Expense"/>
    <x v="3"/>
    <s v="labor"/>
    <x v="1"/>
    <x v="0"/>
    <x v="0"/>
    <x v="147"/>
  </r>
  <r>
    <s v="New Base"/>
    <n v="2016"/>
    <x v="0"/>
    <s v="IS Delivery"/>
    <s v="W39"/>
    <s v="09905733"/>
    <s v="ET Admin Common All"/>
    <x v="3"/>
    <s v="labor"/>
    <x v="1"/>
    <x v="0"/>
    <x v="0"/>
    <x v="148"/>
  </r>
  <r>
    <s v="New Base"/>
    <n v="2016"/>
    <x v="0"/>
    <s v="IS Delivery"/>
    <s v="W39"/>
    <s v="09905813"/>
    <s v="Applications Program Expense"/>
    <x v="0"/>
    <s v="prof svcs"/>
    <x v="0"/>
    <x v="0"/>
    <x v="0"/>
    <x v="149"/>
  </r>
  <r>
    <s v="New Base"/>
    <n v="2016"/>
    <x v="0"/>
    <s v="Data Operations"/>
    <s v="X19"/>
    <s v="09905730"/>
    <s v="ET Operations Common All"/>
    <x v="3"/>
    <s v="labor"/>
    <x v="1"/>
    <x v="0"/>
    <x v="0"/>
    <x v="150"/>
  </r>
  <r>
    <s v="New Base"/>
    <n v="2016"/>
    <x v="0"/>
    <s v="Data Development"/>
    <s v="X39"/>
    <s v="09905813"/>
    <s v="Applications Program Expense"/>
    <x v="3"/>
    <s v="labor"/>
    <x v="1"/>
    <x v="0"/>
    <x v="0"/>
    <x v="151"/>
  </r>
  <r>
    <s v="New Base"/>
    <n v="2016"/>
    <x v="0"/>
    <s v="Data Development"/>
    <s v="X39"/>
    <s v="09905730"/>
    <s v="ET Operations Common All"/>
    <x v="3"/>
    <s v="labor"/>
    <x v="1"/>
    <x v="0"/>
    <x v="0"/>
    <x v="152"/>
  </r>
  <r>
    <s v="New Base"/>
    <n v="2016"/>
    <x v="0"/>
    <s v="Data Development"/>
    <s v="X39"/>
    <s v="09905813"/>
    <s v="Applications Program Expense"/>
    <x v="0"/>
    <s v="prof svcs"/>
    <x v="0"/>
    <x v="0"/>
    <x v="0"/>
    <x v="153"/>
  </r>
  <r>
    <s v="New Base"/>
    <n v="2016"/>
    <x v="0"/>
    <s v="Web Development"/>
    <s v="Y39"/>
    <s v="09905813"/>
    <s v="Applications Program Expense"/>
    <x v="3"/>
    <s v="labor"/>
    <x v="1"/>
    <x v="0"/>
    <x v="0"/>
    <x v="154"/>
  </r>
  <r>
    <s v="New Base"/>
    <n v="2016"/>
    <x v="0"/>
    <s v="Web Development"/>
    <s v="Y39"/>
    <s v="09905813"/>
    <s v="Applications Program Expense"/>
    <x v="0"/>
    <s v="prof svcs"/>
    <x v="0"/>
    <x v="0"/>
    <x v="0"/>
    <x v="155"/>
  </r>
  <r>
    <s v="New Base"/>
    <n v="2016"/>
    <x v="1"/>
    <s v="ET Shared Services"/>
    <s v="A09"/>
    <s v="09905813"/>
    <s v="Applications Program Expense"/>
    <x v="0"/>
    <s v="prof svcs"/>
    <x v="0"/>
    <x v="0"/>
    <x v="0"/>
    <x v="156"/>
  </r>
  <r>
    <s v="New Base"/>
    <n v="2016"/>
    <x v="1"/>
    <s v="ET Shared Services"/>
    <s v="A09"/>
    <s v="09905510"/>
    <s v="Security Systems Project"/>
    <x v="0"/>
    <s v="prof svcs"/>
    <x v="0"/>
    <x v="0"/>
    <x v="0"/>
    <x v="157"/>
  </r>
  <r>
    <s v="New Base"/>
    <n v="2016"/>
    <x v="1"/>
    <s v="ET Shared Services"/>
    <s v="A09"/>
    <s v="09905508"/>
    <s v="Communication Systems Project"/>
    <x v="0"/>
    <s v="prof svcs"/>
    <x v="0"/>
    <x v="0"/>
    <x v="0"/>
    <x v="158"/>
  </r>
  <r>
    <s v="New Base"/>
    <n v="2016"/>
    <x v="1"/>
    <s v="ET Shared Services"/>
    <s v="A09"/>
    <s v="09905507"/>
    <s v="Distributed systems project"/>
    <x v="0"/>
    <s v="prof svcs"/>
    <x v="0"/>
    <x v="0"/>
    <x v="0"/>
    <x v="159"/>
  </r>
  <r>
    <s v="New Base"/>
    <n v="2016"/>
    <x v="1"/>
    <s v="ET Shared Services"/>
    <s v="A09"/>
    <s v="09800180"/>
    <s v="IT Operations - WaId Common"/>
    <x v="1"/>
    <s v="misc general-rents"/>
    <x v="0"/>
    <x v="0"/>
    <x v="1"/>
    <x v="160"/>
  </r>
  <r>
    <s v="New Base"/>
    <n v="2016"/>
    <x v="1"/>
    <s v="ET Shared Services"/>
    <s v="A09"/>
    <s v="09905508"/>
    <s v="Communication Systems Project"/>
    <x v="2"/>
    <s v="maint structures and"/>
    <x v="0"/>
    <x v="0"/>
    <x v="0"/>
    <x v="161"/>
  </r>
  <r>
    <s v="New Base"/>
    <n v="2016"/>
    <x v="1"/>
    <s v="ET Shared Services"/>
    <s v="A09"/>
    <s v="09905509"/>
    <s v="Network Systems Project"/>
    <x v="2"/>
    <s v="maint structures and"/>
    <x v="0"/>
    <x v="0"/>
    <x v="0"/>
    <x v="162"/>
  </r>
  <r>
    <s v="New Base"/>
    <n v="2016"/>
    <x v="1"/>
    <s v="ET Shared Services"/>
    <s v="A09"/>
    <s v="09905813"/>
    <s v="Applications Program Expense"/>
    <x v="2"/>
    <s v="maint structures and"/>
    <x v="0"/>
    <x v="0"/>
    <x v="0"/>
    <x v="163"/>
  </r>
  <r>
    <s v="New Base"/>
    <n v="2016"/>
    <x v="1"/>
    <s v="ET Shared Services"/>
    <s v="A09"/>
    <s v="09905510"/>
    <s v="Security Systems Project"/>
    <x v="2"/>
    <s v="maint structures and"/>
    <x v="0"/>
    <x v="0"/>
    <x v="0"/>
    <x v="164"/>
  </r>
  <r>
    <s v="New Base"/>
    <n v="2016"/>
    <x v="1"/>
    <s v="ET Shared Services"/>
    <s v="A09"/>
    <s v="09905513"/>
    <s v="Central Systems Project"/>
    <x v="2"/>
    <s v="maint structures and"/>
    <x v="0"/>
    <x v="0"/>
    <x v="0"/>
    <x v="165"/>
  </r>
  <r>
    <s v="New Base"/>
    <n v="2016"/>
    <x v="1"/>
    <s v="ET Shared Services"/>
    <s v="A09"/>
    <s v="09805448"/>
    <s v="WA ID GCN Specific"/>
    <x v="2"/>
    <s v="maint structures and"/>
    <x v="0"/>
    <x v="1"/>
    <x v="1"/>
    <x v="166"/>
  </r>
  <r>
    <s v="New Base"/>
    <n v="2016"/>
    <x v="1"/>
    <s v="ET Shared Services"/>
    <s v="A09"/>
    <s v="09800222"/>
    <s v="Telecommunications Operations"/>
    <x v="2"/>
    <s v="maint structures and"/>
    <x v="0"/>
    <x v="0"/>
    <x v="1"/>
    <x v="11"/>
  </r>
  <r>
    <s v="New Base"/>
    <n v="2016"/>
    <x v="1"/>
    <s v="ET Shared Services"/>
    <s v="A09"/>
    <s v="02806002"/>
    <s v="Smart Grid Ongoing O&amp;M"/>
    <x v="2"/>
    <s v="maint structures and"/>
    <x v="0"/>
    <x v="1"/>
    <x v="2"/>
    <x v="167"/>
  </r>
  <r>
    <s v="New Base"/>
    <n v="2016"/>
    <x v="1"/>
    <s v="ET Shared Services"/>
    <s v="A09"/>
    <s v="09905507"/>
    <s v="Distributed systems project"/>
    <x v="2"/>
    <s v="maint structures and"/>
    <x v="0"/>
    <x v="0"/>
    <x v="0"/>
    <x v="168"/>
  </r>
  <r>
    <s v="New Base"/>
    <n v="2016"/>
    <x v="1"/>
    <s v="ET Shared Services"/>
    <s v="A09"/>
    <s v="02806002"/>
    <s v="Smart Grid Ongoing O&amp;M"/>
    <x v="2"/>
    <s v="maint structures and"/>
    <x v="0"/>
    <x v="1"/>
    <x v="2"/>
    <x v="169"/>
  </r>
  <r>
    <s v="New Base"/>
    <n v="2016"/>
    <x v="1"/>
    <s v="ET Shared Services"/>
    <s v="A09"/>
    <s v="02806002"/>
    <s v="Smart Grid Ongoing O&amp;M"/>
    <x v="2"/>
    <s v="maint structures and"/>
    <x v="0"/>
    <x v="1"/>
    <x v="2"/>
    <x v="170"/>
  </r>
  <r>
    <s v="New Base"/>
    <n v="2016"/>
    <x v="1"/>
    <s v="Operating Technology Operations"/>
    <s v="A19"/>
    <s v="09905730"/>
    <s v="ET Operations Common All"/>
    <x v="3"/>
    <s v="labor"/>
    <x v="1"/>
    <x v="0"/>
    <x v="0"/>
    <x v="171"/>
  </r>
  <r>
    <s v="New Base"/>
    <n v="2016"/>
    <x v="1"/>
    <s v="COTS Development"/>
    <s v="A39"/>
    <s v="09905813"/>
    <s v="Applications Program Expense"/>
    <x v="3"/>
    <s v="labor"/>
    <x v="1"/>
    <x v="0"/>
    <x v="0"/>
    <x v="172"/>
  </r>
  <r>
    <s v="New Base"/>
    <n v="2016"/>
    <x v="1"/>
    <s v="COTS Development"/>
    <s v="A39"/>
    <s v="09905813"/>
    <s v="Applications Program Expense"/>
    <x v="0"/>
    <s v="prof svcs"/>
    <x v="0"/>
    <x v="0"/>
    <x v="0"/>
    <x v="173"/>
  </r>
  <r>
    <s v="New Base"/>
    <n v="2016"/>
    <x v="1"/>
    <s v="Network Systems Operations"/>
    <s v="B09"/>
    <s v="09800180"/>
    <s v="IT Operations - WaId Common"/>
    <x v="3"/>
    <s v="labor"/>
    <x v="1"/>
    <x v="0"/>
    <x v="1"/>
    <x v="174"/>
  </r>
  <r>
    <s v="New Base"/>
    <n v="2016"/>
    <x v="1"/>
    <s v="Network Systems Operations"/>
    <s v="B09"/>
    <s v="09800180"/>
    <s v="IT Operations - WaId Common"/>
    <x v="3"/>
    <s v="labor"/>
    <x v="2"/>
    <x v="0"/>
    <x v="1"/>
    <x v="175"/>
  </r>
  <r>
    <s v="New Base"/>
    <n v="2016"/>
    <x v="1"/>
    <s v="Network Systems Operations"/>
    <s v="B09"/>
    <s v="09905730"/>
    <s v="ET Operations Common All"/>
    <x v="3"/>
    <s v="labor"/>
    <x v="1"/>
    <x v="0"/>
    <x v="0"/>
    <x v="176"/>
  </r>
  <r>
    <s v="New Base"/>
    <n v="2016"/>
    <x v="1"/>
    <s v="Network Systems Operations"/>
    <s v="B09"/>
    <s v="09905733"/>
    <s v="ET Admin Common All"/>
    <x v="3"/>
    <s v="labor"/>
    <x v="1"/>
    <x v="0"/>
    <x v="0"/>
    <x v="177"/>
  </r>
  <r>
    <s v="New Base"/>
    <n v="2016"/>
    <x v="1"/>
    <s v="Network Systems Operations"/>
    <s v="B09"/>
    <s v="09805448"/>
    <s v="WA ID GCN Specific"/>
    <x v="3"/>
    <s v="labor"/>
    <x v="1"/>
    <x v="1"/>
    <x v="1"/>
    <x v="178"/>
  </r>
  <r>
    <s v="New Base"/>
    <n v="2016"/>
    <x v="1"/>
    <s v="Network Systems Operations"/>
    <s v="B09"/>
    <s v="09905730"/>
    <s v="ET Operations Common All"/>
    <x v="3"/>
    <s v="labor"/>
    <x v="1"/>
    <x v="0"/>
    <x v="0"/>
    <x v="179"/>
  </r>
  <r>
    <s v="New Base"/>
    <n v="2016"/>
    <x v="1"/>
    <s v="Network Systems Operations"/>
    <s v="B09"/>
    <s v="09905730"/>
    <s v="ET Operations Common All"/>
    <x v="4"/>
    <s v="supp &amp; exp"/>
    <x v="0"/>
    <x v="0"/>
    <x v="0"/>
    <x v="25"/>
  </r>
  <r>
    <s v="New Base"/>
    <n v="2016"/>
    <x v="1"/>
    <s v="Network Systems Operations"/>
    <s v="B09"/>
    <s v="09800180"/>
    <s v="IT Operations - WaId Common"/>
    <x v="4"/>
    <s v="supp &amp; exp"/>
    <x v="0"/>
    <x v="0"/>
    <x v="1"/>
    <x v="26"/>
  </r>
  <r>
    <s v="New Base"/>
    <n v="2016"/>
    <x v="1"/>
    <s v="Security Engineering"/>
    <s v="C09"/>
    <s v="09905730"/>
    <s v="ET Operations Common All"/>
    <x v="3"/>
    <s v="labor"/>
    <x v="1"/>
    <x v="0"/>
    <x v="0"/>
    <x v="180"/>
  </r>
  <r>
    <s v="New Base"/>
    <n v="2016"/>
    <x v="1"/>
    <s v="Security Engineering"/>
    <s v="C09"/>
    <s v="09905510"/>
    <s v="Security Systems Project"/>
    <x v="3"/>
    <s v="labor"/>
    <x v="1"/>
    <x v="0"/>
    <x v="0"/>
    <x v="181"/>
  </r>
  <r>
    <s v="New Base"/>
    <n v="2016"/>
    <x v="1"/>
    <s v="Security Engineering"/>
    <s v="C09"/>
    <s v="09905732"/>
    <s v="ET Arch Planning Common All"/>
    <x v="3"/>
    <s v="labor"/>
    <x v="1"/>
    <x v="0"/>
    <x v="0"/>
    <x v="182"/>
  </r>
  <r>
    <s v="New Base"/>
    <n v="2016"/>
    <x v="1"/>
    <s v="Security Engineering"/>
    <s v="C09"/>
    <s v="09905733"/>
    <s v="ET Admin Common All"/>
    <x v="3"/>
    <s v="labor"/>
    <x v="1"/>
    <x v="0"/>
    <x v="0"/>
    <x v="30"/>
  </r>
  <r>
    <s v="New Base"/>
    <n v="2016"/>
    <x v="1"/>
    <s v="Security Engineering"/>
    <s v="C09"/>
    <s v="09905510"/>
    <s v="Security Systems Project"/>
    <x v="4"/>
    <s v="supp &amp; exp"/>
    <x v="0"/>
    <x v="0"/>
    <x v="0"/>
    <x v="30"/>
  </r>
  <r>
    <s v="New Base"/>
    <n v="2016"/>
    <x v="1"/>
    <s v="Security Engineering"/>
    <s v="C09"/>
    <s v="09905495"/>
    <s v="EBC Annual Excercises"/>
    <x v="4"/>
    <s v="supp &amp; exp"/>
    <x v="0"/>
    <x v="0"/>
    <x v="0"/>
    <x v="30"/>
  </r>
  <r>
    <s v="New Base"/>
    <n v="2016"/>
    <x v="1"/>
    <s v="Security Engineering"/>
    <s v="C09"/>
    <s v="09905733"/>
    <s v="ET Admin Common All"/>
    <x v="4"/>
    <s v="supp &amp; exp"/>
    <x v="0"/>
    <x v="0"/>
    <x v="0"/>
    <x v="30"/>
  </r>
  <r>
    <s v="New Base"/>
    <n v="2016"/>
    <x v="1"/>
    <s v="Security Engineering"/>
    <s v="C09"/>
    <s v="09905730"/>
    <s v="ET Operations Common All"/>
    <x v="4"/>
    <s v="supp &amp; exp"/>
    <x v="0"/>
    <x v="0"/>
    <x v="0"/>
    <x v="30"/>
  </r>
  <r>
    <s v="New Base"/>
    <n v="2016"/>
    <x v="1"/>
    <s v="Security Engineering"/>
    <s v="C09"/>
    <s v="09905732"/>
    <s v="ET Arch Planning Common All"/>
    <x v="0"/>
    <s v="prof svcs"/>
    <x v="0"/>
    <x v="0"/>
    <x v="0"/>
    <x v="30"/>
  </r>
  <r>
    <s v="New Base"/>
    <n v="2016"/>
    <x v="1"/>
    <s v="Security Engineering"/>
    <s v="C09"/>
    <s v="09905813"/>
    <s v="Applications Program Expense"/>
    <x v="0"/>
    <s v="prof svcs"/>
    <x v="0"/>
    <x v="0"/>
    <x v="0"/>
    <x v="183"/>
  </r>
  <r>
    <s v="New Base"/>
    <n v="2016"/>
    <x v="1"/>
    <s v="Security Engineering"/>
    <s v="C09"/>
    <s v="09905730"/>
    <s v="ET Operations Common All"/>
    <x v="0"/>
    <s v="prof svcs"/>
    <x v="0"/>
    <x v="0"/>
    <x v="0"/>
    <x v="30"/>
  </r>
  <r>
    <s v="New Base"/>
    <n v="2016"/>
    <x v="1"/>
    <s v="Security Engineering"/>
    <s v="C09"/>
    <s v="09905730"/>
    <s v="ET Operations Common All"/>
    <x v="0"/>
    <s v="prof svcs"/>
    <x v="0"/>
    <x v="0"/>
    <x v="0"/>
    <x v="30"/>
  </r>
  <r>
    <s v="New Base"/>
    <n v="2016"/>
    <x v="1"/>
    <s v="Security Engineering"/>
    <s v="C09"/>
    <s v="09905731"/>
    <s v="ET Delivery Common All"/>
    <x v="0"/>
    <s v="prof svcs"/>
    <x v="0"/>
    <x v="0"/>
    <x v="0"/>
    <x v="30"/>
  </r>
  <r>
    <s v="New Base"/>
    <n v="2016"/>
    <x v="1"/>
    <s v="Security Engineering"/>
    <s v="C09"/>
    <s v="09905510"/>
    <s v="Security Systems Project"/>
    <x v="0"/>
    <s v="prof svcs"/>
    <x v="0"/>
    <x v="0"/>
    <x v="0"/>
    <x v="184"/>
  </r>
  <r>
    <s v="New Base"/>
    <n v="2016"/>
    <x v="1"/>
    <s v="Security Engineering"/>
    <s v="C09"/>
    <s v="09902811"/>
    <s v="A and G Common Training"/>
    <x v="5"/>
    <s v="training"/>
    <x v="0"/>
    <x v="0"/>
    <x v="0"/>
    <x v="30"/>
  </r>
  <r>
    <s v="New Base"/>
    <n v="2016"/>
    <x v="1"/>
    <s v="Security Engineering"/>
    <s v="C09"/>
    <s v="09900182"/>
    <s v="Common IT Operations - Maint"/>
    <x v="2"/>
    <s v="maint structures and"/>
    <x v="0"/>
    <x v="0"/>
    <x v="0"/>
    <x v="30"/>
  </r>
  <r>
    <s v="New Base"/>
    <n v="2016"/>
    <x v="1"/>
    <s v="Security Engineering"/>
    <s v="C09"/>
    <s v="02806002"/>
    <s v="Smart Grid Ongoing O&amp;M"/>
    <x v="2"/>
    <s v="maint structures and"/>
    <x v="0"/>
    <x v="1"/>
    <x v="2"/>
    <x v="30"/>
  </r>
  <r>
    <s v="New Base"/>
    <n v="2016"/>
    <x v="1"/>
    <s v="Security Operations"/>
    <s v="C19"/>
    <s v="09905730"/>
    <s v="ET Operations Common All"/>
    <x v="3"/>
    <s v="labor"/>
    <x v="1"/>
    <x v="0"/>
    <x v="0"/>
    <x v="185"/>
  </r>
  <r>
    <s v="New Base"/>
    <n v="2016"/>
    <x v="1"/>
    <s v="Security Operations"/>
    <s v="C19"/>
    <s v="09905730"/>
    <s v="ET Operations Common All"/>
    <x v="3"/>
    <s v="labor"/>
    <x v="2"/>
    <x v="0"/>
    <x v="0"/>
    <x v="186"/>
  </r>
  <r>
    <s v="New Base"/>
    <n v="2016"/>
    <x v="1"/>
    <s v="Security Products &amp; Services"/>
    <s v="C29"/>
    <s v="09905733"/>
    <s v="ET Admin Common All"/>
    <x v="4"/>
    <s v="supp &amp; exp"/>
    <x v="0"/>
    <x v="0"/>
    <x v="0"/>
    <x v="187"/>
  </r>
  <r>
    <s v="New Base"/>
    <n v="2016"/>
    <x v="1"/>
    <s v="Security Products &amp; Services"/>
    <s v="C29"/>
    <s v="09905730"/>
    <s v="ET Operations Common All"/>
    <x v="4"/>
    <s v="supp &amp; exp"/>
    <x v="0"/>
    <x v="0"/>
    <x v="0"/>
    <x v="36"/>
  </r>
  <r>
    <s v="New Base"/>
    <n v="2016"/>
    <x v="1"/>
    <s v="Security Products &amp; Services"/>
    <s v="C29"/>
    <s v="09905731"/>
    <s v="ET Delivery Common All"/>
    <x v="0"/>
    <s v="prof svcs"/>
    <x v="0"/>
    <x v="0"/>
    <x v="0"/>
    <x v="37"/>
  </r>
  <r>
    <s v="New Base"/>
    <n v="2016"/>
    <x v="1"/>
    <s v="Security Products &amp; Services"/>
    <s v="C29"/>
    <s v="09905730"/>
    <s v="ET Operations Common All"/>
    <x v="0"/>
    <s v="prof svcs"/>
    <x v="0"/>
    <x v="0"/>
    <x v="0"/>
    <x v="188"/>
  </r>
  <r>
    <s v="New Base"/>
    <n v="2016"/>
    <x v="1"/>
    <s v="Security Products &amp; Services"/>
    <s v="C29"/>
    <s v="09900182"/>
    <s v="Common IT Operations - Maint"/>
    <x v="2"/>
    <s v="maint structures and"/>
    <x v="0"/>
    <x v="0"/>
    <x v="0"/>
    <x v="189"/>
  </r>
  <r>
    <s v="New Base"/>
    <n v="2016"/>
    <x v="1"/>
    <s v="Enterprise Business Continuity (EBC)"/>
    <s v="C59"/>
    <s v="09905732"/>
    <s v="ET Arch Planning Common All"/>
    <x v="3"/>
    <s v="labor"/>
    <x v="1"/>
    <x v="0"/>
    <x v="0"/>
    <x v="190"/>
  </r>
  <r>
    <s v="New Base"/>
    <n v="2016"/>
    <x v="1"/>
    <s v="Enterprise Business Continuity (EBC)"/>
    <s v="C59"/>
    <s v="09905495"/>
    <s v="EBC Annual Excercises"/>
    <x v="4"/>
    <s v="supp &amp; exp"/>
    <x v="0"/>
    <x v="0"/>
    <x v="0"/>
    <x v="41"/>
  </r>
  <r>
    <s v="New Base"/>
    <n v="2016"/>
    <x v="1"/>
    <s v="Distributed Systems Engineering"/>
    <s v="E09"/>
    <s v="09905507"/>
    <s v="Distributed systems project"/>
    <x v="3"/>
    <s v="labor"/>
    <x v="1"/>
    <x v="0"/>
    <x v="0"/>
    <x v="191"/>
  </r>
  <r>
    <s v="New Base"/>
    <n v="2016"/>
    <x v="1"/>
    <s v="Distributed Systems Engineering"/>
    <s v="E09"/>
    <s v="09905730"/>
    <s v="ET Operations Common All"/>
    <x v="3"/>
    <s v="labor"/>
    <x v="1"/>
    <x v="0"/>
    <x v="0"/>
    <x v="192"/>
  </r>
  <r>
    <s v="New Base"/>
    <n v="2016"/>
    <x v="1"/>
    <s v="Distributed Systems Engineering"/>
    <s v="E09"/>
    <s v="09905732"/>
    <s v="ET Arch Planning Common All"/>
    <x v="3"/>
    <s v="labor"/>
    <x v="1"/>
    <x v="0"/>
    <x v="0"/>
    <x v="193"/>
  </r>
  <r>
    <s v="New Base"/>
    <n v="2016"/>
    <x v="1"/>
    <s v="Distributed Systems Engineering"/>
    <s v="E09"/>
    <s v="09905733"/>
    <s v="ET Admin Common All"/>
    <x v="3"/>
    <s v="labor"/>
    <x v="1"/>
    <x v="0"/>
    <x v="0"/>
    <x v="30"/>
  </r>
  <r>
    <s v="New Base"/>
    <n v="2016"/>
    <x v="1"/>
    <s v="Distributed Systems Engineering"/>
    <s v="E09"/>
    <s v="09905733"/>
    <s v="ET Admin Common All"/>
    <x v="4"/>
    <s v="supp &amp; exp"/>
    <x v="0"/>
    <x v="0"/>
    <x v="0"/>
    <x v="30"/>
  </r>
  <r>
    <s v="New Base"/>
    <n v="2016"/>
    <x v="1"/>
    <s v="Distributed Systems Engineering"/>
    <s v="E09"/>
    <s v="09905510"/>
    <s v="Security Systems Project"/>
    <x v="4"/>
    <s v="supp &amp; exp"/>
    <x v="0"/>
    <x v="0"/>
    <x v="0"/>
    <x v="30"/>
  </r>
  <r>
    <s v="New Base"/>
    <n v="2016"/>
    <x v="1"/>
    <s v="Distributed Systems Engineering"/>
    <s v="E09"/>
    <s v="09905730"/>
    <s v="ET Operations Common All"/>
    <x v="4"/>
    <s v="supp &amp; exp"/>
    <x v="0"/>
    <x v="0"/>
    <x v="0"/>
    <x v="30"/>
  </r>
  <r>
    <s v="New Base"/>
    <n v="2016"/>
    <x v="1"/>
    <s v="Distributed Systems Engineering"/>
    <s v="E09"/>
    <s v="09905732"/>
    <s v="ET Arch Planning Common All"/>
    <x v="0"/>
    <s v="prof svcs"/>
    <x v="0"/>
    <x v="0"/>
    <x v="0"/>
    <x v="194"/>
  </r>
  <r>
    <s v="New Base"/>
    <n v="2016"/>
    <x v="1"/>
    <s v="Distributed Systems Engineering"/>
    <s v="E09"/>
    <s v="09905731"/>
    <s v="ET Delivery Common All"/>
    <x v="0"/>
    <s v="prof svcs"/>
    <x v="0"/>
    <x v="0"/>
    <x v="0"/>
    <x v="195"/>
  </r>
  <r>
    <s v="New Base"/>
    <n v="2016"/>
    <x v="1"/>
    <s v="Distributed Systems Engineering"/>
    <s v="E09"/>
    <s v="09905733"/>
    <s v="ET Admin Common All"/>
    <x v="0"/>
    <s v="prof svcs"/>
    <x v="0"/>
    <x v="0"/>
    <x v="0"/>
    <x v="30"/>
  </r>
  <r>
    <s v="New Base"/>
    <n v="2016"/>
    <x v="1"/>
    <s v="Distributed Systems Engineering"/>
    <s v="E09"/>
    <s v="09905730"/>
    <s v="ET Operations Common All"/>
    <x v="0"/>
    <s v="prof svcs"/>
    <x v="0"/>
    <x v="0"/>
    <x v="0"/>
    <x v="30"/>
  </r>
  <r>
    <s v="New Base"/>
    <n v="2016"/>
    <x v="1"/>
    <s v="Distributed Systems Engineering"/>
    <s v="E09"/>
    <s v="09905730"/>
    <s v="ET Operations Common All"/>
    <x v="0"/>
    <s v="prof svcs"/>
    <x v="0"/>
    <x v="0"/>
    <x v="0"/>
    <x v="30"/>
  </r>
  <r>
    <s v="New Base"/>
    <n v="2016"/>
    <x v="1"/>
    <s v="Distributed Systems Engineering"/>
    <s v="E09"/>
    <s v="09905507"/>
    <s v="Distributed systems project"/>
    <x v="0"/>
    <s v="prof svcs"/>
    <x v="0"/>
    <x v="0"/>
    <x v="0"/>
    <x v="196"/>
  </r>
  <r>
    <s v="New Base"/>
    <n v="2016"/>
    <x v="1"/>
    <s v="Distributed Systems Engineering"/>
    <s v="E09"/>
    <s v="09902811"/>
    <s v="A and G Common Training"/>
    <x v="5"/>
    <s v="training"/>
    <x v="0"/>
    <x v="0"/>
    <x v="0"/>
    <x v="30"/>
  </r>
  <r>
    <s v="New Base"/>
    <n v="2016"/>
    <x v="1"/>
    <s v="Distributed Systems Engineering"/>
    <s v="E09"/>
    <s v="09900182"/>
    <s v="Common IT Operations - Maint"/>
    <x v="2"/>
    <s v="maint structures and"/>
    <x v="0"/>
    <x v="0"/>
    <x v="0"/>
    <x v="30"/>
  </r>
  <r>
    <s v="New Base"/>
    <n v="2016"/>
    <x v="1"/>
    <s v="Distributed Systems Operations"/>
    <s v="E19"/>
    <s v="09905730"/>
    <s v="ET Operations Common All"/>
    <x v="3"/>
    <s v="labor"/>
    <x v="1"/>
    <x v="0"/>
    <x v="0"/>
    <x v="197"/>
  </r>
  <r>
    <s v="New Base"/>
    <n v="2016"/>
    <x v="1"/>
    <s v="Distributed Systems Operations"/>
    <s v="E19"/>
    <s v="09905730"/>
    <s v="ET Operations Common All"/>
    <x v="3"/>
    <s v="labor"/>
    <x v="2"/>
    <x v="0"/>
    <x v="0"/>
    <x v="198"/>
  </r>
  <r>
    <s v="New Base"/>
    <n v="2016"/>
    <x v="1"/>
    <s v="Distributed Systems Operations"/>
    <s v="E19"/>
    <s v="09905730"/>
    <s v="ET Operations Common All"/>
    <x v="4"/>
    <s v="supp &amp; exp"/>
    <x v="0"/>
    <x v="0"/>
    <x v="0"/>
    <x v="49"/>
  </r>
  <r>
    <s v="New Base"/>
    <n v="2016"/>
    <x v="1"/>
    <s v="Distributed Systems Products &amp; Services"/>
    <s v="E29"/>
    <s v="09905730"/>
    <s v="ET Operations Common All"/>
    <x v="4"/>
    <s v="supp &amp; exp"/>
    <x v="0"/>
    <x v="0"/>
    <x v="0"/>
    <x v="199"/>
  </r>
  <r>
    <s v="New Base"/>
    <n v="2016"/>
    <x v="1"/>
    <s v="Distributed Systems Products &amp; Services"/>
    <s v="E29"/>
    <s v="09905733"/>
    <s v="ET Admin Common All"/>
    <x v="4"/>
    <s v="supp &amp; exp"/>
    <x v="0"/>
    <x v="0"/>
    <x v="0"/>
    <x v="51"/>
  </r>
  <r>
    <s v="New Base"/>
    <n v="2016"/>
    <x v="1"/>
    <s v="Distributed Systems Products &amp; Services"/>
    <s v="E29"/>
    <s v="09905507"/>
    <s v="Distributed systems project"/>
    <x v="4"/>
    <s v="supp &amp; exp"/>
    <x v="0"/>
    <x v="0"/>
    <x v="0"/>
    <x v="200"/>
  </r>
  <r>
    <s v="New Base"/>
    <n v="2016"/>
    <x v="1"/>
    <s v="Distributed Systems Products &amp; Services"/>
    <s v="E29"/>
    <s v="09905730"/>
    <s v="ET Operations Common All"/>
    <x v="0"/>
    <s v="prof svcs"/>
    <x v="0"/>
    <x v="0"/>
    <x v="0"/>
    <x v="201"/>
  </r>
  <r>
    <s v="New Base"/>
    <n v="2016"/>
    <x v="1"/>
    <s v="Distributed Systems Products &amp; Services"/>
    <s v="E29"/>
    <s v="09900182"/>
    <s v="Common IT Operations - Maint"/>
    <x v="2"/>
    <s v="maint structures and"/>
    <x v="0"/>
    <x v="0"/>
    <x v="0"/>
    <x v="202"/>
  </r>
  <r>
    <s v="New Base"/>
    <n v="2016"/>
    <x v="1"/>
    <s v="Back Office Technology Operations"/>
    <s v="F19"/>
    <s v="09905730"/>
    <s v="ET Operations Common All"/>
    <x v="3"/>
    <s v="labor"/>
    <x v="1"/>
    <x v="0"/>
    <x v="0"/>
    <x v="203"/>
  </r>
  <r>
    <s v="New Base"/>
    <n v="2016"/>
    <x v="1"/>
    <s v="Oracle Financial Services Development"/>
    <s v="F39"/>
    <s v="09905813"/>
    <s v="Applications Program Expense"/>
    <x v="3"/>
    <s v="labor"/>
    <x v="1"/>
    <x v="0"/>
    <x v="0"/>
    <x v="204"/>
  </r>
  <r>
    <s v="New Base"/>
    <n v="2016"/>
    <x v="1"/>
    <s v="Oracle Financial Services Development"/>
    <s v="F39"/>
    <s v="09905731"/>
    <s v="ET Delivery Common All"/>
    <x v="3"/>
    <s v="labor"/>
    <x v="1"/>
    <x v="0"/>
    <x v="0"/>
    <x v="34"/>
  </r>
  <r>
    <s v="New Base"/>
    <n v="2016"/>
    <x v="1"/>
    <s v="Oracle Financial Services Development"/>
    <s v="F39"/>
    <s v="09905813"/>
    <s v="Applications Program Expense"/>
    <x v="0"/>
    <s v="prof svcs"/>
    <x v="0"/>
    <x v="0"/>
    <x v="0"/>
    <x v="205"/>
  </r>
  <r>
    <s v="New Base"/>
    <n v="2016"/>
    <x v="1"/>
    <s v="GIS Development"/>
    <s v="G39"/>
    <s v="09905813"/>
    <s v="Applications Program Expense"/>
    <x v="3"/>
    <s v="labor"/>
    <x v="1"/>
    <x v="0"/>
    <x v="0"/>
    <x v="206"/>
  </r>
  <r>
    <s v="New Base"/>
    <n v="2016"/>
    <x v="1"/>
    <s v="GIS Development"/>
    <s v="G39"/>
    <s v="09905813"/>
    <s v="Applications Program Expense"/>
    <x v="0"/>
    <s v="prof svcs"/>
    <x v="0"/>
    <x v="0"/>
    <x v="0"/>
    <x v="207"/>
  </r>
  <r>
    <s v="New Base"/>
    <n v="2016"/>
    <x v="1"/>
    <s v="Network Systems Engineering"/>
    <s v="J09"/>
    <s v="09800712"/>
    <s v="TV and Radio Interference"/>
    <x v="6"/>
    <s v="Cust Install Expense"/>
    <x v="0"/>
    <x v="1"/>
    <x v="1"/>
    <x v="30"/>
  </r>
  <r>
    <s v="New Base"/>
    <n v="2016"/>
    <x v="1"/>
    <s v="Network Systems Engineering"/>
    <s v="J09"/>
    <s v="03800711"/>
    <s v="Idaho Meter Reading"/>
    <x v="7"/>
    <s v="Meter Reading"/>
    <x v="0"/>
    <x v="0"/>
    <x v="3"/>
    <x v="30"/>
  </r>
  <r>
    <s v="New Base"/>
    <n v="2016"/>
    <x v="1"/>
    <s v="Network Systems Engineering"/>
    <s v="J09"/>
    <s v="09905733"/>
    <s v="ET Admin Common All"/>
    <x v="3"/>
    <s v="labor"/>
    <x v="1"/>
    <x v="0"/>
    <x v="0"/>
    <x v="30"/>
  </r>
  <r>
    <s v="New Base"/>
    <n v="2016"/>
    <x v="1"/>
    <s v="Network Systems Engineering"/>
    <s v="J09"/>
    <s v="09905509"/>
    <s v="Network Systems Project"/>
    <x v="3"/>
    <s v="labor"/>
    <x v="1"/>
    <x v="0"/>
    <x v="0"/>
    <x v="30"/>
  </r>
  <r>
    <s v="New Base"/>
    <n v="2016"/>
    <x v="1"/>
    <s v="Network Systems Engineering"/>
    <s v="J09"/>
    <s v="09905732"/>
    <s v="ET Arch Planning Common All"/>
    <x v="3"/>
    <s v="labor"/>
    <x v="1"/>
    <x v="0"/>
    <x v="0"/>
    <x v="208"/>
  </r>
  <r>
    <s v="New Base"/>
    <n v="2016"/>
    <x v="1"/>
    <s v="Network Systems Engineering"/>
    <s v="J09"/>
    <s v="09905731"/>
    <s v="ET Delivery Common All"/>
    <x v="3"/>
    <s v="labor"/>
    <x v="1"/>
    <x v="0"/>
    <x v="0"/>
    <x v="209"/>
  </r>
  <r>
    <s v="New Base"/>
    <n v="2016"/>
    <x v="1"/>
    <s v="Network Systems Engineering"/>
    <s v="J09"/>
    <s v="09800180"/>
    <s v="IT Operations - WaId Common"/>
    <x v="4"/>
    <s v="supp &amp; exp"/>
    <x v="0"/>
    <x v="0"/>
    <x v="1"/>
    <x v="30"/>
  </r>
  <r>
    <s v="New Base"/>
    <n v="2016"/>
    <x v="1"/>
    <s v="Network Systems Engineering"/>
    <s v="J09"/>
    <s v="09905509"/>
    <s v="Network Systems Project"/>
    <x v="4"/>
    <s v="supp &amp; exp"/>
    <x v="0"/>
    <x v="0"/>
    <x v="0"/>
    <x v="30"/>
  </r>
  <r>
    <s v="New Base"/>
    <n v="2016"/>
    <x v="1"/>
    <s v="Network Systems Engineering"/>
    <s v="J09"/>
    <s v="02806002"/>
    <s v="Smart Grid Ongoing O&amp;M"/>
    <x v="4"/>
    <s v="supp &amp; exp"/>
    <x v="0"/>
    <x v="1"/>
    <x v="2"/>
    <x v="30"/>
  </r>
  <r>
    <s v="New Base"/>
    <n v="2016"/>
    <x v="1"/>
    <s v="Network Systems Engineering"/>
    <s v="J09"/>
    <s v="09905733"/>
    <s v="ET Admin Common All"/>
    <x v="4"/>
    <s v="supp &amp; exp"/>
    <x v="0"/>
    <x v="0"/>
    <x v="0"/>
    <x v="30"/>
  </r>
  <r>
    <s v="New Base"/>
    <n v="2016"/>
    <x v="1"/>
    <s v="Network Systems Engineering"/>
    <s v="J09"/>
    <s v="09905107"/>
    <s v="Telecom Services"/>
    <x v="4"/>
    <s v="supp &amp; exp"/>
    <x v="0"/>
    <x v="0"/>
    <x v="0"/>
    <x v="30"/>
  </r>
  <r>
    <s v="New Base"/>
    <n v="2016"/>
    <x v="1"/>
    <s v="Network Systems Engineering"/>
    <s v="J09"/>
    <s v="09905731"/>
    <s v="ET Delivery Common All"/>
    <x v="0"/>
    <s v="prof svcs"/>
    <x v="0"/>
    <x v="0"/>
    <x v="0"/>
    <x v="210"/>
  </r>
  <r>
    <s v="New Base"/>
    <n v="2016"/>
    <x v="1"/>
    <s v="Network Systems Engineering"/>
    <s v="J09"/>
    <s v="09905730"/>
    <s v="ET Operations Common All"/>
    <x v="0"/>
    <s v="prof svcs"/>
    <x v="0"/>
    <x v="0"/>
    <x v="0"/>
    <x v="30"/>
  </r>
  <r>
    <s v="New Base"/>
    <n v="2016"/>
    <x v="1"/>
    <s v="Network Systems Engineering"/>
    <s v="J09"/>
    <s v="09902811"/>
    <s v="A and G Common Training"/>
    <x v="5"/>
    <s v="training"/>
    <x v="0"/>
    <x v="0"/>
    <x v="0"/>
    <x v="30"/>
  </r>
  <r>
    <s v="New Base"/>
    <n v="2016"/>
    <x v="1"/>
    <s v="Network Systems Engineering"/>
    <s v="J09"/>
    <s v="09805161"/>
    <s v="Whole Building Load Research"/>
    <x v="8"/>
    <s v="regulatory activity"/>
    <x v="0"/>
    <x v="1"/>
    <x v="1"/>
    <x v="30"/>
  </r>
  <r>
    <s v="New Base"/>
    <n v="2016"/>
    <x v="1"/>
    <s v="Network Systems Engineering"/>
    <s v="J09"/>
    <s v="09900310"/>
    <s v="Com - Trade/Professional Assoc"/>
    <x v="9"/>
    <s v="misc general expense"/>
    <x v="0"/>
    <x v="0"/>
    <x v="0"/>
    <x v="30"/>
  </r>
  <r>
    <s v="New Base"/>
    <n v="2016"/>
    <x v="1"/>
    <s v="Network Systems Engineering"/>
    <s v="J09"/>
    <s v="09800180"/>
    <s v="IT Operations - WaId Common"/>
    <x v="1"/>
    <s v="misc general-rents"/>
    <x v="0"/>
    <x v="0"/>
    <x v="1"/>
    <x v="30"/>
  </r>
  <r>
    <s v="New Base"/>
    <n v="2016"/>
    <x v="1"/>
    <s v="Network Systems Engineering"/>
    <s v="J09"/>
    <s v="09900182"/>
    <s v="Common IT Operations - Maint"/>
    <x v="2"/>
    <s v="maint structures and"/>
    <x v="0"/>
    <x v="0"/>
    <x v="0"/>
    <x v="30"/>
  </r>
  <r>
    <s v="New Base"/>
    <n v="2016"/>
    <x v="1"/>
    <s v="Network Systems Engineering"/>
    <s v="J09"/>
    <s v="09800222"/>
    <s v="Telecommunications Operations"/>
    <x v="2"/>
    <s v="maint structures and"/>
    <x v="0"/>
    <x v="0"/>
    <x v="1"/>
    <x v="30"/>
  </r>
  <r>
    <s v="New Base"/>
    <n v="2016"/>
    <x v="1"/>
    <s v="Network Systems Engineering"/>
    <s v="J09"/>
    <s v="02806002"/>
    <s v="Smart Grid Ongoing O&amp;M"/>
    <x v="2"/>
    <s v="maint structures and"/>
    <x v="0"/>
    <x v="1"/>
    <x v="2"/>
    <x v="30"/>
  </r>
  <r>
    <s v="New Base"/>
    <n v="2016"/>
    <x v="1"/>
    <s v="Network Systems Engineering"/>
    <s v="J09"/>
    <s v="09805448"/>
    <s v="WA ID GCN Specific"/>
    <x v="2"/>
    <s v="maint structures and"/>
    <x v="0"/>
    <x v="1"/>
    <x v="1"/>
    <x v="30"/>
  </r>
  <r>
    <s v="New Base"/>
    <n v="2016"/>
    <x v="1"/>
    <s v="Network Systems Products &amp; Services"/>
    <s v="J29"/>
    <s v="09800712"/>
    <s v="TV and Radio Interference"/>
    <x v="6"/>
    <s v="Cust Install Expense"/>
    <x v="0"/>
    <x v="1"/>
    <x v="1"/>
    <x v="211"/>
  </r>
  <r>
    <s v="New Base"/>
    <n v="2016"/>
    <x v="1"/>
    <s v="Network Systems Products &amp; Services"/>
    <s v="J29"/>
    <s v="03800711"/>
    <s v="Idaho Meter Reading"/>
    <x v="7"/>
    <s v="Meter Reading"/>
    <x v="0"/>
    <x v="0"/>
    <x v="3"/>
    <x v="212"/>
  </r>
  <r>
    <s v="New Base"/>
    <n v="2016"/>
    <x v="1"/>
    <s v="Network Systems Products &amp; Services"/>
    <s v="J29"/>
    <s v="09800180"/>
    <s v="IT Operations - WaId Common"/>
    <x v="4"/>
    <s v="supp &amp; exp"/>
    <x v="0"/>
    <x v="0"/>
    <x v="1"/>
    <x v="213"/>
  </r>
  <r>
    <s v="New Base"/>
    <n v="2016"/>
    <x v="1"/>
    <s v="Network Systems Products &amp; Services"/>
    <s v="J29"/>
    <s v="09905509"/>
    <s v="Network Systems Project"/>
    <x v="4"/>
    <s v="supp &amp; exp"/>
    <x v="0"/>
    <x v="0"/>
    <x v="0"/>
    <x v="214"/>
  </r>
  <r>
    <s v="New Base"/>
    <n v="2016"/>
    <x v="1"/>
    <s v="Network Systems Products &amp; Services"/>
    <s v="J29"/>
    <s v="09905107"/>
    <s v="Telecom Services"/>
    <x v="4"/>
    <s v="supp &amp; exp"/>
    <x v="0"/>
    <x v="0"/>
    <x v="0"/>
    <x v="215"/>
  </r>
  <r>
    <s v="New Base"/>
    <n v="2016"/>
    <x v="1"/>
    <s v="Network Systems Products &amp; Services"/>
    <s v="J29"/>
    <s v="02806002"/>
    <s v="Smart Grid Ongoing O&amp;M"/>
    <x v="4"/>
    <s v="supp &amp; exp"/>
    <x v="0"/>
    <x v="1"/>
    <x v="2"/>
    <x v="216"/>
  </r>
  <r>
    <s v="New Base"/>
    <n v="2016"/>
    <x v="1"/>
    <s v="Network Systems Products &amp; Services"/>
    <s v="J29"/>
    <s v="09905733"/>
    <s v="ET Admin Common All"/>
    <x v="4"/>
    <s v="supp &amp; exp"/>
    <x v="0"/>
    <x v="0"/>
    <x v="0"/>
    <x v="217"/>
  </r>
  <r>
    <s v="New Base"/>
    <n v="2016"/>
    <x v="1"/>
    <s v="Network Systems Products &amp; Services"/>
    <s v="J29"/>
    <s v="09905730"/>
    <s v="ET Operations Common All"/>
    <x v="0"/>
    <s v="prof svcs"/>
    <x v="0"/>
    <x v="0"/>
    <x v="0"/>
    <x v="218"/>
  </r>
  <r>
    <s v="New Base"/>
    <n v="2016"/>
    <x v="1"/>
    <s v="Network Systems Products &amp; Services"/>
    <s v="J29"/>
    <s v="09805161"/>
    <s v="Whole Building Load Research"/>
    <x v="8"/>
    <s v="regulatory activity"/>
    <x v="0"/>
    <x v="1"/>
    <x v="1"/>
    <x v="219"/>
  </r>
  <r>
    <s v="New Base"/>
    <n v="2016"/>
    <x v="1"/>
    <s v="Network Systems Products &amp; Services"/>
    <s v="J29"/>
    <s v="09900310"/>
    <s v="Com - Trade/Professional Assoc"/>
    <x v="9"/>
    <s v="misc general expense"/>
    <x v="0"/>
    <x v="0"/>
    <x v="0"/>
    <x v="220"/>
  </r>
  <r>
    <s v="New Base"/>
    <n v="2016"/>
    <x v="1"/>
    <s v="Network Systems Products &amp; Services"/>
    <s v="J29"/>
    <s v="09800180"/>
    <s v="IT Operations - WaId Common"/>
    <x v="1"/>
    <s v="misc general-rents"/>
    <x v="0"/>
    <x v="0"/>
    <x v="1"/>
    <x v="221"/>
  </r>
  <r>
    <s v="New Base"/>
    <n v="2016"/>
    <x v="1"/>
    <s v="Network Systems Products &amp; Services"/>
    <s v="J29"/>
    <s v="02806002"/>
    <s v="Smart Grid Ongoing O&amp;M"/>
    <x v="2"/>
    <s v="maint structures and"/>
    <x v="0"/>
    <x v="1"/>
    <x v="2"/>
    <x v="222"/>
  </r>
  <r>
    <s v="New Base"/>
    <n v="2016"/>
    <x v="1"/>
    <s v="Network Systems Products &amp; Services"/>
    <s v="J29"/>
    <s v="09900182"/>
    <s v="Common IT Operations - Maint"/>
    <x v="2"/>
    <s v="maint structures and"/>
    <x v="0"/>
    <x v="0"/>
    <x v="0"/>
    <x v="223"/>
  </r>
  <r>
    <s v="New Base"/>
    <n v="2016"/>
    <x v="1"/>
    <s v="Customer Technology Operations"/>
    <s v="K19"/>
    <s v="09905730"/>
    <s v="ET Operations Common All"/>
    <x v="3"/>
    <s v="labor"/>
    <x v="1"/>
    <x v="0"/>
    <x v="0"/>
    <x v="224"/>
  </r>
  <r>
    <s v="New Base"/>
    <n v="2016"/>
    <x v="1"/>
    <s v="General Custom Application Development"/>
    <s v="K39"/>
    <s v="09905813"/>
    <s v="Applications Program Expense"/>
    <x v="0"/>
    <s v="prof svcs"/>
    <x v="0"/>
    <x v="0"/>
    <x v="0"/>
    <x v="225"/>
  </r>
  <r>
    <s v="New Base"/>
    <n v="2016"/>
    <x v="1"/>
    <s v="Nucleus Development"/>
    <s v="L39"/>
    <s v="09905813"/>
    <s v="Applications Program Expense"/>
    <x v="3"/>
    <s v="labor"/>
    <x v="1"/>
    <x v="0"/>
    <x v="0"/>
    <x v="226"/>
  </r>
  <r>
    <s v="New Base"/>
    <n v="2016"/>
    <x v="1"/>
    <s v="Nucleus Development"/>
    <s v="L39"/>
    <s v="09905813"/>
    <s v="Applications Program Expense"/>
    <x v="0"/>
    <s v="prof svcs"/>
    <x v="0"/>
    <x v="0"/>
    <x v="0"/>
    <x v="227"/>
  </r>
  <r>
    <s v="New Base"/>
    <n v="2016"/>
    <x v="1"/>
    <s v="Central Systems Engineering"/>
    <s v="M09"/>
    <s v="09905513"/>
    <s v="Central Systems Project"/>
    <x v="3"/>
    <s v="labor"/>
    <x v="1"/>
    <x v="0"/>
    <x v="0"/>
    <x v="30"/>
  </r>
  <r>
    <s v="New Base"/>
    <n v="2016"/>
    <x v="1"/>
    <s v="Central Systems Engineering"/>
    <s v="M09"/>
    <s v="09905730"/>
    <s v="ET Operations Common All"/>
    <x v="3"/>
    <s v="labor"/>
    <x v="1"/>
    <x v="0"/>
    <x v="0"/>
    <x v="228"/>
  </r>
  <r>
    <s v="New Base"/>
    <n v="2016"/>
    <x v="1"/>
    <s v="Central Systems Engineering"/>
    <s v="M09"/>
    <s v="09905732"/>
    <s v="ET Arch Planning Common All"/>
    <x v="3"/>
    <s v="labor"/>
    <x v="1"/>
    <x v="0"/>
    <x v="0"/>
    <x v="229"/>
  </r>
  <r>
    <s v="New Base"/>
    <n v="2016"/>
    <x v="1"/>
    <s v="Central Systems Engineering"/>
    <s v="M09"/>
    <s v="09905733"/>
    <s v="ET Admin Common All"/>
    <x v="3"/>
    <s v="labor"/>
    <x v="1"/>
    <x v="0"/>
    <x v="0"/>
    <x v="30"/>
  </r>
  <r>
    <s v="New Base"/>
    <n v="2016"/>
    <x v="1"/>
    <s v="Central Systems Engineering"/>
    <s v="M09"/>
    <s v="09905733"/>
    <s v="ET Admin Common All"/>
    <x v="4"/>
    <s v="supp &amp; exp"/>
    <x v="0"/>
    <x v="0"/>
    <x v="0"/>
    <x v="30"/>
  </r>
  <r>
    <s v="New Base"/>
    <n v="2016"/>
    <x v="1"/>
    <s v="Central Systems Engineering"/>
    <s v="M09"/>
    <s v="09905513"/>
    <s v="Central Systems Project"/>
    <x v="0"/>
    <s v="prof svcs"/>
    <x v="0"/>
    <x v="0"/>
    <x v="0"/>
    <x v="30"/>
  </r>
  <r>
    <s v="New Base"/>
    <n v="2016"/>
    <x v="1"/>
    <s v="Central Systems Engineering"/>
    <s v="M09"/>
    <s v="09905733"/>
    <s v="ET Admin Common All"/>
    <x v="0"/>
    <s v="prof svcs"/>
    <x v="0"/>
    <x v="0"/>
    <x v="0"/>
    <x v="30"/>
  </r>
  <r>
    <s v="New Base"/>
    <n v="2016"/>
    <x v="1"/>
    <s v="Central Systems Engineering"/>
    <s v="M09"/>
    <s v="09905730"/>
    <s v="ET Operations Common All"/>
    <x v="0"/>
    <s v="prof svcs"/>
    <x v="0"/>
    <x v="0"/>
    <x v="0"/>
    <x v="30"/>
  </r>
  <r>
    <s v="New Base"/>
    <n v="2016"/>
    <x v="1"/>
    <s v="Central Systems Engineering"/>
    <s v="M09"/>
    <s v="09805448"/>
    <s v="WA ID GCN Specific"/>
    <x v="0"/>
    <s v="prof svcs"/>
    <x v="0"/>
    <x v="1"/>
    <x v="1"/>
    <x v="30"/>
  </r>
  <r>
    <s v="New Base"/>
    <n v="2016"/>
    <x v="1"/>
    <s v="Central Systems Engineering"/>
    <s v="M09"/>
    <s v="09905730"/>
    <s v="ET Operations Common All"/>
    <x v="0"/>
    <s v="prof svcs"/>
    <x v="0"/>
    <x v="0"/>
    <x v="0"/>
    <x v="30"/>
  </r>
  <r>
    <s v="New Base"/>
    <n v="2016"/>
    <x v="1"/>
    <s v="Central Systems Engineering"/>
    <s v="M09"/>
    <s v="09902811"/>
    <s v="A and G Common Training"/>
    <x v="5"/>
    <s v="training"/>
    <x v="0"/>
    <x v="0"/>
    <x v="0"/>
    <x v="30"/>
  </r>
  <r>
    <s v="New Base"/>
    <n v="2016"/>
    <x v="1"/>
    <s v="Central Systems Engineering"/>
    <s v="M09"/>
    <s v="09900182"/>
    <s v="Common IT Operations - Maint"/>
    <x v="2"/>
    <s v="maint structures and"/>
    <x v="0"/>
    <x v="0"/>
    <x v="0"/>
    <x v="30"/>
  </r>
  <r>
    <s v="New Base"/>
    <n v="2016"/>
    <x v="1"/>
    <s v="Central Systems Operations"/>
    <s v="M19"/>
    <s v="09905730"/>
    <s v="ET Operations Common All"/>
    <x v="10"/>
    <s v="cust accounts expens"/>
    <x v="1"/>
    <x v="0"/>
    <x v="0"/>
    <x v="230"/>
  </r>
  <r>
    <s v="New Base"/>
    <n v="2016"/>
    <x v="1"/>
    <s v="Central Systems Operations"/>
    <s v="M19"/>
    <s v="09805448"/>
    <s v="WA ID GCN Specific"/>
    <x v="3"/>
    <s v="labor"/>
    <x v="1"/>
    <x v="1"/>
    <x v="1"/>
    <x v="231"/>
  </r>
  <r>
    <s v="New Base"/>
    <n v="2016"/>
    <x v="1"/>
    <s v="Central Systems Operations"/>
    <s v="M19"/>
    <s v="09905730"/>
    <s v="ET Operations Common All"/>
    <x v="4"/>
    <s v="supp &amp; exp"/>
    <x v="0"/>
    <x v="0"/>
    <x v="0"/>
    <x v="82"/>
  </r>
  <r>
    <s v="New Base"/>
    <n v="2016"/>
    <x v="1"/>
    <s v="Central Systems Products &amp; Services"/>
    <s v="M29"/>
    <s v="09905733"/>
    <s v="ET Admin Common All"/>
    <x v="4"/>
    <s v="supp &amp; exp"/>
    <x v="0"/>
    <x v="0"/>
    <x v="0"/>
    <x v="83"/>
  </r>
  <r>
    <s v="New Base"/>
    <n v="2016"/>
    <x v="1"/>
    <s v="Central Systems Products &amp; Services"/>
    <s v="M29"/>
    <s v="09905730"/>
    <s v="ET Operations Common All"/>
    <x v="0"/>
    <s v="prof svcs"/>
    <x v="0"/>
    <x v="0"/>
    <x v="0"/>
    <x v="84"/>
  </r>
  <r>
    <s v="New Base"/>
    <n v="2016"/>
    <x v="1"/>
    <s v="Central Systems Products &amp; Services"/>
    <s v="M29"/>
    <s v="09900182"/>
    <s v="Common IT Operations - Maint"/>
    <x v="2"/>
    <s v="maint structures and"/>
    <x v="0"/>
    <x v="0"/>
    <x v="0"/>
    <x v="232"/>
  </r>
  <r>
    <s v="New Base"/>
    <n v="2016"/>
    <x v="1"/>
    <s v="Office of CISO"/>
    <s v="N09"/>
    <s v="09905732"/>
    <s v="ET Arch Planning Common All"/>
    <x v="3"/>
    <s v="labor"/>
    <x v="1"/>
    <x v="0"/>
    <x v="0"/>
    <x v="30"/>
  </r>
  <r>
    <s v="New Base"/>
    <n v="2016"/>
    <x v="1"/>
    <s v="Office of CISO"/>
    <s v="N09"/>
    <s v="09905733"/>
    <s v="ET Admin Common All"/>
    <x v="3"/>
    <s v="labor"/>
    <x v="1"/>
    <x v="0"/>
    <x v="0"/>
    <x v="233"/>
  </r>
  <r>
    <s v="New Base"/>
    <n v="2016"/>
    <x v="1"/>
    <s v="Office of CISO"/>
    <s v="N09"/>
    <s v="09905731"/>
    <s v="ET Delivery Common All"/>
    <x v="3"/>
    <s v="labor"/>
    <x v="1"/>
    <x v="0"/>
    <x v="0"/>
    <x v="234"/>
  </r>
  <r>
    <s v="New Base"/>
    <n v="2016"/>
    <x v="1"/>
    <s v="Office of CISO"/>
    <s v="N09"/>
    <s v="09905733"/>
    <s v="ET Admin Common All"/>
    <x v="4"/>
    <s v="supp &amp; exp"/>
    <x v="0"/>
    <x v="0"/>
    <x v="0"/>
    <x v="71"/>
  </r>
  <r>
    <s v="New Base"/>
    <n v="2016"/>
    <x v="1"/>
    <s v="Office of CISO"/>
    <s v="N09"/>
    <s v="09905733"/>
    <s v="ET Admin Common All"/>
    <x v="0"/>
    <s v="prof svcs"/>
    <x v="0"/>
    <x v="0"/>
    <x v="0"/>
    <x v="235"/>
  </r>
  <r>
    <s v="New Base"/>
    <n v="2016"/>
    <x v="1"/>
    <s v="Office of CISO"/>
    <s v="N09"/>
    <s v="09905731"/>
    <s v="ET Delivery Common All"/>
    <x v="0"/>
    <s v="prof svcs"/>
    <x v="0"/>
    <x v="0"/>
    <x v="0"/>
    <x v="30"/>
  </r>
  <r>
    <s v="New Base"/>
    <n v="2016"/>
    <x v="1"/>
    <s v="Office of CISO"/>
    <s v="N09"/>
    <s v="09905730"/>
    <s v="ET Operations Common All"/>
    <x v="0"/>
    <s v="prof svcs"/>
    <x v="0"/>
    <x v="0"/>
    <x v="0"/>
    <x v="30"/>
  </r>
  <r>
    <s v="New Base"/>
    <n v="2016"/>
    <x v="1"/>
    <s v="Office of CISO"/>
    <s v="N09"/>
    <s v="09905732"/>
    <s v="ET Arch Planning Common All"/>
    <x v="0"/>
    <s v="prof svcs"/>
    <x v="0"/>
    <x v="0"/>
    <x v="0"/>
    <x v="236"/>
  </r>
  <r>
    <s v="New Base"/>
    <n v="2016"/>
    <x v="1"/>
    <s v="Office of CISO"/>
    <s v="N09"/>
    <s v="09902811"/>
    <s v="A and G Common Training"/>
    <x v="5"/>
    <s v="training"/>
    <x v="0"/>
    <x v="0"/>
    <x v="0"/>
    <x v="92"/>
  </r>
  <r>
    <s v="New Base"/>
    <n v="2016"/>
    <x v="1"/>
    <s v="Project Management (IT Delivery)"/>
    <s v="P09"/>
    <s v="09905732"/>
    <s v="ET Arch Planning Common All"/>
    <x v="3"/>
    <s v="labor"/>
    <x v="1"/>
    <x v="0"/>
    <x v="0"/>
    <x v="237"/>
  </r>
  <r>
    <s v="New Base"/>
    <n v="2016"/>
    <x v="1"/>
    <s v="Project Management (IT Delivery)"/>
    <s v="P09"/>
    <s v="09905731"/>
    <s v="ET Delivery Common All"/>
    <x v="3"/>
    <s v="labor"/>
    <x v="1"/>
    <x v="0"/>
    <x v="0"/>
    <x v="238"/>
  </r>
  <r>
    <s v="New Base"/>
    <n v="2016"/>
    <x v="1"/>
    <s v="Project Management (IT Delivery)"/>
    <s v="P09"/>
    <s v="09905507"/>
    <s v="Distributed systems project"/>
    <x v="3"/>
    <s v="labor"/>
    <x v="1"/>
    <x v="0"/>
    <x v="0"/>
    <x v="239"/>
  </r>
  <r>
    <s v="New Base"/>
    <n v="2016"/>
    <x v="1"/>
    <s v="Project Management (IT Delivery)"/>
    <s v="P09"/>
    <s v="09905513"/>
    <s v="Central Systems Project"/>
    <x v="3"/>
    <s v="labor"/>
    <x v="1"/>
    <x v="0"/>
    <x v="0"/>
    <x v="30"/>
  </r>
  <r>
    <s v="New Base"/>
    <n v="2016"/>
    <x v="1"/>
    <s v="Project Management (IT Delivery)"/>
    <s v="P09"/>
    <s v="09905813"/>
    <s v="Applications Program Expense"/>
    <x v="3"/>
    <s v="labor"/>
    <x v="1"/>
    <x v="0"/>
    <x v="0"/>
    <x v="240"/>
  </r>
  <r>
    <s v="New Base"/>
    <n v="2016"/>
    <x v="1"/>
    <s v="Project Management (IT Delivery)"/>
    <s v="P09"/>
    <s v="09905733"/>
    <s v="ET Admin Common All"/>
    <x v="3"/>
    <s v="labor"/>
    <x v="1"/>
    <x v="0"/>
    <x v="0"/>
    <x v="88"/>
  </r>
  <r>
    <s v="New Base"/>
    <n v="2016"/>
    <x v="1"/>
    <s v="Project Management (IT Delivery)"/>
    <s v="P09"/>
    <s v="09905789"/>
    <s v="License Management"/>
    <x v="3"/>
    <s v="labor"/>
    <x v="1"/>
    <x v="0"/>
    <x v="0"/>
    <x v="30"/>
  </r>
  <r>
    <s v="New Base"/>
    <n v="2016"/>
    <x v="1"/>
    <s v="Project Management (IT Delivery)"/>
    <s v="P09"/>
    <s v="09905625"/>
    <s v="Resource Management"/>
    <x v="3"/>
    <s v="labor"/>
    <x v="1"/>
    <x v="0"/>
    <x v="0"/>
    <x v="30"/>
  </r>
  <r>
    <s v="New Base"/>
    <n v="2016"/>
    <x v="1"/>
    <s v="Project Management (IT Delivery)"/>
    <s v="P09"/>
    <s v="09905508"/>
    <s v="Communication Systems Project"/>
    <x v="3"/>
    <s v="labor"/>
    <x v="1"/>
    <x v="0"/>
    <x v="0"/>
    <x v="241"/>
  </r>
  <r>
    <s v="New Base"/>
    <n v="2016"/>
    <x v="1"/>
    <s v="Project Management (IT Delivery)"/>
    <s v="P09"/>
    <s v="09905624"/>
    <s v="Environmental Systems Project"/>
    <x v="3"/>
    <s v="labor"/>
    <x v="1"/>
    <x v="0"/>
    <x v="0"/>
    <x v="242"/>
  </r>
  <r>
    <s v="New Base"/>
    <n v="2016"/>
    <x v="1"/>
    <s v="Project Management (IT Delivery)"/>
    <s v="P09"/>
    <s v="09905510"/>
    <s v="Security Systems Project"/>
    <x v="3"/>
    <s v="labor"/>
    <x v="1"/>
    <x v="0"/>
    <x v="0"/>
    <x v="243"/>
  </r>
  <r>
    <s v="New Base"/>
    <n v="2016"/>
    <x v="1"/>
    <s v="Project Management (IT Delivery)"/>
    <s v="P09"/>
    <s v="09905512"/>
    <s v="Facilities IT Project"/>
    <x v="3"/>
    <s v="labor"/>
    <x v="1"/>
    <x v="0"/>
    <x v="0"/>
    <x v="242"/>
  </r>
  <r>
    <s v="New Base"/>
    <n v="2016"/>
    <x v="1"/>
    <s v="Project Management (IT Delivery)"/>
    <s v="P09"/>
    <s v="09905509"/>
    <s v="Network Systems Project"/>
    <x v="3"/>
    <s v="labor"/>
    <x v="1"/>
    <x v="0"/>
    <x v="0"/>
    <x v="244"/>
  </r>
  <r>
    <s v="New Base"/>
    <n v="2016"/>
    <x v="1"/>
    <s v="Project Management (IT Delivery)"/>
    <s v="P09"/>
    <s v="09905512"/>
    <s v="Facilities IT Project"/>
    <x v="4"/>
    <s v="supp &amp; exp"/>
    <x v="0"/>
    <x v="0"/>
    <x v="0"/>
    <x v="101"/>
  </r>
  <r>
    <s v="New Base"/>
    <n v="2016"/>
    <x v="1"/>
    <s v="Project Management (IT Delivery)"/>
    <s v="P09"/>
    <s v="09905733"/>
    <s v="ET Admin Common All"/>
    <x v="4"/>
    <s v="supp &amp; exp"/>
    <x v="0"/>
    <x v="0"/>
    <x v="0"/>
    <x v="102"/>
  </r>
  <r>
    <s v="New Base"/>
    <n v="2016"/>
    <x v="1"/>
    <s v="Project Management (IT Delivery)"/>
    <s v="P09"/>
    <s v="09905624"/>
    <s v="Environmental Systems Project"/>
    <x v="4"/>
    <s v="supp &amp; exp"/>
    <x v="0"/>
    <x v="0"/>
    <x v="0"/>
    <x v="71"/>
  </r>
  <r>
    <s v="New Base"/>
    <n v="2016"/>
    <x v="1"/>
    <s v="Project Management (IT Delivery)"/>
    <s v="P09"/>
    <s v="09905731"/>
    <s v="ET Delivery Common All"/>
    <x v="0"/>
    <s v="prof svcs"/>
    <x v="0"/>
    <x v="0"/>
    <x v="0"/>
    <x v="245"/>
  </r>
  <r>
    <s v="New Base"/>
    <n v="2016"/>
    <x v="1"/>
    <s v="Project Management (IT Delivery)"/>
    <s v="P09"/>
    <s v="09905731"/>
    <s v="ET Delivery Common All"/>
    <x v="0"/>
    <s v="prof svcs"/>
    <x v="0"/>
    <x v="0"/>
    <x v="0"/>
    <x v="246"/>
  </r>
  <r>
    <s v="New Base"/>
    <n v="2016"/>
    <x v="1"/>
    <s v="Project Management (IT Delivery)"/>
    <s v="P09"/>
    <s v="09905625"/>
    <s v="Resource Management"/>
    <x v="0"/>
    <s v="prof svcs"/>
    <x v="0"/>
    <x v="0"/>
    <x v="0"/>
    <x v="30"/>
  </r>
  <r>
    <s v="New Base"/>
    <n v="2016"/>
    <x v="1"/>
    <s v="Project Management (IT Delivery)"/>
    <s v="P09"/>
    <s v="09905624"/>
    <s v="Environmental Systems Project"/>
    <x v="0"/>
    <s v="prof svcs"/>
    <x v="0"/>
    <x v="0"/>
    <x v="0"/>
    <x v="247"/>
  </r>
  <r>
    <s v="New Base"/>
    <n v="2016"/>
    <x v="1"/>
    <s v="Project Management (IT Delivery)"/>
    <s v="P09"/>
    <s v="09905477"/>
    <s v="Enterprise Business Contin prg"/>
    <x v="0"/>
    <s v="prof svcs"/>
    <x v="0"/>
    <x v="0"/>
    <x v="0"/>
    <x v="248"/>
  </r>
  <r>
    <s v="New Base"/>
    <n v="2016"/>
    <x v="1"/>
    <s v="Project Management (IT Delivery)"/>
    <s v="P09"/>
    <s v="09905513"/>
    <s v="Central Systems Project"/>
    <x v="0"/>
    <s v="prof svcs"/>
    <x v="0"/>
    <x v="0"/>
    <x v="0"/>
    <x v="30"/>
  </r>
  <r>
    <s v="New Base"/>
    <n v="2016"/>
    <x v="1"/>
    <s v="Project Management (IT Delivery)"/>
    <s v="P09"/>
    <s v="09905512"/>
    <s v="Facilities IT Project"/>
    <x v="0"/>
    <s v="prof svcs"/>
    <x v="0"/>
    <x v="0"/>
    <x v="0"/>
    <x v="249"/>
  </r>
  <r>
    <s v="New Base"/>
    <n v="2016"/>
    <x v="1"/>
    <s v="Project Management (IT Delivery)"/>
    <s v="P09"/>
    <s v="09905512"/>
    <s v="Facilities IT Project"/>
    <x v="0"/>
    <s v="prof svcs"/>
    <x v="0"/>
    <x v="0"/>
    <x v="0"/>
    <x v="108"/>
  </r>
  <r>
    <s v="New Base"/>
    <n v="2016"/>
    <x v="1"/>
    <s v="Project Management (IT Delivery)"/>
    <s v="P09"/>
    <s v="09905510"/>
    <s v="Security Systems Project"/>
    <x v="0"/>
    <s v="prof svcs"/>
    <x v="0"/>
    <x v="0"/>
    <x v="0"/>
    <x v="250"/>
  </r>
  <r>
    <s v="New Base"/>
    <n v="2016"/>
    <x v="1"/>
    <s v="Project Management (IT Delivery)"/>
    <s v="P09"/>
    <s v="09905508"/>
    <s v="Communication Systems Project"/>
    <x v="0"/>
    <s v="prof svcs"/>
    <x v="0"/>
    <x v="0"/>
    <x v="0"/>
    <x v="251"/>
  </r>
  <r>
    <s v="New Base"/>
    <n v="2016"/>
    <x v="1"/>
    <s v="Project Management (IT Delivery)"/>
    <s v="P09"/>
    <s v="09905813"/>
    <s v="Applications Program Expense"/>
    <x v="0"/>
    <s v="prof svcs"/>
    <x v="0"/>
    <x v="0"/>
    <x v="0"/>
    <x v="30"/>
  </r>
  <r>
    <s v="New Base"/>
    <n v="2016"/>
    <x v="1"/>
    <s v="Project Management (IT Delivery)"/>
    <s v="P09"/>
    <s v="09905507"/>
    <s v="Distributed systems project"/>
    <x v="0"/>
    <s v="prof svcs"/>
    <x v="0"/>
    <x v="0"/>
    <x v="0"/>
    <x v="252"/>
  </r>
  <r>
    <s v="New Base"/>
    <n v="2016"/>
    <x v="1"/>
    <s v="Project Management (IT Delivery)"/>
    <s v="P09"/>
    <s v="09905813"/>
    <s v="Applications Program Expense"/>
    <x v="0"/>
    <s v="prof svcs"/>
    <x v="0"/>
    <x v="0"/>
    <x v="0"/>
    <x v="253"/>
  </r>
  <r>
    <s v="New Base"/>
    <n v="2016"/>
    <x v="1"/>
    <s v="Project Management (IT Delivery)"/>
    <s v="P09"/>
    <s v="09905789"/>
    <s v="License Management"/>
    <x v="0"/>
    <s v="prof svcs"/>
    <x v="0"/>
    <x v="0"/>
    <x v="0"/>
    <x v="30"/>
  </r>
  <r>
    <s v="New Base"/>
    <n v="2016"/>
    <x v="1"/>
    <s v="Project Management (IT Delivery)"/>
    <s v="P09"/>
    <s v="09902811"/>
    <s v="A and G Common Training"/>
    <x v="5"/>
    <s v="training"/>
    <x v="0"/>
    <x v="0"/>
    <x v="0"/>
    <x v="30"/>
  </r>
  <r>
    <s v="New Base"/>
    <n v="2016"/>
    <x v="1"/>
    <s v="Technology Service Center"/>
    <s v="P59"/>
    <s v="09905730"/>
    <s v="ET Operations Common All"/>
    <x v="3"/>
    <s v="labor"/>
    <x v="1"/>
    <x v="0"/>
    <x v="0"/>
    <x v="254"/>
  </r>
  <r>
    <s v="New Base"/>
    <n v="2016"/>
    <x v="1"/>
    <s v="Technology Service Center"/>
    <s v="P59"/>
    <s v="09905730"/>
    <s v="ET Operations Common All"/>
    <x v="3"/>
    <s v="labor"/>
    <x v="1"/>
    <x v="0"/>
    <x v="0"/>
    <x v="255"/>
  </r>
  <r>
    <s v="New Base"/>
    <n v="2016"/>
    <x v="1"/>
    <s v="Technology Service Center"/>
    <s v="P59"/>
    <s v="09905730"/>
    <s v="ET Operations Common All"/>
    <x v="0"/>
    <s v="prof svcs"/>
    <x v="0"/>
    <x v="0"/>
    <x v="0"/>
    <x v="256"/>
  </r>
  <r>
    <s v="New Base"/>
    <n v="2016"/>
    <x v="1"/>
    <s v="IT Director"/>
    <s v="P99"/>
    <s v="09905733"/>
    <s v="ET Admin Common All"/>
    <x v="3"/>
    <s v="labor"/>
    <x v="1"/>
    <x v="0"/>
    <x v="0"/>
    <x v="257"/>
  </r>
  <r>
    <s v="New Base"/>
    <n v="2016"/>
    <x v="1"/>
    <s v="IT Director"/>
    <s v="P99"/>
    <s v="09905732"/>
    <s v="ET Arch Planning Common All"/>
    <x v="3"/>
    <s v="labor"/>
    <x v="1"/>
    <x v="0"/>
    <x v="0"/>
    <x v="258"/>
  </r>
  <r>
    <s v="New Base"/>
    <n v="2016"/>
    <x v="1"/>
    <s v="Quality Assurance &amp; Release Management"/>
    <s v="Q19"/>
    <s v="09905730"/>
    <s v="ET Operations Common All"/>
    <x v="3"/>
    <s v="labor"/>
    <x v="1"/>
    <x v="0"/>
    <x v="0"/>
    <x v="259"/>
  </r>
  <r>
    <s v="New Base"/>
    <n v="2016"/>
    <x v="1"/>
    <s v="Quality Assurance &amp; Release Management"/>
    <s v="Q19"/>
    <s v="09905730"/>
    <s v="ET Operations Common All"/>
    <x v="0"/>
    <s v="prof svcs"/>
    <x v="0"/>
    <x v="0"/>
    <x v="0"/>
    <x v="260"/>
  </r>
  <r>
    <s v="New Base"/>
    <n v="2016"/>
    <x v="1"/>
    <s v="Communication Systems Engineering"/>
    <s v="R09"/>
    <s v="09905731"/>
    <s v="ET Delivery Common All"/>
    <x v="3"/>
    <s v="labor"/>
    <x v="1"/>
    <x v="0"/>
    <x v="0"/>
    <x v="261"/>
  </r>
  <r>
    <s v="New Base"/>
    <n v="2016"/>
    <x v="1"/>
    <s v="Communication Systems Engineering"/>
    <s v="R09"/>
    <s v="09905732"/>
    <s v="ET Arch Planning Common All"/>
    <x v="3"/>
    <s v="labor"/>
    <x v="1"/>
    <x v="0"/>
    <x v="0"/>
    <x v="262"/>
  </r>
  <r>
    <s v="New Base"/>
    <n v="2016"/>
    <x v="1"/>
    <s v="Communication Systems Engineering"/>
    <s v="R09"/>
    <s v="09905508"/>
    <s v="Communication Systems Project"/>
    <x v="3"/>
    <s v="labor"/>
    <x v="1"/>
    <x v="0"/>
    <x v="0"/>
    <x v="30"/>
  </r>
  <r>
    <s v="New Base"/>
    <n v="2016"/>
    <x v="1"/>
    <s v="Communication Systems Engineering"/>
    <s v="R09"/>
    <s v="09905730"/>
    <s v="ET Operations Common All"/>
    <x v="3"/>
    <s v="labor"/>
    <x v="1"/>
    <x v="0"/>
    <x v="0"/>
    <x v="263"/>
  </r>
  <r>
    <s v="New Base"/>
    <n v="2016"/>
    <x v="1"/>
    <s v="Communication Systems Engineering"/>
    <s v="R09"/>
    <s v="09905733"/>
    <s v="ET Admin Common All"/>
    <x v="4"/>
    <s v="supp &amp; exp"/>
    <x v="0"/>
    <x v="0"/>
    <x v="0"/>
    <x v="30"/>
  </r>
  <r>
    <s v="New Base"/>
    <n v="2016"/>
    <x v="1"/>
    <s v="Communication Systems Engineering"/>
    <s v="R09"/>
    <s v="09905730"/>
    <s v="ET Operations Common All"/>
    <x v="4"/>
    <s v="supp &amp; exp"/>
    <x v="0"/>
    <x v="0"/>
    <x v="0"/>
    <x v="30"/>
  </r>
  <r>
    <s v="New Base"/>
    <n v="2016"/>
    <x v="1"/>
    <s v="Communication Systems Engineering"/>
    <s v="R09"/>
    <s v="09905107"/>
    <s v="Telecom Services"/>
    <x v="4"/>
    <s v="supp &amp; exp"/>
    <x v="0"/>
    <x v="0"/>
    <x v="0"/>
    <x v="30"/>
  </r>
  <r>
    <s v="New Base"/>
    <n v="2016"/>
    <x v="1"/>
    <s v="Communication Systems Engineering"/>
    <s v="R09"/>
    <s v="09905508"/>
    <s v="Communication Systems Project"/>
    <x v="4"/>
    <s v="supp &amp; exp"/>
    <x v="0"/>
    <x v="0"/>
    <x v="0"/>
    <x v="30"/>
  </r>
  <r>
    <s v="New Base"/>
    <n v="2016"/>
    <x v="1"/>
    <s v="Communication Systems Engineering"/>
    <s v="R09"/>
    <s v="09905512"/>
    <s v="Facilities IT Project"/>
    <x v="0"/>
    <s v="prof svcs"/>
    <x v="0"/>
    <x v="0"/>
    <x v="0"/>
    <x v="30"/>
  </r>
  <r>
    <s v="New Base"/>
    <n v="2016"/>
    <x v="1"/>
    <s v="Communication Systems Engineering"/>
    <s v="R09"/>
    <s v="09905508"/>
    <s v="Communication Systems Project"/>
    <x v="0"/>
    <s v="prof svcs"/>
    <x v="0"/>
    <x v="0"/>
    <x v="0"/>
    <x v="264"/>
  </r>
  <r>
    <s v="New Base"/>
    <n v="2016"/>
    <x v="1"/>
    <s v="Communication Systems Engineering"/>
    <s v="R09"/>
    <s v="09905731"/>
    <s v="ET Delivery Common All"/>
    <x v="0"/>
    <s v="prof svcs"/>
    <x v="0"/>
    <x v="0"/>
    <x v="0"/>
    <x v="265"/>
  </r>
  <r>
    <s v="New Base"/>
    <n v="2016"/>
    <x v="1"/>
    <s v="Communication Systems Engineering"/>
    <s v="R09"/>
    <s v="09905731"/>
    <s v="ET Delivery Common All"/>
    <x v="0"/>
    <s v="prof svcs"/>
    <x v="0"/>
    <x v="0"/>
    <x v="0"/>
    <x v="30"/>
  </r>
  <r>
    <s v="New Base"/>
    <n v="2016"/>
    <x v="1"/>
    <s v="Communication Systems Engineering"/>
    <s v="R09"/>
    <s v="09905730"/>
    <s v="ET Operations Common All"/>
    <x v="0"/>
    <s v="prof svcs"/>
    <x v="0"/>
    <x v="0"/>
    <x v="0"/>
    <x v="30"/>
  </r>
  <r>
    <s v="New Base"/>
    <n v="2016"/>
    <x v="1"/>
    <s v="Communication Systems Engineering"/>
    <s v="R09"/>
    <s v="09905730"/>
    <s v="ET Operations Common All"/>
    <x v="0"/>
    <s v="prof svcs"/>
    <x v="0"/>
    <x v="0"/>
    <x v="0"/>
    <x v="266"/>
  </r>
  <r>
    <s v="New Base"/>
    <n v="2016"/>
    <x v="1"/>
    <s v="Communication Systems Engineering"/>
    <s v="R09"/>
    <s v="09902811"/>
    <s v="A and G Common Training"/>
    <x v="5"/>
    <s v="training"/>
    <x v="0"/>
    <x v="0"/>
    <x v="0"/>
    <x v="30"/>
  </r>
  <r>
    <s v="New Base"/>
    <n v="2016"/>
    <x v="1"/>
    <s v="Communication Systems Engineering"/>
    <s v="R09"/>
    <s v="09900182"/>
    <s v="Common IT Operations - Maint"/>
    <x v="2"/>
    <s v="maint structures and"/>
    <x v="0"/>
    <x v="0"/>
    <x v="0"/>
    <x v="30"/>
  </r>
  <r>
    <s v="New Base"/>
    <n v="2016"/>
    <x v="1"/>
    <s v="Communication Systems Operations"/>
    <s v="R19"/>
    <s v="09905730"/>
    <s v="ET Operations Common All"/>
    <x v="0"/>
    <s v="prof svcs"/>
    <x v="0"/>
    <x v="0"/>
    <x v="0"/>
    <x v="125"/>
  </r>
  <r>
    <s v="New Base"/>
    <n v="2016"/>
    <x v="1"/>
    <s v="Communication Systems Operations"/>
    <s v="R19"/>
    <s v="09905730"/>
    <s v="ET Operations Common All"/>
    <x v="0"/>
    <s v="prof svcs"/>
    <x v="0"/>
    <x v="0"/>
    <x v="0"/>
    <x v="267"/>
  </r>
  <r>
    <s v="New Base"/>
    <n v="2016"/>
    <x v="1"/>
    <s v="Communication Systems Operations"/>
    <s v="R19"/>
    <s v="09905730"/>
    <s v="ET Operations Common All"/>
    <x v="0"/>
    <s v="prof svcs"/>
    <x v="2"/>
    <x v="0"/>
    <x v="0"/>
    <x v="268"/>
  </r>
  <r>
    <s v="New Base"/>
    <n v="2016"/>
    <x v="1"/>
    <s v="Communication Systems Products &amp; Services"/>
    <s v="R29"/>
    <s v="09905730"/>
    <s v="ET Operations Common All"/>
    <x v="4"/>
    <s v="supp &amp; exp"/>
    <x v="0"/>
    <x v="0"/>
    <x v="0"/>
    <x v="269"/>
  </r>
  <r>
    <s v="New Base"/>
    <n v="2016"/>
    <x v="1"/>
    <s v="Communication Systems Products &amp; Services"/>
    <s v="R29"/>
    <s v="09905508"/>
    <s v="Communication Systems Project"/>
    <x v="4"/>
    <s v="supp &amp; exp"/>
    <x v="0"/>
    <x v="0"/>
    <x v="0"/>
    <x v="129"/>
  </r>
  <r>
    <s v="New Base"/>
    <n v="2016"/>
    <x v="1"/>
    <s v="Communication Systems Products &amp; Services"/>
    <s v="R29"/>
    <s v="09905107"/>
    <s v="Telecom Services"/>
    <x v="4"/>
    <s v="supp &amp; exp"/>
    <x v="0"/>
    <x v="0"/>
    <x v="0"/>
    <x v="270"/>
  </r>
  <r>
    <s v="New Base"/>
    <n v="2016"/>
    <x v="1"/>
    <s v="Communication Systems Products &amp; Services"/>
    <s v="R29"/>
    <s v="09905733"/>
    <s v="ET Admin Common All"/>
    <x v="4"/>
    <s v="supp &amp; exp"/>
    <x v="0"/>
    <x v="0"/>
    <x v="0"/>
    <x v="271"/>
  </r>
  <r>
    <s v="New Base"/>
    <n v="2016"/>
    <x v="1"/>
    <s v="Communication Systems Products &amp; Services"/>
    <s v="R29"/>
    <s v="09905730"/>
    <s v="ET Operations Common All"/>
    <x v="0"/>
    <s v="prof svcs"/>
    <x v="0"/>
    <x v="0"/>
    <x v="0"/>
    <x v="132"/>
  </r>
  <r>
    <s v="New Base"/>
    <n v="2016"/>
    <x v="1"/>
    <s v="Communication Systems Products &amp; Services"/>
    <s v="R29"/>
    <s v="09900182"/>
    <s v="Common IT Operations - Maint"/>
    <x v="2"/>
    <s v="maint structures and"/>
    <x v="0"/>
    <x v="0"/>
    <x v="0"/>
    <x v="272"/>
  </r>
  <r>
    <s v="New Base"/>
    <n v="2016"/>
    <x v="1"/>
    <s v="IS Products &amp; Services"/>
    <s v="S09"/>
    <s v="09802453"/>
    <s v="Electric System Ops-098"/>
    <x v="11"/>
    <s v="Sys Control Dispatch"/>
    <x v="0"/>
    <x v="1"/>
    <x v="1"/>
    <x v="273"/>
  </r>
  <r>
    <s v="New Base"/>
    <n v="2016"/>
    <x v="1"/>
    <s v="IS Products &amp; Services"/>
    <s v="S09"/>
    <s v="09802455"/>
    <s v="Trans System Admin - 098"/>
    <x v="12"/>
    <s v="Supv and Engineering"/>
    <x v="0"/>
    <x v="1"/>
    <x v="1"/>
    <x v="274"/>
  </r>
  <r>
    <s v="New Base"/>
    <n v="2016"/>
    <x v="1"/>
    <s v="IS Products &amp; Services"/>
    <s v="S09"/>
    <s v="09905730"/>
    <s v="ET Operations Common All"/>
    <x v="3"/>
    <s v="labor"/>
    <x v="1"/>
    <x v="0"/>
    <x v="0"/>
    <x v="30"/>
  </r>
  <r>
    <s v="New Base"/>
    <n v="2016"/>
    <x v="1"/>
    <s v="IS Products &amp; Services"/>
    <s v="S09"/>
    <s v="09905733"/>
    <s v="ET Admin Common All"/>
    <x v="3"/>
    <s v="labor"/>
    <x v="1"/>
    <x v="0"/>
    <x v="0"/>
    <x v="30"/>
  </r>
  <r>
    <s v="New Base"/>
    <n v="2016"/>
    <x v="1"/>
    <s v="IS Products &amp; Services"/>
    <s v="S09"/>
    <s v="09905733"/>
    <s v="ET Admin Common All"/>
    <x v="4"/>
    <s v="supp &amp; exp"/>
    <x v="0"/>
    <x v="0"/>
    <x v="0"/>
    <x v="136"/>
  </r>
  <r>
    <s v="New Base"/>
    <n v="2016"/>
    <x v="1"/>
    <s v="IS Products &amp; Services"/>
    <s v="S09"/>
    <s v="09905730"/>
    <s v="ET Operations Common All"/>
    <x v="0"/>
    <s v="prof svcs"/>
    <x v="0"/>
    <x v="0"/>
    <x v="0"/>
    <x v="275"/>
  </r>
  <r>
    <s v="New Base"/>
    <n v="2016"/>
    <x v="1"/>
    <s v="IS Products &amp; Services"/>
    <s v="S09"/>
    <s v="09905733"/>
    <s v="ET Admin Common All"/>
    <x v="0"/>
    <s v="prof svcs"/>
    <x v="0"/>
    <x v="0"/>
    <x v="0"/>
    <x v="30"/>
  </r>
  <r>
    <s v="New Base"/>
    <n v="2016"/>
    <x v="1"/>
    <s v="IS Products &amp; Services"/>
    <s v="S09"/>
    <s v="02806002"/>
    <s v="Smart Grid Ongoing O&amp;M"/>
    <x v="0"/>
    <s v="prof svcs"/>
    <x v="0"/>
    <x v="1"/>
    <x v="2"/>
    <x v="30"/>
  </r>
  <r>
    <s v="New Base"/>
    <n v="2016"/>
    <x v="1"/>
    <s v="IS Products &amp; Services"/>
    <s v="S09"/>
    <s v="09905730"/>
    <s v="ET Operations Common All"/>
    <x v="0"/>
    <s v="prof svcs"/>
    <x v="0"/>
    <x v="0"/>
    <x v="0"/>
    <x v="30"/>
  </r>
  <r>
    <s v="New Base"/>
    <n v="2016"/>
    <x v="1"/>
    <s v="IS Products &amp; Services"/>
    <s v="S09"/>
    <s v="09902811"/>
    <s v="A and G Common Training"/>
    <x v="5"/>
    <s v="training"/>
    <x v="0"/>
    <x v="0"/>
    <x v="0"/>
    <x v="30"/>
  </r>
  <r>
    <s v="New Base"/>
    <n v="2016"/>
    <x v="1"/>
    <s v="IS Products &amp; Services"/>
    <s v="S09"/>
    <s v="09900182"/>
    <s v="Common IT Operations - Maint"/>
    <x v="2"/>
    <s v="maint structures and"/>
    <x v="0"/>
    <x v="0"/>
    <x v="0"/>
    <x v="276"/>
  </r>
  <r>
    <s v="New Base"/>
    <n v="2016"/>
    <x v="1"/>
    <s v="Integrations Operations"/>
    <s v="S19"/>
    <s v="09905730"/>
    <s v="ET Operations Common All"/>
    <x v="3"/>
    <s v="labor"/>
    <x v="1"/>
    <x v="0"/>
    <x v="0"/>
    <x v="277"/>
  </r>
  <r>
    <s v="New Base"/>
    <n v="2016"/>
    <x v="1"/>
    <s v="Integrations Operations"/>
    <s v="S19"/>
    <s v="09905730"/>
    <s v="ET Operations Common All"/>
    <x v="0"/>
    <s v="prof svcs"/>
    <x v="0"/>
    <x v="0"/>
    <x v="0"/>
    <x v="278"/>
  </r>
  <r>
    <s v="New Base"/>
    <n v="2016"/>
    <x v="1"/>
    <s v="Integrations Development"/>
    <s v="S39"/>
    <s v="09905813"/>
    <s v="Applications Program Expense"/>
    <x v="0"/>
    <s v="prof svcs"/>
    <x v="0"/>
    <x v="0"/>
    <x v="0"/>
    <x v="279"/>
  </r>
  <r>
    <s v="New Base"/>
    <n v="2016"/>
    <x v="1"/>
    <s v="CC&amp;B Operations"/>
    <s v="T19"/>
    <s v="09905730"/>
    <s v="ET Operations Common All"/>
    <x v="0"/>
    <s v="prof svcs"/>
    <x v="0"/>
    <x v="0"/>
    <x v="0"/>
    <x v="280"/>
  </r>
  <r>
    <s v="New Base"/>
    <n v="2016"/>
    <x v="1"/>
    <s v="CC&amp;B Operations"/>
    <s v="T19"/>
    <s v="09905730"/>
    <s v="ET Operations Common All"/>
    <x v="0"/>
    <s v="prof svcs"/>
    <x v="0"/>
    <x v="0"/>
    <x v="0"/>
    <x v="281"/>
  </r>
  <r>
    <s v="New Base"/>
    <n v="2016"/>
    <x v="1"/>
    <s v="CC&amp;B Development"/>
    <s v="T39"/>
    <s v="09905813"/>
    <s v="Applications Program Expense"/>
    <x v="3"/>
    <s v="labor"/>
    <x v="1"/>
    <x v="0"/>
    <x v="0"/>
    <x v="282"/>
  </r>
  <r>
    <s v="New Base"/>
    <n v="2016"/>
    <x v="1"/>
    <s v="CC&amp;B Development"/>
    <s v="T39"/>
    <s v="09905813"/>
    <s v="Applications Program Expense"/>
    <x v="0"/>
    <s v="prof svcs"/>
    <x v="0"/>
    <x v="0"/>
    <x v="0"/>
    <x v="283"/>
  </r>
  <r>
    <s v="New Base"/>
    <n v="2016"/>
    <x v="1"/>
    <s v="EAM/Maximo Operations"/>
    <s v="V19"/>
    <s v="09905730"/>
    <s v="ET Operations Common All"/>
    <x v="0"/>
    <s v="prof svcs"/>
    <x v="0"/>
    <x v="0"/>
    <x v="0"/>
    <x v="284"/>
  </r>
  <r>
    <s v="New Base"/>
    <n v="2016"/>
    <x v="1"/>
    <s v="EAM/Maximo Development"/>
    <s v="V39"/>
    <s v="09905813"/>
    <s v="Applications Program Expense"/>
    <x v="3"/>
    <s v="labor"/>
    <x v="1"/>
    <x v="0"/>
    <x v="0"/>
    <x v="282"/>
  </r>
  <r>
    <s v="New Base"/>
    <n v="2016"/>
    <x v="1"/>
    <s v="EAM/Maximo Development"/>
    <s v="V39"/>
    <s v="09905813"/>
    <s v="Applications Program Expense"/>
    <x v="0"/>
    <s v="prof svcs"/>
    <x v="0"/>
    <x v="0"/>
    <x v="0"/>
    <x v="285"/>
  </r>
  <r>
    <s v="New Base"/>
    <n v="2016"/>
    <x v="1"/>
    <s v="IS Director"/>
    <s v="W09"/>
    <s v="09905732"/>
    <s v="ET Arch Planning Common All"/>
    <x v="3"/>
    <s v="labor"/>
    <x v="1"/>
    <x v="0"/>
    <x v="0"/>
    <x v="286"/>
  </r>
  <r>
    <s v="New Base"/>
    <n v="2016"/>
    <x v="1"/>
    <s v="IS Director"/>
    <s v="W09"/>
    <s v="09905813"/>
    <s v="Applications Program Expense"/>
    <x v="3"/>
    <s v="labor"/>
    <x v="1"/>
    <x v="0"/>
    <x v="0"/>
    <x v="30"/>
  </r>
  <r>
    <s v="New Base"/>
    <n v="2016"/>
    <x v="1"/>
    <s v="IS Director"/>
    <s v="W09"/>
    <s v="09905733"/>
    <s v="ET Admin Common All"/>
    <x v="3"/>
    <s v="labor"/>
    <x v="1"/>
    <x v="0"/>
    <x v="0"/>
    <x v="287"/>
  </r>
  <r>
    <s v="New Base"/>
    <n v="2016"/>
    <x v="1"/>
    <s v="IS Director"/>
    <s v="W09"/>
    <s v="09905731"/>
    <s v="ET Delivery Common All"/>
    <x v="3"/>
    <s v="labor"/>
    <x v="1"/>
    <x v="0"/>
    <x v="0"/>
    <x v="30"/>
  </r>
  <r>
    <s v="New Base"/>
    <n v="2016"/>
    <x v="1"/>
    <s v="IS Director"/>
    <s v="W09"/>
    <s v="09905731"/>
    <s v="ET Delivery Common All"/>
    <x v="4"/>
    <s v="supp &amp; exp"/>
    <x v="0"/>
    <x v="0"/>
    <x v="0"/>
    <x v="30"/>
  </r>
  <r>
    <s v="New Base"/>
    <n v="2016"/>
    <x v="1"/>
    <s v="IS Director"/>
    <s v="W09"/>
    <s v="09905732"/>
    <s v="ET Arch Planning Common All"/>
    <x v="4"/>
    <s v="supp &amp; exp"/>
    <x v="0"/>
    <x v="0"/>
    <x v="0"/>
    <x v="30"/>
  </r>
  <r>
    <s v="New Base"/>
    <n v="2016"/>
    <x v="1"/>
    <s v="IS Director"/>
    <s v="W09"/>
    <s v="09905733"/>
    <s v="ET Admin Common All"/>
    <x v="4"/>
    <s v="supp &amp; exp"/>
    <x v="0"/>
    <x v="0"/>
    <x v="0"/>
    <x v="30"/>
  </r>
  <r>
    <s v="New Base"/>
    <n v="2016"/>
    <x v="1"/>
    <s v="IS Director"/>
    <s v="W09"/>
    <s v="09905730"/>
    <s v="ET Operations Common All"/>
    <x v="0"/>
    <s v="prof svcs"/>
    <x v="0"/>
    <x v="0"/>
    <x v="0"/>
    <x v="30"/>
  </r>
  <r>
    <s v="New Base"/>
    <n v="2016"/>
    <x v="1"/>
    <s v="IS Director"/>
    <s v="W09"/>
    <s v="09905813"/>
    <s v="Applications Program Expense"/>
    <x v="0"/>
    <s v="prof svcs"/>
    <x v="0"/>
    <x v="0"/>
    <x v="0"/>
    <x v="30"/>
  </r>
  <r>
    <s v="New Base"/>
    <n v="2016"/>
    <x v="1"/>
    <s v="IS Director"/>
    <s v="W09"/>
    <s v="09905730"/>
    <s v="ET Operations Common All"/>
    <x v="0"/>
    <s v="prof svcs"/>
    <x v="0"/>
    <x v="0"/>
    <x v="0"/>
    <x v="30"/>
  </r>
  <r>
    <s v="New Base"/>
    <n v="2016"/>
    <x v="1"/>
    <s v="IS Director"/>
    <s v="W09"/>
    <s v="09902811"/>
    <s v="A and G Common Training"/>
    <x v="5"/>
    <s v="training"/>
    <x v="0"/>
    <x v="0"/>
    <x v="0"/>
    <x v="30"/>
  </r>
  <r>
    <s v="New Base"/>
    <n v="2016"/>
    <x v="1"/>
    <s v="IS Director"/>
    <s v="W09"/>
    <s v="09900182"/>
    <s v="Common IT Operations - Maint"/>
    <x v="2"/>
    <s v="maint structures and"/>
    <x v="0"/>
    <x v="0"/>
    <x v="0"/>
    <x v="30"/>
  </r>
  <r>
    <s v="New Base"/>
    <n v="2016"/>
    <x v="1"/>
    <s v="IS Delivery"/>
    <s v="W39"/>
    <s v="09905730"/>
    <s v="ET Operations Common All"/>
    <x v="3"/>
    <s v="labor"/>
    <x v="1"/>
    <x v="0"/>
    <x v="0"/>
    <x v="288"/>
  </r>
  <r>
    <s v="New Base"/>
    <n v="2016"/>
    <x v="1"/>
    <s v="IS Delivery"/>
    <s v="W39"/>
    <s v="09905813"/>
    <s v="Applications Program Expense"/>
    <x v="3"/>
    <s v="labor"/>
    <x v="1"/>
    <x v="0"/>
    <x v="0"/>
    <x v="289"/>
  </r>
  <r>
    <s v="New Base"/>
    <n v="2016"/>
    <x v="1"/>
    <s v="IS Delivery"/>
    <s v="W39"/>
    <s v="09905733"/>
    <s v="ET Admin Common All"/>
    <x v="3"/>
    <s v="labor"/>
    <x v="1"/>
    <x v="0"/>
    <x v="0"/>
    <x v="290"/>
  </r>
  <r>
    <s v="New Base"/>
    <n v="2016"/>
    <x v="1"/>
    <s v="IS Delivery"/>
    <s v="W39"/>
    <s v="09905813"/>
    <s v="Applications Program Expense"/>
    <x v="0"/>
    <s v="prof svcs"/>
    <x v="0"/>
    <x v="0"/>
    <x v="0"/>
    <x v="291"/>
  </r>
  <r>
    <s v="New Base"/>
    <n v="2016"/>
    <x v="1"/>
    <s v="Data Operations"/>
    <s v="X19"/>
    <s v="09905730"/>
    <s v="ET Operations Common All"/>
    <x v="3"/>
    <s v="labor"/>
    <x v="1"/>
    <x v="0"/>
    <x v="0"/>
    <x v="292"/>
  </r>
  <r>
    <s v="New Base"/>
    <n v="2016"/>
    <x v="1"/>
    <s v="Data Development"/>
    <s v="X39"/>
    <s v="09905813"/>
    <s v="Applications Program Expense"/>
    <x v="3"/>
    <s v="labor"/>
    <x v="1"/>
    <x v="0"/>
    <x v="0"/>
    <x v="293"/>
  </r>
  <r>
    <s v="New Base"/>
    <n v="2016"/>
    <x v="1"/>
    <s v="Data Development"/>
    <s v="X39"/>
    <s v="09905730"/>
    <s v="ET Operations Common All"/>
    <x v="3"/>
    <s v="labor"/>
    <x v="1"/>
    <x v="0"/>
    <x v="0"/>
    <x v="152"/>
  </r>
  <r>
    <s v="New Base"/>
    <n v="2016"/>
    <x v="1"/>
    <s v="Data Development"/>
    <s v="X39"/>
    <s v="09905813"/>
    <s v="Applications Program Expense"/>
    <x v="0"/>
    <s v="prof svcs"/>
    <x v="0"/>
    <x v="0"/>
    <x v="0"/>
    <x v="294"/>
  </r>
  <r>
    <s v="New Base"/>
    <n v="2016"/>
    <x v="1"/>
    <s v="Web Development"/>
    <s v="Y39"/>
    <s v="09905813"/>
    <s v="Applications Program Expense"/>
    <x v="3"/>
    <s v="labor"/>
    <x v="1"/>
    <x v="0"/>
    <x v="0"/>
    <x v="295"/>
  </r>
  <r>
    <s v="New Base"/>
    <n v="2016"/>
    <x v="1"/>
    <s v="Web Development"/>
    <s v="Y39"/>
    <s v="09905813"/>
    <s v="Applications Program Expense"/>
    <x v="0"/>
    <s v="prof svcs"/>
    <x v="0"/>
    <x v="0"/>
    <x v="0"/>
    <x v="296"/>
  </r>
  <r>
    <s v="New Base"/>
    <n v="2016"/>
    <x v="2"/>
    <s v="ET Shared Services"/>
    <s v="A09"/>
    <s v="09905813"/>
    <s v="Applications Program Expense"/>
    <x v="0"/>
    <s v="prof svcs"/>
    <x v="0"/>
    <x v="0"/>
    <x v="0"/>
    <x v="297"/>
  </r>
  <r>
    <s v="New Base"/>
    <n v="2016"/>
    <x v="2"/>
    <s v="ET Shared Services"/>
    <s v="A09"/>
    <s v="09905510"/>
    <s v="Security Systems Project"/>
    <x v="0"/>
    <s v="prof svcs"/>
    <x v="0"/>
    <x v="0"/>
    <x v="0"/>
    <x v="298"/>
  </r>
  <r>
    <s v="New Base"/>
    <n v="2016"/>
    <x v="2"/>
    <s v="ET Shared Services"/>
    <s v="A09"/>
    <s v="09905508"/>
    <s v="Communication Systems Project"/>
    <x v="0"/>
    <s v="prof svcs"/>
    <x v="0"/>
    <x v="0"/>
    <x v="0"/>
    <x v="299"/>
  </r>
  <r>
    <s v="New Base"/>
    <n v="2016"/>
    <x v="2"/>
    <s v="ET Shared Services"/>
    <s v="A09"/>
    <s v="09905507"/>
    <s v="Distributed systems project"/>
    <x v="0"/>
    <s v="prof svcs"/>
    <x v="0"/>
    <x v="0"/>
    <x v="0"/>
    <x v="300"/>
  </r>
  <r>
    <s v="New Base"/>
    <n v="2016"/>
    <x v="2"/>
    <s v="ET Shared Services"/>
    <s v="A09"/>
    <s v="09800180"/>
    <s v="IT Operations - WaId Common"/>
    <x v="1"/>
    <s v="misc general-rents"/>
    <x v="0"/>
    <x v="0"/>
    <x v="1"/>
    <x v="301"/>
  </r>
  <r>
    <s v="New Base"/>
    <n v="2016"/>
    <x v="2"/>
    <s v="ET Shared Services"/>
    <s v="A09"/>
    <s v="09905508"/>
    <s v="Communication Systems Project"/>
    <x v="2"/>
    <s v="maint structures and"/>
    <x v="0"/>
    <x v="0"/>
    <x v="0"/>
    <x v="302"/>
  </r>
  <r>
    <s v="New Base"/>
    <n v="2016"/>
    <x v="2"/>
    <s v="ET Shared Services"/>
    <s v="A09"/>
    <s v="09905509"/>
    <s v="Network Systems Project"/>
    <x v="2"/>
    <s v="maint structures and"/>
    <x v="0"/>
    <x v="0"/>
    <x v="0"/>
    <x v="303"/>
  </r>
  <r>
    <s v="New Base"/>
    <n v="2016"/>
    <x v="2"/>
    <s v="ET Shared Services"/>
    <s v="A09"/>
    <s v="09905813"/>
    <s v="Applications Program Expense"/>
    <x v="2"/>
    <s v="maint structures and"/>
    <x v="0"/>
    <x v="0"/>
    <x v="0"/>
    <x v="304"/>
  </r>
  <r>
    <s v="New Base"/>
    <n v="2016"/>
    <x v="2"/>
    <s v="ET Shared Services"/>
    <s v="A09"/>
    <s v="09905510"/>
    <s v="Security Systems Project"/>
    <x v="2"/>
    <s v="maint structures and"/>
    <x v="0"/>
    <x v="0"/>
    <x v="0"/>
    <x v="305"/>
  </r>
  <r>
    <s v="New Base"/>
    <n v="2016"/>
    <x v="2"/>
    <s v="ET Shared Services"/>
    <s v="A09"/>
    <s v="09905513"/>
    <s v="Central Systems Project"/>
    <x v="2"/>
    <s v="maint structures and"/>
    <x v="0"/>
    <x v="0"/>
    <x v="0"/>
    <x v="306"/>
  </r>
  <r>
    <s v="New Base"/>
    <n v="2016"/>
    <x v="2"/>
    <s v="ET Shared Services"/>
    <s v="A09"/>
    <s v="09805448"/>
    <s v="WA ID GCN Specific"/>
    <x v="2"/>
    <s v="maint structures and"/>
    <x v="0"/>
    <x v="1"/>
    <x v="1"/>
    <x v="307"/>
  </r>
  <r>
    <s v="New Base"/>
    <n v="2016"/>
    <x v="2"/>
    <s v="ET Shared Services"/>
    <s v="A09"/>
    <s v="09800222"/>
    <s v="Telecommunications Operations"/>
    <x v="2"/>
    <s v="maint structures and"/>
    <x v="0"/>
    <x v="0"/>
    <x v="1"/>
    <x v="11"/>
  </r>
  <r>
    <s v="New Base"/>
    <n v="2016"/>
    <x v="2"/>
    <s v="ET Shared Services"/>
    <s v="A09"/>
    <s v="02806002"/>
    <s v="Smart Grid Ongoing O&amp;M"/>
    <x v="2"/>
    <s v="maint structures and"/>
    <x v="0"/>
    <x v="1"/>
    <x v="2"/>
    <x v="308"/>
  </r>
  <r>
    <s v="New Base"/>
    <n v="2016"/>
    <x v="2"/>
    <s v="ET Shared Services"/>
    <s v="A09"/>
    <s v="09905507"/>
    <s v="Distributed systems project"/>
    <x v="2"/>
    <s v="maint structures and"/>
    <x v="0"/>
    <x v="0"/>
    <x v="0"/>
    <x v="309"/>
  </r>
  <r>
    <s v="New Base"/>
    <n v="2016"/>
    <x v="2"/>
    <s v="ET Shared Services"/>
    <s v="A09"/>
    <s v="02806002"/>
    <s v="Smart Grid Ongoing O&amp;M"/>
    <x v="2"/>
    <s v="maint structures and"/>
    <x v="0"/>
    <x v="1"/>
    <x v="2"/>
    <x v="310"/>
  </r>
  <r>
    <s v="New Base"/>
    <n v="2016"/>
    <x v="2"/>
    <s v="ET Shared Services"/>
    <s v="A09"/>
    <s v="02806002"/>
    <s v="Smart Grid Ongoing O&amp;M"/>
    <x v="2"/>
    <s v="maint structures and"/>
    <x v="0"/>
    <x v="1"/>
    <x v="2"/>
    <x v="311"/>
  </r>
  <r>
    <s v="New Base"/>
    <n v="2016"/>
    <x v="2"/>
    <s v="Operating Technology Operations"/>
    <s v="A19"/>
    <s v="09905730"/>
    <s v="ET Operations Common All"/>
    <x v="3"/>
    <s v="labor"/>
    <x v="1"/>
    <x v="0"/>
    <x v="0"/>
    <x v="312"/>
  </r>
  <r>
    <s v="New Base"/>
    <n v="2016"/>
    <x v="2"/>
    <s v="COTS Development"/>
    <s v="A39"/>
    <s v="09905813"/>
    <s v="Applications Program Expense"/>
    <x v="3"/>
    <s v="labor"/>
    <x v="1"/>
    <x v="0"/>
    <x v="0"/>
    <x v="313"/>
  </r>
  <r>
    <s v="New Base"/>
    <n v="2016"/>
    <x v="2"/>
    <s v="COTS Development"/>
    <s v="A39"/>
    <s v="09905813"/>
    <s v="Applications Program Expense"/>
    <x v="0"/>
    <s v="prof svcs"/>
    <x v="0"/>
    <x v="0"/>
    <x v="0"/>
    <x v="314"/>
  </r>
  <r>
    <s v="New Base"/>
    <n v="2016"/>
    <x v="2"/>
    <s v="Network Systems Operations"/>
    <s v="B09"/>
    <s v="09800180"/>
    <s v="IT Operations - WaId Common"/>
    <x v="3"/>
    <s v="labor"/>
    <x v="1"/>
    <x v="0"/>
    <x v="1"/>
    <x v="315"/>
  </r>
  <r>
    <s v="New Base"/>
    <n v="2016"/>
    <x v="2"/>
    <s v="Network Systems Operations"/>
    <s v="B09"/>
    <s v="09800180"/>
    <s v="IT Operations - WaId Common"/>
    <x v="3"/>
    <s v="labor"/>
    <x v="2"/>
    <x v="0"/>
    <x v="1"/>
    <x v="316"/>
  </r>
  <r>
    <s v="New Base"/>
    <n v="2016"/>
    <x v="2"/>
    <s v="Network Systems Operations"/>
    <s v="B09"/>
    <s v="09905730"/>
    <s v="ET Operations Common All"/>
    <x v="3"/>
    <s v="labor"/>
    <x v="1"/>
    <x v="0"/>
    <x v="0"/>
    <x v="317"/>
  </r>
  <r>
    <s v="New Base"/>
    <n v="2016"/>
    <x v="2"/>
    <s v="Network Systems Operations"/>
    <s v="B09"/>
    <s v="09905733"/>
    <s v="ET Admin Common All"/>
    <x v="3"/>
    <s v="labor"/>
    <x v="1"/>
    <x v="0"/>
    <x v="0"/>
    <x v="318"/>
  </r>
  <r>
    <s v="New Base"/>
    <n v="2016"/>
    <x v="2"/>
    <s v="Network Systems Operations"/>
    <s v="B09"/>
    <s v="09805448"/>
    <s v="WA ID GCN Specific"/>
    <x v="3"/>
    <s v="labor"/>
    <x v="1"/>
    <x v="1"/>
    <x v="1"/>
    <x v="319"/>
  </r>
  <r>
    <s v="New Base"/>
    <n v="2016"/>
    <x v="2"/>
    <s v="Network Systems Operations"/>
    <s v="B09"/>
    <s v="09905730"/>
    <s v="ET Operations Common All"/>
    <x v="3"/>
    <s v="labor"/>
    <x v="1"/>
    <x v="0"/>
    <x v="0"/>
    <x v="320"/>
  </r>
  <r>
    <s v="New Base"/>
    <n v="2016"/>
    <x v="2"/>
    <s v="Network Systems Operations"/>
    <s v="B09"/>
    <s v="09905730"/>
    <s v="ET Operations Common All"/>
    <x v="4"/>
    <s v="supp &amp; exp"/>
    <x v="0"/>
    <x v="0"/>
    <x v="0"/>
    <x v="25"/>
  </r>
  <r>
    <s v="New Base"/>
    <n v="2016"/>
    <x v="2"/>
    <s v="Network Systems Operations"/>
    <s v="B09"/>
    <s v="09800180"/>
    <s v="IT Operations - WaId Common"/>
    <x v="4"/>
    <s v="supp &amp; exp"/>
    <x v="0"/>
    <x v="0"/>
    <x v="1"/>
    <x v="26"/>
  </r>
  <r>
    <s v="New Base"/>
    <n v="2016"/>
    <x v="2"/>
    <s v="Security Engineering"/>
    <s v="C09"/>
    <s v="09905730"/>
    <s v="ET Operations Common All"/>
    <x v="3"/>
    <s v="labor"/>
    <x v="1"/>
    <x v="0"/>
    <x v="0"/>
    <x v="321"/>
  </r>
  <r>
    <s v="New Base"/>
    <n v="2016"/>
    <x v="2"/>
    <s v="Security Engineering"/>
    <s v="C09"/>
    <s v="09905510"/>
    <s v="Security Systems Project"/>
    <x v="3"/>
    <s v="labor"/>
    <x v="1"/>
    <x v="0"/>
    <x v="0"/>
    <x v="322"/>
  </r>
  <r>
    <s v="New Base"/>
    <n v="2016"/>
    <x v="2"/>
    <s v="Security Engineering"/>
    <s v="C09"/>
    <s v="09905732"/>
    <s v="ET Arch Planning Common All"/>
    <x v="3"/>
    <s v="labor"/>
    <x v="1"/>
    <x v="0"/>
    <x v="0"/>
    <x v="323"/>
  </r>
  <r>
    <s v="New Base"/>
    <n v="2016"/>
    <x v="2"/>
    <s v="Security Engineering"/>
    <s v="C09"/>
    <s v="09905733"/>
    <s v="ET Admin Common All"/>
    <x v="3"/>
    <s v="labor"/>
    <x v="1"/>
    <x v="0"/>
    <x v="0"/>
    <x v="30"/>
  </r>
  <r>
    <s v="New Base"/>
    <n v="2016"/>
    <x v="2"/>
    <s v="Security Engineering"/>
    <s v="C09"/>
    <s v="09905510"/>
    <s v="Security Systems Project"/>
    <x v="4"/>
    <s v="supp &amp; exp"/>
    <x v="0"/>
    <x v="0"/>
    <x v="0"/>
    <x v="30"/>
  </r>
  <r>
    <s v="New Base"/>
    <n v="2016"/>
    <x v="2"/>
    <s v="Security Engineering"/>
    <s v="C09"/>
    <s v="09905495"/>
    <s v="EBC Annual Excercises"/>
    <x v="4"/>
    <s v="supp &amp; exp"/>
    <x v="0"/>
    <x v="0"/>
    <x v="0"/>
    <x v="30"/>
  </r>
  <r>
    <s v="New Base"/>
    <n v="2016"/>
    <x v="2"/>
    <s v="Security Engineering"/>
    <s v="C09"/>
    <s v="09905733"/>
    <s v="ET Admin Common All"/>
    <x v="4"/>
    <s v="supp &amp; exp"/>
    <x v="0"/>
    <x v="0"/>
    <x v="0"/>
    <x v="30"/>
  </r>
  <r>
    <s v="New Base"/>
    <n v="2016"/>
    <x v="2"/>
    <s v="Security Engineering"/>
    <s v="C09"/>
    <s v="09905730"/>
    <s v="ET Operations Common All"/>
    <x v="4"/>
    <s v="supp &amp; exp"/>
    <x v="0"/>
    <x v="0"/>
    <x v="0"/>
    <x v="30"/>
  </r>
  <r>
    <s v="New Base"/>
    <n v="2016"/>
    <x v="2"/>
    <s v="Security Engineering"/>
    <s v="C09"/>
    <s v="09905732"/>
    <s v="ET Arch Planning Common All"/>
    <x v="0"/>
    <s v="prof svcs"/>
    <x v="0"/>
    <x v="0"/>
    <x v="0"/>
    <x v="30"/>
  </r>
  <r>
    <s v="New Base"/>
    <n v="2016"/>
    <x v="2"/>
    <s v="Security Engineering"/>
    <s v="C09"/>
    <s v="09905813"/>
    <s v="Applications Program Expense"/>
    <x v="0"/>
    <s v="prof svcs"/>
    <x v="0"/>
    <x v="0"/>
    <x v="0"/>
    <x v="324"/>
  </r>
  <r>
    <s v="New Base"/>
    <n v="2016"/>
    <x v="2"/>
    <s v="Security Engineering"/>
    <s v="C09"/>
    <s v="09905730"/>
    <s v="ET Operations Common All"/>
    <x v="0"/>
    <s v="prof svcs"/>
    <x v="0"/>
    <x v="0"/>
    <x v="0"/>
    <x v="30"/>
  </r>
  <r>
    <s v="New Base"/>
    <n v="2016"/>
    <x v="2"/>
    <s v="Security Engineering"/>
    <s v="C09"/>
    <s v="09905730"/>
    <s v="ET Operations Common All"/>
    <x v="0"/>
    <s v="prof svcs"/>
    <x v="0"/>
    <x v="0"/>
    <x v="0"/>
    <x v="30"/>
  </r>
  <r>
    <s v="New Base"/>
    <n v="2016"/>
    <x v="2"/>
    <s v="Security Engineering"/>
    <s v="C09"/>
    <s v="09905731"/>
    <s v="ET Delivery Common All"/>
    <x v="0"/>
    <s v="prof svcs"/>
    <x v="0"/>
    <x v="0"/>
    <x v="0"/>
    <x v="30"/>
  </r>
  <r>
    <s v="New Base"/>
    <n v="2016"/>
    <x v="2"/>
    <s v="Security Engineering"/>
    <s v="C09"/>
    <s v="09905510"/>
    <s v="Security Systems Project"/>
    <x v="0"/>
    <s v="prof svcs"/>
    <x v="0"/>
    <x v="0"/>
    <x v="0"/>
    <x v="325"/>
  </r>
  <r>
    <s v="New Base"/>
    <n v="2016"/>
    <x v="2"/>
    <s v="Security Engineering"/>
    <s v="C09"/>
    <s v="09902811"/>
    <s v="A and G Common Training"/>
    <x v="5"/>
    <s v="training"/>
    <x v="0"/>
    <x v="0"/>
    <x v="0"/>
    <x v="30"/>
  </r>
  <r>
    <s v="New Base"/>
    <n v="2016"/>
    <x v="2"/>
    <s v="Security Engineering"/>
    <s v="C09"/>
    <s v="09900182"/>
    <s v="Common IT Operations - Maint"/>
    <x v="2"/>
    <s v="maint structures and"/>
    <x v="0"/>
    <x v="0"/>
    <x v="0"/>
    <x v="30"/>
  </r>
  <r>
    <s v="New Base"/>
    <n v="2016"/>
    <x v="2"/>
    <s v="Security Engineering"/>
    <s v="C09"/>
    <s v="02806002"/>
    <s v="Smart Grid Ongoing O&amp;M"/>
    <x v="2"/>
    <s v="maint structures and"/>
    <x v="0"/>
    <x v="1"/>
    <x v="2"/>
    <x v="30"/>
  </r>
  <r>
    <s v="New Base"/>
    <n v="2016"/>
    <x v="2"/>
    <s v="Security Operations"/>
    <s v="C19"/>
    <s v="09905730"/>
    <s v="ET Operations Common All"/>
    <x v="3"/>
    <s v="labor"/>
    <x v="1"/>
    <x v="0"/>
    <x v="0"/>
    <x v="326"/>
  </r>
  <r>
    <s v="New Base"/>
    <n v="2016"/>
    <x v="2"/>
    <s v="Security Operations"/>
    <s v="C19"/>
    <s v="09905730"/>
    <s v="ET Operations Common All"/>
    <x v="3"/>
    <s v="labor"/>
    <x v="2"/>
    <x v="0"/>
    <x v="0"/>
    <x v="327"/>
  </r>
  <r>
    <s v="New Base"/>
    <n v="2016"/>
    <x v="2"/>
    <s v="Security Products &amp; Services"/>
    <s v="C29"/>
    <s v="09905733"/>
    <s v="ET Admin Common All"/>
    <x v="4"/>
    <s v="supp &amp; exp"/>
    <x v="0"/>
    <x v="0"/>
    <x v="0"/>
    <x v="328"/>
  </r>
  <r>
    <s v="New Base"/>
    <n v="2016"/>
    <x v="2"/>
    <s v="Security Products &amp; Services"/>
    <s v="C29"/>
    <s v="09905730"/>
    <s v="ET Operations Common All"/>
    <x v="4"/>
    <s v="supp &amp; exp"/>
    <x v="0"/>
    <x v="0"/>
    <x v="0"/>
    <x v="329"/>
  </r>
  <r>
    <s v="New Base"/>
    <n v="2016"/>
    <x v="2"/>
    <s v="Security Products &amp; Services"/>
    <s v="C29"/>
    <s v="09905731"/>
    <s v="ET Delivery Common All"/>
    <x v="0"/>
    <s v="prof svcs"/>
    <x v="0"/>
    <x v="0"/>
    <x v="0"/>
    <x v="37"/>
  </r>
  <r>
    <s v="New Base"/>
    <n v="2016"/>
    <x v="2"/>
    <s v="Security Products &amp; Services"/>
    <s v="C29"/>
    <s v="09905730"/>
    <s v="ET Operations Common All"/>
    <x v="0"/>
    <s v="prof svcs"/>
    <x v="0"/>
    <x v="0"/>
    <x v="0"/>
    <x v="330"/>
  </r>
  <r>
    <s v="New Base"/>
    <n v="2016"/>
    <x v="2"/>
    <s v="Security Products &amp; Services"/>
    <s v="C29"/>
    <s v="09900182"/>
    <s v="Common IT Operations - Maint"/>
    <x v="2"/>
    <s v="maint structures and"/>
    <x v="0"/>
    <x v="0"/>
    <x v="0"/>
    <x v="331"/>
  </r>
  <r>
    <s v="New Base"/>
    <n v="2016"/>
    <x v="2"/>
    <s v="Enterprise Business Continuity (EBC)"/>
    <s v="C59"/>
    <s v="09905732"/>
    <s v="ET Arch Planning Common All"/>
    <x v="3"/>
    <s v="labor"/>
    <x v="1"/>
    <x v="0"/>
    <x v="0"/>
    <x v="332"/>
  </r>
  <r>
    <s v="New Base"/>
    <n v="2016"/>
    <x v="2"/>
    <s v="Enterprise Business Continuity (EBC)"/>
    <s v="C59"/>
    <s v="09905495"/>
    <s v="EBC Annual Excercises"/>
    <x v="4"/>
    <s v="supp &amp; exp"/>
    <x v="0"/>
    <x v="0"/>
    <x v="0"/>
    <x v="41"/>
  </r>
  <r>
    <s v="New Base"/>
    <n v="2016"/>
    <x v="2"/>
    <s v="Distributed Systems Engineering"/>
    <s v="E09"/>
    <s v="09905507"/>
    <s v="Distributed systems project"/>
    <x v="3"/>
    <s v="labor"/>
    <x v="1"/>
    <x v="0"/>
    <x v="0"/>
    <x v="333"/>
  </r>
  <r>
    <s v="New Base"/>
    <n v="2016"/>
    <x v="2"/>
    <s v="Distributed Systems Engineering"/>
    <s v="E09"/>
    <s v="09905730"/>
    <s v="ET Operations Common All"/>
    <x v="3"/>
    <s v="labor"/>
    <x v="1"/>
    <x v="0"/>
    <x v="0"/>
    <x v="334"/>
  </r>
  <r>
    <s v="New Base"/>
    <n v="2016"/>
    <x v="2"/>
    <s v="Distributed Systems Engineering"/>
    <s v="E09"/>
    <s v="09905732"/>
    <s v="ET Arch Planning Common All"/>
    <x v="3"/>
    <s v="labor"/>
    <x v="1"/>
    <x v="0"/>
    <x v="0"/>
    <x v="335"/>
  </r>
  <r>
    <s v="New Base"/>
    <n v="2016"/>
    <x v="2"/>
    <s v="Distributed Systems Engineering"/>
    <s v="E09"/>
    <s v="09905733"/>
    <s v="ET Admin Common All"/>
    <x v="3"/>
    <s v="labor"/>
    <x v="1"/>
    <x v="0"/>
    <x v="0"/>
    <x v="30"/>
  </r>
  <r>
    <s v="New Base"/>
    <n v="2016"/>
    <x v="2"/>
    <s v="Distributed Systems Engineering"/>
    <s v="E09"/>
    <s v="09905733"/>
    <s v="ET Admin Common All"/>
    <x v="4"/>
    <s v="supp &amp; exp"/>
    <x v="0"/>
    <x v="0"/>
    <x v="0"/>
    <x v="30"/>
  </r>
  <r>
    <s v="New Base"/>
    <n v="2016"/>
    <x v="2"/>
    <s v="Distributed Systems Engineering"/>
    <s v="E09"/>
    <s v="09905510"/>
    <s v="Security Systems Project"/>
    <x v="4"/>
    <s v="supp &amp; exp"/>
    <x v="0"/>
    <x v="0"/>
    <x v="0"/>
    <x v="30"/>
  </r>
  <r>
    <s v="New Base"/>
    <n v="2016"/>
    <x v="2"/>
    <s v="Distributed Systems Engineering"/>
    <s v="E09"/>
    <s v="09905730"/>
    <s v="ET Operations Common All"/>
    <x v="4"/>
    <s v="supp &amp; exp"/>
    <x v="0"/>
    <x v="0"/>
    <x v="0"/>
    <x v="30"/>
  </r>
  <r>
    <s v="New Base"/>
    <n v="2016"/>
    <x v="2"/>
    <s v="Distributed Systems Engineering"/>
    <s v="E09"/>
    <s v="09905732"/>
    <s v="ET Arch Planning Common All"/>
    <x v="0"/>
    <s v="prof svcs"/>
    <x v="0"/>
    <x v="0"/>
    <x v="0"/>
    <x v="336"/>
  </r>
  <r>
    <s v="New Base"/>
    <n v="2016"/>
    <x v="2"/>
    <s v="Distributed Systems Engineering"/>
    <s v="E09"/>
    <s v="09905731"/>
    <s v="ET Delivery Common All"/>
    <x v="0"/>
    <s v="prof svcs"/>
    <x v="0"/>
    <x v="0"/>
    <x v="0"/>
    <x v="337"/>
  </r>
  <r>
    <s v="New Base"/>
    <n v="2016"/>
    <x v="2"/>
    <s v="Distributed Systems Engineering"/>
    <s v="E09"/>
    <s v="09905733"/>
    <s v="ET Admin Common All"/>
    <x v="0"/>
    <s v="prof svcs"/>
    <x v="0"/>
    <x v="0"/>
    <x v="0"/>
    <x v="30"/>
  </r>
  <r>
    <s v="New Base"/>
    <n v="2016"/>
    <x v="2"/>
    <s v="Distributed Systems Engineering"/>
    <s v="E09"/>
    <s v="09905730"/>
    <s v="ET Operations Common All"/>
    <x v="0"/>
    <s v="prof svcs"/>
    <x v="0"/>
    <x v="0"/>
    <x v="0"/>
    <x v="30"/>
  </r>
  <r>
    <s v="New Base"/>
    <n v="2016"/>
    <x v="2"/>
    <s v="Distributed Systems Engineering"/>
    <s v="E09"/>
    <s v="09905730"/>
    <s v="ET Operations Common All"/>
    <x v="0"/>
    <s v="prof svcs"/>
    <x v="0"/>
    <x v="0"/>
    <x v="0"/>
    <x v="30"/>
  </r>
  <r>
    <s v="New Base"/>
    <n v="2016"/>
    <x v="2"/>
    <s v="Distributed Systems Engineering"/>
    <s v="E09"/>
    <s v="09905507"/>
    <s v="Distributed systems project"/>
    <x v="0"/>
    <s v="prof svcs"/>
    <x v="0"/>
    <x v="0"/>
    <x v="0"/>
    <x v="338"/>
  </r>
  <r>
    <s v="New Base"/>
    <n v="2016"/>
    <x v="2"/>
    <s v="Distributed Systems Engineering"/>
    <s v="E09"/>
    <s v="09902811"/>
    <s v="A and G Common Training"/>
    <x v="5"/>
    <s v="training"/>
    <x v="0"/>
    <x v="0"/>
    <x v="0"/>
    <x v="30"/>
  </r>
  <r>
    <s v="New Base"/>
    <n v="2016"/>
    <x v="2"/>
    <s v="Distributed Systems Engineering"/>
    <s v="E09"/>
    <s v="09900182"/>
    <s v="Common IT Operations - Maint"/>
    <x v="2"/>
    <s v="maint structures and"/>
    <x v="0"/>
    <x v="0"/>
    <x v="0"/>
    <x v="30"/>
  </r>
  <r>
    <s v="New Base"/>
    <n v="2016"/>
    <x v="2"/>
    <s v="Distributed Systems Operations"/>
    <s v="E19"/>
    <s v="09905730"/>
    <s v="ET Operations Common All"/>
    <x v="3"/>
    <s v="labor"/>
    <x v="1"/>
    <x v="0"/>
    <x v="0"/>
    <x v="339"/>
  </r>
  <r>
    <s v="New Base"/>
    <n v="2016"/>
    <x v="2"/>
    <s v="Distributed Systems Operations"/>
    <s v="E19"/>
    <s v="09905730"/>
    <s v="ET Operations Common All"/>
    <x v="3"/>
    <s v="labor"/>
    <x v="2"/>
    <x v="0"/>
    <x v="0"/>
    <x v="340"/>
  </r>
  <r>
    <s v="New Base"/>
    <n v="2016"/>
    <x v="2"/>
    <s v="Distributed Systems Operations"/>
    <s v="E19"/>
    <s v="09905730"/>
    <s v="ET Operations Common All"/>
    <x v="4"/>
    <s v="supp &amp; exp"/>
    <x v="0"/>
    <x v="0"/>
    <x v="0"/>
    <x v="49"/>
  </r>
  <r>
    <s v="New Base"/>
    <n v="2016"/>
    <x v="2"/>
    <s v="Distributed Systems Products &amp; Services"/>
    <s v="E29"/>
    <s v="09905730"/>
    <s v="ET Operations Common All"/>
    <x v="4"/>
    <s v="supp &amp; exp"/>
    <x v="0"/>
    <x v="0"/>
    <x v="0"/>
    <x v="199"/>
  </r>
  <r>
    <s v="New Base"/>
    <n v="2016"/>
    <x v="2"/>
    <s v="Distributed Systems Products &amp; Services"/>
    <s v="E29"/>
    <s v="09905733"/>
    <s v="ET Admin Common All"/>
    <x v="4"/>
    <s v="supp &amp; exp"/>
    <x v="0"/>
    <x v="0"/>
    <x v="0"/>
    <x v="341"/>
  </r>
  <r>
    <s v="New Base"/>
    <n v="2016"/>
    <x v="2"/>
    <s v="Distributed Systems Products &amp; Services"/>
    <s v="E29"/>
    <s v="09905507"/>
    <s v="Distributed systems project"/>
    <x v="4"/>
    <s v="supp &amp; exp"/>
    <x v="0"/>
    <x v="0"/>
    <x v="0"/>
    <x v="342"/>
  </r>
  <r>
    <s v="New Base"/>
    <n v="2016"/>
    <x v="2"/>
    <s v="Distributed Systems Products &amp; Services"/>
    <s v="E29"/>
    <s v="09905730"/>
    <s v="ET Operations Common All"/>
    <x v="0"/>
    <s v="prof svcs"/>
    <x v="0"/>
    <x v="0"/>
    <x v="0"/>
    <x v="343"/>
  </r>
  <r>
    <s v="New Base"/>
    <n v="2016"/>
    <x v="2"/>
    <s v="Distributed Systems Products &amp; Services"/>
    <s v="E29"/>
    <s v="09900182"/>
    <s v="Common IT Operations - Maint"/>
    <x v="2"/>
    <s v="maint structures and"/>
    <x v="0"/>
    <x v="0"/>
    <x v="0"/>
    <x v="344"/>
  </r>
  <r>
    <s v="New Base"/>
    <n v="2016"/>
    <x v="2"/>
    <s v="Back Office Technology Operations"/>
    <s v="F19"/>
    <s v="09905730"/>
    <s v="ET Operations Common All"/>
    <x v="3"/>
    <s v="labor"/>
    <x v="1"/>
    <x v="0"/>
    <x v="0"/>
    <x v="345"/>
  </r>
  <r>
    <s v="New Base"/>
    <n v="2016"/>
    <x v="2"/>
    <s v="Oracle Financial Services Development"/>
    <s v="F39"/>
    <s v="09905813"/>
    <s v="Applications Program Expense"/>
    <x v="3"/>
    <s v="labor"/>
    <x v="1"/>
    <x v="0"/>
    <x v="0"/>
    <x v="346"/>
  </r>
  <r>
    <s v="New Base"/>
    <n v="2016"/>
    <x v="2"/>
    <s v="Oracle Financial Services Development"/>
    <s v="F39"/>
    <s v="09905731"/>
    <s v="ET Delivery Common All"/>
    <x v="3"/>
    <s v="labor"/>
    <x v="1"/>
    <x v="0"/>
    <x v="0"/>
    <x v="186"/>
  </r>
  <r>
    <s v="New Base"/>
    <n v="2016"/>
    <x v="2"/>
    <s v="Oracle Financial Services Development"/>
    <s v="F39"/>
    <s v="09905813"/>
    <s v="Applications Program Expense"/>
    <x v="0"/>
    <s v="prof svcs"/>
    <x v="0"/>
    <x v="0"/>
    <x v="0"/>
    <x v="347"/>
  </r>
  <r>
    <s v="New Base"/>
    <n v="2016"/>
    <x v="2"/>
    <s v="GIS Development"/>
    <s v="G39"/>
    <s v="09905813"/>
    <s v="Applications Program Expense"/>
    <x v="3"/>
    <s v="labor"/>
    <x v="1"/>
    <x v="0"/>
    <x v="0"/>
    <x v="348"/>
  </r>
  <r>
    <s v="New Base"/>
    <n v="2016"/>
    <x v="2"/>
    <s v="GIS Development"/>
    <s v="G39"/>
    <s v="09905813"/>
    <s v="Applications Program Expense"/>
    <x v="0"/>
    <s v="prof svcs"/>
    <x v="0"/>
    <x v="0"/>
    <x v="0"/>
    <x v="349"/>
  </r>
  <r>
    <s v="New Base"/>
    <n v="2016"/>
    <x v="2"/>
    <s v="Network Systems Engineering"/>
    <s v="J09"/>
    <s v="09800712"/>
    <s v="TV and Radio Interference"/>
    <x v="6"/>
    <s v="Cust Install Expense"/>
    <x v="0"/>
    <x v="1"/>
    <x v="1"/>
    <x v="30"/>
  </r>
  <r>
    <s v="New Base"/>
    <n v="2016"/>
    <x v="2"/>
    <s v="Network Systems Engineering"/>
    <s v="J09"/>
    <s v="03800711"/>
    <s v="Idaho Meter Reading"/>
    <x v="7"/>
    <s v="Meter Reading"/>
    <x v="0"/>
    <x v="0"/>
    <x v="3"/>
    <x v="30"/>
  </r>
  <r>
    <s v="New Base"/>
    <n v="2016"/>
    <x v="2"/>
    <s v="Network Systems Engineering"/>
    <s v="J09"/>
    <s v="09905733"/>
    <s v="ET Admin Common All"/>
    <x v="3"/>
    <s v="labor"/>
    <x v="1"/>
    <x v="0"/>
    <x v="0"/>
    <x v="30"/>
  </r>
  <r>
    <s v="New Base"/>
    <n v="2016"/>
    <x v="2"/>
    <s v="Network Systems Engineering"/>
    <s v="J09"/>
    <s v="09905509"/>
    <s v="Network Systems Project"/>
    <x v="3"/>
    <s v="labor"/>
    <x v="1"/>
    <x v="0"/>
    <x v="0"/>
    <x v="30"/>
  </r>
  <r>
    <s v="New Base"/>
    <n v="2016"/>
    <x v="2"/>
    <s v="Network Systems Engineering"/>
    <s v="J09"/>
    <s v="09905732"/>
    <s v="ET Arch Planning Common All"/>
    <x v="3"/>
    <s v="labor"/>
    <x v="1"/>
    <x v="0"/>
    <x v="0"/>
    <x v="350"/>
  </r>
  <r>
    <s v="New Base"/>
    <n v="2016"/>
    <x v="2"/>
    <s v="Network Systems Engineering"/>
    <s v="J09"/>
    <s v="09905731"/>
    <s v="ET Delivery Common All"/>
    <x v="3"/>
    <s v="labor"/>
    <x v="1"/>
    <x v="0"/>
    <x v="0"/>
    <x v="351"/>
  </r>
  <r>
    <s v="New Base"/>
    <n v="2016"/>
    <x v="2"/>
    <s v="Network Systems Engineering"/>
    <s v="J09"/>
    <s v="09800180"/>
    <s v="IT Operations - WaId Common"/>
    <x v="4"/>
    <s v="supp &amp; exp"/>
    <x v="0"/>
    <x v="0"/>
    <x v="1"/>
    <x v="30"/>
  </r>
  <r>
    <s v="New Base"/>
    <n v="2016"/>
    <x v="2"/>
    <s v="Network Systems Engineering"/>
    <s v="J09"/>
    <s v="09905509"/>
    <s v="Network Systems Project"/>
    <x v="4"/>
    <s v="supp &amp; exp"/>
    <x v="0"/>
    <x v="0"/>
    <x v="0"/>
    <x v="30"/>
  </r>
  <r>
    <s v="New Base"/>
    <n v="2016"/>
    <x v="2"/>
    <s v="Network Systems Engineering"/>
    <s v="J09"/>
    <s v="02806002"/>
    <s v="Smart Grid Ongoing O&amp;M"/>
    <x v="4"/>
    <s v="supp &amp; exp"/>
    <x v="0"/>
    <x v="1"/>
    <x v="2"/>
    <x v="30"/>
  </r>
  <r>
    <s v="New Base"/>
    <n v="2016"/>
    <x v="2"/>
    <s v="Network Systems Engineering"/>
    <s v="J09"/>
    <s v="09905733"/>
    <s v="ET Admin Common All"/>
    <x v="4"/>
    <s v="supp &amp; exp"/>
    <x v="0"/>
    <x v="0"/>
    <x v="0"/>
    <x v="30"/>
  </r>
  <r>
    <s v="New Base"/>
    <n v="2016"/>
    <x v="2"/>
    <s v="Network Systems Engineering"/>
    <s v="J09"/>
    <s v="09905107"/>
    <s v="Telecom Services"/>
    <x v="4"/>
    <s v="supp &amp; exp"/>
    <x v="0"/>
    <x v="0"/>
    <x v="0"/>
    <x v="30"/>
  </r>
  <r>
    <s v="New Base"/>
    <n v="2016"/>
    <x v="2"/>
    <s v="Network Systems Engineering"/>
    <s v="J09"/>
    <s v="09905731"/>
    <s v="ET Delivery Common All"/>
    <x v="0"/>
    <s v="prof svcs"/>
    <x v="0"/>
    <x v="0"/>
    <x v="0"/>
    <x v="352"/>
  </r>
  <r>
    <s v="New Base"/>
    <n v="2016"/>
    <x v="2"/>
    <s v="Network Systems Engineering"/>
    <s v="J09"/>
    <s v="09905730"/>
    <s v="ET Operations Common All"/>
    <x v="0"/>
    <s v="prof svcs"/>
    <x v="0"/>
    <x v="0"/>
    <x v="0"/>
    <x v="30"/>
  </r>
  <r>
    <s v="New Base"/>
    <n v="2016"/>
    <x v="2"/>
    <s v="Network Systems Engineering"/>
    <s v="J09"/>
    <s v="09902811"/>
    <s v="A and G Common Training"/>
    <x v="5"/>
    <s v="training"/>
    <x v="0"/>
    <x v="0"/>
    <x v="0"/>
    <x v="30"/>
  </r>
  <r>
    <s v="New Base"/>
    <n v="2016"/>
    <x v="2"/>
    <s v="Network Systems Engineering"/>
    <s v="J09"/>
    <s v="09805161"/>
    <s v="Whole Building Load Research"/>
    <x v="8"/>
    <s v="regulatory activity"/>
    <x v="0"/>
    <x v="1"/>
    <x v="1"/>
    <x v="30"/>
  </r>
  <r>
    <s v="New Base"/>
    <n v="2016"/>
    <x v="2"/>
    <s v="Network Systems Engineering"/>
    <s v="J09"/>
    <s v="09900310"/>
    <s v="Com - Trade/Professional Assoc"/>
    <x v="9"/>
    <s v="misc general expense"/>
    <x v="0"/>
    <x v="0"/>
    <x v="0"/>
    <x v="30"/>
  </r>
  <r>
    <s v="New Base"/>
    <n v="2016"/>
    <x v="2"/>
    <s v="Network Systems Engineering"/>
    <s v="J09"/>
    <s v="09800180"/>
    <s v="IT Operations - WaId Common"/>
    <x v="1"/>
    <s v="misc general-rents"/>
    <x v="0"/>
    <x v="0"/>
    <x v="1"/>
    <x v="30"/>
  </r>
  <r>
    <s v="New Base"/>
    <n v="2016"/>
    <x v="2"/>
    <s v="Network Systems Engineering"/>
    <s v="J09"/>
    <s v="09900182"/>
    <s v="Common IT Operations - Maint"/>
    <x v="2"/>
    <s v="maint structures and"/>
    <x v="0"/>
    <x v="0"/>
    <x v="0"/>
    <x v="30"/>
  </r>
  <r>
    <s v="New Base"/>
    <n v="2016"/>
    <x v="2"/>
    <s v="Network Systems Engineering"/>
    <s v="J09"/>
    <s v="09800222"/>
    <s v="Telecommunications Operations"/>
    <x v="2"/>
    <s v="maint structures and"/>
    <x v="0"/>
    <x v="0"/>
    <x v="1"/>
    <x v="30"/>
  </r>
  <r>
    <s v="New Base"/>
    <n v="2016"/>
    <x v="2"/>
    <s v="Network Systems Engineering"/>
    <s v="J09"/>
    <s v="02806002"/>
    <s v="Smart Grid Ongoing O&amp;M"/>
    <x v="2"/>
    <s v="maint structures and"/>
    <x v="0"/>
    <x v="1"/>
    <x v="2"/>
    <x v="30"/>
  </r>
  <r>
    <s v="New Base"/>
    <n v="2016"/>
    <x v="2"/>
    <s v="Network Systems Engineering"/>
    <s v="J09"/>
    <s v="09805448"/>
    <s v="WA ID GCN Specific"/>
    <x v="2"/>
    <s v="maint structures and"/>
    <x v="0"/>
    <x v="1"/>
    <x v="1"/>
    <x v="30"/>
  </r>
  <r>
    <s v="New Base"/>
    <n v="2016"/>
    <x v="2"/>
    <s v="Network Systems Products &amp; Services"/>
    <s v="J29"/>
    <s v="09800712"/>
    <s v="TV and Radio Interference"/>
    <x v="6"/>
    <s v="Cust Install Expense"/>
    <x v="0"/>
    <x v="1"/>
    <x v="1"/>
    <x v="211"/>
  </r>
  <r>
    <s v="New Base"/>
    <n v="2016"/>
    <x v="2"/>
    <s v="Network Systems Products &amp; Services"/>
    <s v="J29"/>
    <s v="03800711"/>
    <s v="Idaho Meter Reading"/>
    <x v="7"/>
    <s v="Meter Reading"/>
    <x v="0"/>
    <x v="0"/>
    <x v="3"/>
    <x v="353"/>
  </r>
  <r>
    <s v="New Base"/>
    <n v="2016"/>
    <x v="2"/>
    <s v="Network Systems Products &amp; Services"/>
    <s v="J29"/>
    <s v="09800180"/>
    <s v="IT Operations - WaId Common"/>
    <x v="4"/>
    <s v="supp &amp; exp"/>
    <x v="0"/>
    <x v="0"/>
    <x v="1"/>
    <x v="354"/>
  </r>
  <r>
    <s v="New Base"/>
    <n v="2016"/>
    <x v="2"/>
    <s v="Network Systems Products &amp; Services"/>
    <s v="J29"/>
    <s v="09905509"/>
    <s v="Network Systems Project"/>
    <x v="4"/>
    <s v="supp &amp; exp"/>
    <x v="0"/>
    <x v="0"/>
    <x v="0"/>
    <x v="355"/>
  </r>
  <r>
    <s v="New Base"/>
    <n v="2016"/>
    <x v="2"/>
    <s v="Network Systems Products &amp; Services"/>
    <s v="J29"/>
    <s v="09905107"/>
    <s v="Telecom Services"/>
    <x v="4"/>
    <s v="supp &amp; exp"/>
    <x v="0"/>
    <x v="0"/>
    <x v="0"/>
    <x v="356"/>
  </r>
  <r>
    <s v="New Base"/>
    <n v="2016"/>
    <x v="2"/>
    <s v="Network Systems Products &amp; Services"/>
    <s v="J29"/>
    <s v="02806002"/>
    <s v="Smart Grid Ongoing O&amp;M"/>
    <x v="4"/>
    <s v="supp &amp; exp"/>
    <x v="0"/>
    <x v="1"/>
    <x v="2"/>
    <x v="357"/>
  </r>
  <r>
    <s v="New Base"/>
    <n v="2016"/>
    <x v="2"/>
    <s v="Network Systems Products &amp; Services"/>
    <s v="J29"/>
    <s v="09905733"/>
    <s v="ET Admin Common All"/>
    <x v="4"/>
    <s v="supp &amp; exp"/>
    <x v="0"/>
    <x v="0"/>
    <x v="0"/>
    <x v="358"/>
  </r>
  <r>
    <s v="New Base"/>
    <n v="2016"/>
    <x v="2"/>
    <s v="Network Systems Products &amp; Services"/>
    <s v="J29"/>
    <s v="09905730"/>
    <s v="ET Operations Common All"/>
    <x v="0"/>
    <s v="prof svcs"/>
    <x v="0"/>
    <x v="0"/>
    <x v="0"/>
    <x v="359"/>
  </r>
  <r>
    <s v="New Base"/>
    <n v="2016"/>
    <x v="2"/>
    <s v="Network Systems Products &amp; Services"/>
    <s v="J29"/>
    <s v="09805161"/>
    <s v="Whole Building Load Research"/>
    <x v="8"/>
    <s v="regulatory activity"/>
    <x v="0"/>
    <x v="1"/>
    <x v="1"/>
    <x v="360"/>
  </r>
  <r>
    <s v="New Base"/>
    <n v="2016"/>
    <x v="2"/>
    <s v="Network Systems Products &amp; Services"/>
    <s v="J29"/>
    <s v="09900310"/>
    <s v="Com - Trade/Professional Assoc"/>
    <x v="9"/>
    <s v="misc general expense"/>
    <x v="0"/>
    <x v="0"/>
    <x v="0"/>
    <x v="361"/>
  </r>
  <r>
    <s v="New Base"/>
    <n v="2016"/>
    <x v="2"/>
    <s v="Network Systems Products &amp; Services"/>
    <s v="J29"/>
    <s v="09800180"/>
    <s v="IT Operations - WaId Common"/>
    <x v="1"/>
    <s v="misc general-rents"/>
    <x v="0"/>
    <x v="0"/>
    <x v="1"/>
    <x v="362"/>
  </r>
  <r>
    <s v="New Base"/>
    <n v="2016"/>
    <x v="2"/>
    <s v="Network Systems Products &amp; Services"/>
    <s v="J29"/>
    <s v="02806002"/>
    <s v="Smart Grid Ongoing O&amp;M"/>
    <x v="2"/>
    <s v="maint structures and"/>
    <x v="0"/>
    <x v="1"/>
    <x v="2"/>
    <x v="363"/>
  </r>
  <r>
    <s v="New Base"/>
    <n v="2016"/>
    <x v="2"/>
    <s v="Network Systems Products &amp; Services"/>
    <s v="J29"/>
    <s v="09900182"/>
    <s v="Common IT Operations - Maint"/>
    <x v="2"/>
    <s v="maint structures and"/>
    <x v="0"/>
    <x v="0"/>
    <x v="0"/>
    <x v="364"/>
  </r>
  <r>
    <s v="New Base"/>
    <n v="2016"/>
    <x v="2"/>
    <s v="Customer Technology Operations"/>
    <s v="K19"/>
    <s v="09905730"/>
    <s v="ET Operations Common All"/>
    <x v="3"/>
    <s v="labor"/>
    <x v="1"/>
    <x v="0"/>
    <x v="0"/>
    <x v="365"/>
  </r>
  <r>
    <s v="New Base"/>
    <n v="2016"/>
    <x v="2"/>
    <s v="General Custom Application Development"/>
    <s v="K39"/>
    <s v="09905813"/>
    <s v="Applications Program Expense"/>
    <x v="0"/>
    <s v="prof svcs"/>
    <x v="0"/>
    <x v="0"/>
    <x v="0"/>
    <x v="366"/>
  </r>
  <r>
    <s v="New Base"/>
    <n v="2016"/>
    <x v="2"/>
    <s v="Nucleus Development"/>
    <s v="L39"/>
    <s v="09905813"/>
    <s v="Applications Program Expense"/>
    <x v="3"/>
    <s v="labor"/>
    <x v="1"/>
    <x v="0"/>
    <x v="0"/>
    <x v="367"/>
  </r>
  <r>
    <s v="New Base"/>
    <n v="2016"/>
    <x v="2"/>
    <s v="Nucleus Development"/>
    <s v="L39"/>
    <s v="09905813"/>
    <s v="Applications Program Expense"/>
    <x v="0"/>
    <s v="prof svcs"/>
    <x v="0"/>
    <x v="0"/>
    <x v="0"/>
    <x v="368"/>
  </r>
  <r>
    <s v="New Base"/>
    <n v="2016"/>
    <x v="2"/>
    <s v="Central Systems Engineering"/>
    <s v="M09"/>
    <s v="09905513"/>
    <s v="Central Systems Project"/>
    <x v="3"/>
    <s v="labor"/>
    <x v="1"/>
    <x v="0"/>
    <x v="0"/>
    <x v="30"/>
  </r>
  <r>
    <s v="New Base"/>
    <n v="2016"/>
    <x v="2"/>
    <s v="Central Systems Engineering"/>
    <s v="M09"/>
    <s v="09905730"/>
    <s v="ET Operations Common All"/>
    <x v="3"/>
    <s v="labor"/>
    <x v="1"/>
    <x v="0"/>
    <x v="0"/>
    <x v="369"/>
  </r>
  <r>
    <s v="New Base"/>
    <n v="2016"/>
    <x v="2"/>
    <s v="Central Systems Engineering"/>
    <s v="M09"/>
    <s v="09905732"/>
    <s v="ET Arch Planning Common All"/>
    <x v="3"/>
    <s v="labor"/>
    <x v="1"/>
    <x v="0"/>
    <x v="0"/>
    <x v="370"/>
  </r>
  <r>
    <s v="New Base"/>
    <n v="2016"/>
    <x v="2"/>
    <s v="Central Systems Engineering"/>
    <s v="M09"/>
    <s v="09905733"/>
    <s v="ET Admin Common All"/>
    <x v="3"/>
    <s v="labor"/>
    <x v="1"/>
    <x v="0"/>
    <x v="0"/>
    <x v="30"/>
  </r>
  <r>
    <s v="New Base"/>
    <n v="2016"/>
    <x v="2"/>
    <s v="Central Systems Engineering"/>
    <s v="M09"/>
    <s v="09905733"/>
    <s v="ET Admin Common All"/>
    <x v="4"/>
    <s v="supp &amp; exp"/>
    <x v="0"/>
    <x v="0"/>
    <x v="0"/>
    <x v="30"/>
  </r>
  <r>
    <s v="New Base"/>
    <n v="2016"/>
    <x v="2"/>
    <s v="Central Systems Engineering"/>
    <s v="M09"/>
    <s v="09905513"/>
    <s v="Central Systems Project"/>
    <x v="0"/>
    <s v="prof svcs"/>
    <x v="0"/>
    <x v="0"/>
    <x v="0"/>
    <x v="30"/>
  </r>
  <r>
    <s v="New Base"/>
    <n v="2016"/>
    <x v="2"/>
    <s v="Central Systems Engineering"/>
    <s v="M09"/>
    <s v="09905733"/>
    <s v="ET Admin Common All"/>
    <x v="0"/>
    <s v="prof svcs"/>
    <x v="0"/>
    <x v="0"/>
    <x v="0"/>
    <x v="30"/>
  </r>
  <r>
    <s v="New Base"/>
    <n v="2016"/>
    <x v="2"/>
    <s v="Central Systems Engineering"/>
    <s v="M09"/>
    <s v="09905730"/>
    <s v="ET Operations Common All"/>
    <x v="0"/>
    <s v="prof svcs"/>
    <x v="0"/>
    <x v="0"/>
    <x v="0"/>
    <x v="30"/>
  </r>
  <r>
    <s v="New Base"/>
    <n v="2016"/>
    <x v="2"/>
    <s v="Central Systems Engineering"/>
    <s v="M09"/>
    <s v="09805448"/>
    <s v="WA ID GCN Specific"/>
    <x v="0"/>
    <s v="prof svcs"/>
    <x v="0"/>
    <x v="1"/>
    <x v="1"/>
    <x v="30"/>
  </r>
  <r>
    <s v="New Base"/>
    <n v="2016"/>
    <x v="2"/>
    <s v="Central Systems Engineering"/>
    <s v="M09"/>
    <s v="09905730"/>
    <s v="ET Operations Common All"/>
    <x v="0"/>
    <s v="prof svcs"/>
    <x v="0"/>
    <x v="0"/>
    <x v="0"/>
    <x v="30"/>
  </r>
  <r>
    <s v="New Base"/>
    <n v="2016"/>
    <x v="2"/>
    <s v="Central Systems Engineering"/>
    <s v="M09"/>
    <s v="09902811"/>
    <s v="A and G Common Training"/>
    <x v="5"/>
    <s v="training"/>
    <x v="0"/>
    <x v="0"/>
    <x v="0"/>
    <x v="30"/>
  </r>
  <r>
    <s v="New Base"/>
    <n v="2016"/>
    <x v="2"/>
    <s v="Central Systems Engineering"/>
    <s v="M09"/>
    <s v="09900182"/>
    <s v="Common IT Operations - Maint"/>
    <x v="2"/>
    <s v="maint structures and"/>
    <x v="0"/>
    <x v="0"/>
    <x v="0"/>
    <x v="30"/>
  </r>
  <r>
    <s v="New Base"/>
    <n v="2016"/>
    <x v="2"/>
    <s v="Central Systems Operations"/>
    <s v="M19"/>
    <s v="09905730"/>
    <s v="ET Operations Common All"/>
    <x v="10"/>
    <s v="cust accounts expens"/>
    <x v="1"/>
    <x v="0"/>
    <x v="0"/>
    <x v="371"/>
  </r>
  <r>
    <s v="New Base"/>
    <n v="2016"/>
    <x v="2"/>
    <s v="Central Systems Operations"/>
    <s v="M19"/>
    <s v="09805448"/>
    <s v="WA ID GCN Specific"/>
    <x v="3"/>
    <s v="labor"/>
    <x v="1"/>
    <x v="1"/>
    <x v="1"/>
    <x v="372"/>
  </r>
  <r>
    <s v="New Base"/>
    <n v="2016"/>
    <x v="2"/>
    <s v="Central Systems Operations"/>
    <s v="M19"/>
    <s v="09905730"/>
    <s v="ET Operations Common All"/>
    <x v="4"/>
    <s v="supp &amp; exp"/>
    <x v="0"/>
    <x v="0"/>
    <x v="0"/>
    <x v="82"/>
  </r>
  <r>
    <s v="New Base"/>
    <n v="2016"/>
    <x v="2"/>
    <s v="Central Systems Products &amp; Services"/>
    <s v="M29"/>
    <s v="09905733"/>
    <s v="ET Admin Common All"/>
    <x v="4"/>
    <s v="supp &amp; exp"/>
    <x v="0"/>
    <x v="0"/>
    <x v="0"/>
    <x v="373"/>
  </r>
  <r>
    <s v="New Base"/>
    <n v="2016"/>
    <x v="2"/>
    <s v="Central Systems Products &amp; Services"/>
    <s v="M29"/>
    <s v="09905730"/>
    <s v="ET Operations Common All"/>
    <x v="0"/>
    <s v="prof svcs"/>
    <x v="0"/>
    <x v="0"/>
    <x v="0"/>
    <x v="374"/>
  </r>
  <r>
    <s v="New Base"/>
    <n v="2016"/>
    <x v="2"/>
    <s v="Central Systems Products &amp; Services"/>
    <s v="M29"/>
    <s v="09900182"/>
    <s v="Common IT Operations - Maint"/>
    <x v="2"/>
    <s v="maint structures and"/>
    <x v="0"/>
    <x v="0"/>
    <x v="0"/>
    <x v="375"/>
  </r>
  <r>
    <s v="New Base"/>
    <n v="2016"/>
    <x v="2"/>
    <s v="Office of CISO"/>
    <s v="N09"/>
    <s v="09905732"/>
    <s v="ET Arch Planning Common All"/>
    <x v="3"/>
    <s v="labor"/>
    <x v="1"/>
    <x v="0"/>
    <x v="0"/>
    <x v="30"/>
  </r>
  <r>
    <s v="New Base"/>
    <n v="2016"/>
    <x v="2"/>
    <s v="Office of CISO"/>
    <s v="N09"/>
    <s v="09905733"/>
    <s v="ET Admin Common All"/>
    <x v="3"/>
    <s v="labor"/>
    <x v="1"/>
    <x v="0"/>
    <x v="0"/>
    <x v="376"/>
  </r>
  <r>
    <s v="New Base"/>
    <n v="2016"/>
    <x v="2"/>
    <s v="Office of CISO"/>
    <s v="N09"/>
    <s v="09905731"/>
    <s v="ET Delivery Common All"/>
    <x v="3"/>
    <s v="labor"/>
    <x v="1"/>
    <x v="0"/>
    <x v="0"/>
    <x v="377"/>
  </r>
  <r>
    <s v="New Base"/>
    <n v="2016"/>
    <x v="2"/>
    <s v="Office of CISO"/>
    <s v="N09"/>
    <s v="09905733"/>
    <s v="ET Admin Common All"/>
    <x v="4"/>
    <s v="supp &amp; exp"/>
    <x v="0"/>
    <x v="0"/>
    <x v="0"/>
    <x v="220"/>
  </r>
  <r>
    <s v="New Base"/>
    <n v="2016"/>
    <x v="2"/>
    <s v="Office of CISO"/>
    <s v="N09"/>
    <s v="09905733"/>
    <s v="ET Admin Common All"/>
    <x v="0"/>
    <s v="prof svcs"/>
    <x v="0"/>
    <x v="0"/>
    <x v="0"/>
    <x v="378"/>
  </r>
  <r>
    <s v="New Base"/>
    <n v="2016"/>
    <x v="2"/>
    <s v="Office of CISO"/>
    <s v="N09"/>
    <s v="09905731"/>
    <s v="ET Delivery Common All"/>
    <x v="0"/>
    <s v="prof svcs"/>
    <x v="0"/>
    <x v="0"/>
    <x v="0"/>
    <x v="30"/>
  </r>
  <r>
    <s v="New Base"/>
    <n v="2016"/>
    <x v="2"/>
    <s v="Office of CISO"/>
    <s v="N09"/>
    <s v="09905730"/>
    <s v="ET Operations Common All"/>
    <x v="0"/>
    <s v="prof svcs"/>
    <x v="0"/>
    <x v="0"/>
    <x v="0"/>
    <x v="30"/>
  </r>
  <r>
    <s v="New Base"/>
    <n v="2016"/>
    <x v="2"/>
    <s v="Office of CISO"/>
    <s v="N09"/>
    <s v="09905732"/>
    <s v="ET Arch Planning Common All"/>
    <x v="0"/>
    <s v="prof svcs"/>
    <x v="0"/>
    <x v="0"/>
    <x v="0"/>
    <x v="379"/>
  </r>
  <r>
    <s v="New Base"/>
    <n v="2016"/>
    <x v="2"/>
    <s v="Office of CISO"/>
    <s v="N09"/>
    <s v="09902811"/>
    <s v="A and G Common Training"/>
    <x v="5"/>
    <s v="training"/>
    <x v="0"/>
    <x v="0"/>
    <x v="0"/>
    <x v="92"/>
  </r>
  <r>
    <s v="New Base"/>
    <n v="2016"/>
    <x v="2"/>
    <s v="Project Management (IT Delivery)"/>
    <s v="P09"/>
    <s v="09905732"/>
    <s v="ET Arch Planning Common All"/>
    <x v="3"/>
    <s v="labor"/>
    <x v="1"/>
    <x v="0"/>
    <x v="0"/>
    <x v="380"/>
  </r>
  <r>
    <s v="New Base"/>
    <n v="2016"/>
    <x v="2"/>
    <s v="Project Management (IT Delivery)"/>
    <s v="P09"/>
    <s v="09905731"/>
    <s v="ET Delivery Common All"/>
    <x v="3"/>
    <s v="labor"/>
    <x v="1"/>
    <x v="0"/>
    <x v="0"/>
    <x v="381"/>
  </r>
  <r>
    <s v="New Base"/>
    <n v="2016"/>
    <x v="2"/>
    <s v="Project Management (IT Delivery)"/>
    <s v="P09"/>
    <s v="09905507"/>
    <s v="Distributed systems project"/>
    <x v="3"/>
    <s v="labor"/>
    <x v="1"/>
    <x v="0"/>
    <x v="0"/>
    <x v="382"/>
  </r>
  <r>
    <s v="New Base"/>
    <n v="2016"/>
    <x v="2"/>
    <s v="Project Management (IT Delivery)"/>
    <s v="P09"/>
    <s v="09905513"/>
    <s v="Central Systems Project"/>
    <x v="3"/>
    <s v="labor"/>
    <x v="1"/>
    <x v="0"/>
    <x v="0"/>
    <x v="30"/>
  </r>
  <r>
    <s v="New Base"/>
    <n v="2016"/>
    <x v="2"/>
    <s v="Project Management (IT Delivery)"/>
    <s v="P09"/>
    <s v="09905813"/>
    <s v="Applications Program Expense"/>
    <x v="3"/>
    <s v="labor"/>
    <x v="1"/>
    <x v="0"/>
    <x v="0"/>
    <x v="383"/>
  </r>
  <r>
    <s v="New Base"/>
    <n v="2016"/>
    <x v="2"/>
    <s v="Project Management (IT Delivery)"/>
    <s v="P09"/>
    <s v="09905733"/>
    <s v="ET Admin Common All"/>
    <x v="3"/>
    <s v="labor"/>
    <x v="1"/>
    <x v="0"/>
    <x v="0"/>
    <x v="88"/>
  </r>
  <r>
    <s v="New Base"/>
    <n v="2016"/>
    <x v="2"/>
    <s v="Project Management (IT Delivery)"/>
    <s v="P09"/>
    <s v="09905789"/>
    <s v="License Management"/>
    <x v="3"/>
    <s v="labor"/>
    <x v="1"/>
    <x v="0"/>
    <x v="0"/>
    <x v="30"/>
  </r>
  <r>
    <s v="New Base"/>
    <n v="2016"/>
    <x v="2"/>
    <s v="Project Management (IT Delivery)"/>
    <s v="P09"/>
    <s v="09905625"/>
    <s v="Resource Management"/>
    <x v="3"/>
    <s v="labor"/>
    <x v="1"/>
    <x v="0"/>
    <x v="0"/>
    <x v="30"/>
  </r>
  <r>
    <s v="New Base"/>
    <n v="2016"/>
    <x v="2"/>
    <s v="Project Management (IT Delivery)"/>
    <s v="P09"/>
    <s v="09905508"/>
    <s v="Communication Systems Project"/>
    <x v="3"/>
    <s v="labor"/>
    <x v="1"/>
    <x v="0"/>
    <x v="0"/>
    <x v="384"/>
  </r>
  <r>
    <s v="New Base"/>
    <n v="2016"/>
    <x v="2"/>
    <s v="Project Management (IT Delivery)"/>
    <s v="P09"/>
    <s v="09905624"/>
    <s v="Environmental Systems Project"/>
    <x v="3"/>
    <s v="labor"/>
    <x v="1"/>
    <x v="0"/>
    <x v="0"/>
    <x v="385"/>
  </r>
  <r>
    <s v="New Base"/>
    <n v="2016"/>
    <x v="2"/>
    <s v="Project Management (IT Delivery)"/>
    <s v="P09"/>
    <s v="09905510"/>
    <s v="Security Systems Project"/>
    <x v="3"/>
    <s v="labor"/>
    <x v="1"/>
    <x v="0"/>
    <x v="0"/>
    <x v="386"/>
  </r>
  <r>
    <s v="New Base"/>
    <n v="2016"/>
    <x v="2"/>
    <s v="Project Management (IT Delivery)"/>
    <s v="P09"/>
    <s v="09905512"/>
    <s v="Facilities IT Project"/>
    <x v="3"/>
    <s v="labor"/>
    <x v="1"/>
    <x v="0"/>
    <x v="0"/>
    <x v="385"/>
  </r>
  <r>
    <s v="New Base"/>
    <n v="2016"/>
    <x v="2"/>
    <s v="Project Management (IT Delivery)"/>
    <s v="P09"/>
    <s v="09905509"/>
    <s v="Network Systems Project"/>
    <x v="3"/>
    <s v="labor"/>
    <x v="1"/>
    <x v="0"/>
    <x v="0"/>
    <x v="387"/>
  </r>
  <r>
    <s v="New Base"/>
    <n v="2016"/>
    <x v="2"/>
    <s v="Project Management (IT Delivery)"/>
    <s v="P09"/>
    <s v="09905512"/>
    <s v="Facilities IT Project"/>
    <x v="4"/>
    <s v="supp &amp; exp"/>
    <x v="0"/>
    <x v="0"/>
    <x v="0"/>
    <x v="388"/>
  </r>
  <r>
    <s v="New Base"/>
    <n v="2016"/>
    <x v="2"/>
    <s v="Project Management (IT Delivery)"/>
    <s v="P09"/>
    <s v="09905733"/>
    <s v="ET Admin Common All"/>
    <x v="4"/>
    <s v="supp &amp; exp"/>
    <x v="0"/>
    <x v="0"/>
    <x v="0"/>
    <x v="389"/>
  </r>
  <r>
    <s v="New Base"/>
    <n v="2016"/>
    <x v="2"/>
    <s v="Project Management (IT Delivery)"/>
    <s v="P09"/>
    <s v="09905624"/>
    <s v="Environmental Systems Project"/>
    <x v="4"/>
    <s v="supp &amp; exp"/>
    <x v="0"/>
    <x v="0"/>
    <x v="0"/>
    <x v="220"/>
  </r>
  <r>
    <s v="New Base"/>
    <n v="2016"/>
    <x v="2"/>
    <s v="Project Management (IT Delivery)"/>
    <s v="P09"/>
    <s v="09905731"/>
    <s v="ET Delivery Common All"/>
    <x v="0"/>
    <s v="prof svcs"/>
    <x v="0"/>
    <x v="0"/>
    <x v="0"/>
    <x v="390"/>
  </r>
  <r>
    <s v="New Base"/>
    <n v="2016"/>
    <x v="2"/>
    <s v="Project Management (IT Delivery)"/>
    <s v="P09"/>
    <s v="09905731"/>
    <s v="ET Delivery Common All"/>
    <x v="0"/>
    <s v="prof svcs"/>
    <x v="0"/>
    <x v="0"/>
    <x v="0"/>
    <x v="246"/>
  </r>
  <r>
    <s v="New Base"/>
    <n v="2016"/>
    <x v="2"/>
    <s v="Project Management (IT Delivery)"/>
    <s v="P09"/>
    <s v="09905625"/>
    <s v="Resource Management"/>
    <x v="0"/>
    <s v="prof svcs"/>
    <x v="0"/>
    <x v="0"/>
    <x v="0"/>
    <x v="30"/>
  </r>
  <r>
    <s v="New Base"/>
    <n v="2016"/>
    <x v="2"/>
    <s v="Project Management (IT Delivery)"/>
    <s v="P09"/>
    <s v="09905624"/>
    <s v="Environmental Systems Project"/>
    <x v="0"/>
    <s v="prof svcs"/>
    <x v="0"/>
    <x v="0"/>
    <x v="0"/>
    <x v="391"/>
  </r>
  <r>
    <s v="New Base"/>
    <n v="2016"/>
    <x v="2"/>
    <s v="Project Management (IT Delivery)"/>
    <s v="P09"/>
    <s v="09905477"/>
    <s v="Enterprise Business Contin prg"/>
    <x v="0"/>
    <s v="prof svcs"/>
    <x v="0"/>
    <x v="0"/>
    <x v="0"/>
    <x v="392"/>
  </r>
  <r>
    <s v="New Base"/>
    <n v="2016"/>
    <x v="2"/>
    <s v="Project Management (IT Delivery)"/>
    <s v="P09"/>
    <s v="09905513"/>
    <s v="Central Systems Project"/>
    <x v="0"/>
    <s v="prof svcs"/>
    <x v="0"/>
    <x v="0"/>
    <x v="0"/>
    <x v="30"/>
  </r>
  <r>
    <s v="New Base"/>
    <n v="2016"/>
    <x v="2"/>
    <s v="Project Management (IT Delivery)"/>
    <s v="P09"/>
    <s v="09905512"/>
    <s v="Facilities IT Project"/>
    <x v="0"/>
    <s v="prof svcs"/>
    <x v="0"/>
    <x v="0"/>
    <x v="0"/>
    <x v="393"/>
  </r>
  <r>
    <s v="New Base"/>
    <n v="2016"/>
    <x v="2"/>
    <s v="Project Management (IT Delivery)"/>
    <s v="P09"/>
    <s v="09905512"/>
    <s v="Facilities IT Project"/>
    <x v="0"/>
    <s v="prof svcs"/>
    <x v="0"/>
    <x v="0"/>
    <x v="0"/>
    <x v="394"/>
  </r>
  <r>
    <s v="New Base"/>
    <n v="2016"/>
    <x v="2"/>
    <s v="Project Management (IT Delivery)"/>
    <s v="P09"/>
    <s v="09905510"/>
    <s v="Security Systems Project"/>
    <x v="0"/>
    <s v="prof svcs"/>
    <x v="0"/>
    <x v="0"/>
    <x v="0"/>
    <x v="395"/>
  </r>
  <r>
    <s v="New Base"/>
    <n v="2016"/>
    <x v="2"/>
    <s v="Project Management (IT Delivery)"/>
    <s v="P09"/>
    <s v="09905508"/>
    <s v="Communication Systems Project"/>
    <x v="0"/>
    <s v="prof svcs"/>
    <x v="0"/>
    <x v="0"/>
    <x v="0"/>
    <x v="396"/>
  </r>
  <r>
    <s v="New Base"/>
    <n v="2016"/>
    <x v="2"/>
    <s v="Project Management (IT Delivery)"/>
    <s v="P09"/>
    <s v="09905813"/>
    <s v="Applications Program Expense"/>
    <x v="0"/>
    <s v="prof svcs"/>
    <x v="0"/>
    <x v="0"/>
    <x v="0"/>
    <x v="30"/>
  </r>
  <r>
    <s v="New Base"/>
    <n v="2016"/>
    <x v="2"/>
    <s v="Project Management (IT Delivery)"/>
    <s v="P09"/>
    <s v="09905507"/>
    <s v="Distributed systems project"/>
    <x v="0"/>
    <s v="prof svcs"/>
    <x v="0"/>
    <x v="0"/>
    <x v="0"/>
    <x v="397"/>
  </r>
  <r>
    <s v="New Base"/>
    <n v="2016"/>
    <x v="2"/>
    <s v="Project Management (IT Delivery)"/>
    <s v="P09"/>
    <s v="09905813"/>
    <s v="Applications Program Expense"/>
    <x v="0"/>
    <s v="prof svcs"/>
    <x v="0"/>
    <x v="0"/>
    <x v="0"/>
    <x v="398"/>
  </r>
  <r>
    <s v="New Base"/>
    <n v="2016"/>
    <x v="2"/>
    <s v="Project Management (IT Delivery)"/>
    <s v="P09"/>
    <s v="09905789"/>
    <s v="License Management"/>
    <x v="0"/>
    <s v="prof svcs"/>
    <x v="0"/>
    <x v="0"/>
    <x v="0"/>
    <x v="30"/>
  </r>
  <r>
    <s v="New Base"/>
    <n v="2016"/>
    <x v="2"/>
    <s v="Project Management (IT Delivery)"/>
    <s v="P09"/>
    <s v="09902811"/>
    <s v="A and G Common Training"/>
    <x v="5"/>
    <s v="training"/>
    <x v="0"/>
    <x v="0"/>
    <x v="0"/>
    <x v="30"/>
  </r>
  <r>
    <s v="New Base"/>
    <n v="2016"/>
    <x v="2"/>
    <s v="Technology Service Center"/>
    <s v="P59"/>
    <s v="09905730"/>
    <s v="ET Operations Common All"/>
    <x v="3"/>
    <s v="labor"/>
    <x v="1"/>
    <x v="0"/>
    <x v="0"/>
    <x v="399"/>
  </r>
  <r>
    <s v="New Base"/>
    <n v="2016"/>
    <x v="2"/>
    <s v="Technology Service Center"/>
    <s v="P59"/>
    <s v="09905730"/>
    <s v="ET Operations Common All"/>
    <x v="3"/>
    <s v="labor"/>
    <x v="1"/>
    <x v="0"/>
    <x v="0"/>
    <x v="400"/>
  </r>
  <r>
    <s v="New Base"/>
    <n v="2016"/>
    <x v="2"/>
    <s v="Technology Service Center"/>
    <s v="P59"/>
    <s v="09905730"/>
    <s v="ET Operations Common All"/>
    <x v="0"/>
    <s v="prof svcs"/>
    <x v="0"/>
    <x v="0"/>
    <x v="0"/>
    <x v="401"/>
  </r>
  <r>
    <s v="New Base"/>
    <n v="2016"/>
    <x v="2"/>
    <s v="IT Director"/>
    <s v="P99"/>
    <s v="09905733"/>
    <s v="ET Admin Common All"/>
    <x v="3"/>
    <s v="labor"/>
    <x v="1"/>
    <x v="0"/>
    <x v="0"/>
    <x v="402"/>
  </r>
  <r>
    <s v="New Base"/>
    <n v="2016"/>
    <x v="2"/>
    <s v="IT Director"/>
    <s v="P99"/>
    <s v="09905732"/>
    <s v="ET Arch Planning Common All"/>
    <x v="3"/>
    <s v="labor"/>
    <x v="1"/>
    <x v="0"/>
    <x v="0"/>
    <x v="403"/>
  </r>
  <r>
    <s v="New Base"/>
    <n v="2016"/>
    <x v="2"/>
    <s v="Quality Assurance &amp; Release Management"/>
    <s v="Q19"/>
    <s v="09905730"/>
    <s v="ET Operations Common All"/>
    <x v="3"/>
    <s v="labor"/>
    <x v="1"/>
    <x v="0"/>
    <x v="0"/>
    <x v="404"/>
  </r>
  <r>
    <s v="New Base"/>
    <n v="2016"/>
    <x v="2"/>
    <s v="Quality Assurance &amp; Release Management"/>
    <s v="Q19"/>
    <s v="09905730"/>
    <s v="ET Operations Common All"/>
    <x v="0"/>
    <s v="prof svcs"/>
    <x v="0"/>
    <x v="0"/>
    <x v="0"/>
    <x v="405"/>
  </r>
  <r>
    <s v="New Base"/>
    <n v="2016"/>
    <x v="2"/>
    <s v="Communication Systems Engineering"/>
    <s v="R09"/>
    <s v="09905731"/>
    <s v="ET Delivery Common All"/>
    <x v="3"/>
    <s v="labor"/>
    <x v="1"/>
    <x v="0"/>
    <x v="0"/>
    <x v="406"/>
  </r>
  <r>
    <s v="New Base"/>
    <n v="2016"/>
    <x v="2"/>
    <s v="Communication Systems Engineering"/>
    <s v="R09"/>
    <s v="09905732"/>
    <s v="ET Arch Planning Common All"/>
    <x v="3"/>
    <s v="labor"/>
    <x v="1"/>
    <x v="0"/>
    <x v="0"/>
    <x v="407"/>
  </r>
  <r>
    <s v="New Base"/>
    <n v="2016"/>
    <x v="2"/>
    <s v="Communication Systems Engineering"/>
    <s v="R09"/>
    <s v="09905508"/>
    <s v="Communication Systems Project"/>
    <x v="3"/>
    <s v="labor"/>
    <x v="1"/>
    <x v="0"/>
    <x v="0"/>
    <x v="30"/>
  </r>
  <r>
    <s v="New Base"/>
    <n v="2016"/>
    <x v="2"/>
    <s v="Communication Systems Engineering"/>
    <s v="R09"/>
    <s v="09905730"/>
    <s v="ET Operations Common All"/>
    <x v="3"/>
    <s v="labor"/>
    <x v="1"/>
    <x v="0"/>
    <x v="0"/>
    <x v="408"/>
  </r>
  <r>
    <s v="New Base"/>
    <n v="2016"/>
    <x v="2"/>
    <s v="Communication Systems Engineering"/>
    <s v="R09"/>
    <s v="09905733"/>
    <s v="ET Admin Common All"/>
    <x v="4"/>
    <s v="supp &amp; exp"/>
    <x v="0"/>
    <x v="0"/>
    <x v="0"/>
    <x v="30"/>
  </r>
  <r>
    <s v="New Base"/>
    <n v="2016"/>
    <x v="2"/>
    <s v="Communication Systems Engineering"/>
    <s v="R09"/>
    <s v="09905730"/>
    <s v="ET Operations Common All"/>
    <x v="4"/>
    <s v="supp &amp; exp"/>
    <x v="0"/>
    <x v="0"/>
    <x v="0"/>
    <x v="30"/>
  </r>
  <r>
    <s v="New Base"/>
    <n v="2016"/>
    <x v="2"/>
    <s v="Communication Systems Engineering"/>
    <s v="R09"/>
    <s v="09905107"/>
    <s v="Telecom Services"/>
    <x v="4"/>
    <s v="supp &amp; exp"/>
    <x v="0"/>
    <x v="0"/>
    <x v="0"/>
    <x v="30"/>
  </r>
  <r>
    <s v="New Base"/>
    <n v="2016"/>
    <x v="2"/>
    <s v="Communication Systems Engineering"/>
    <s v="R09"/>
    <s v="09905508"/>
    <s v="Communication Systems Project"/>
    <x v="4"/>
    <s v="supp &amp; exp"/>
    <x v="0"/>
    <x v="0"/>
    <x v="0"/>
    <x v="30"/>
  </r>
  <r>
    <s v="New Base"/>
    <n v="2016"/>
    <x v="2"/>
    <s v="Communication Systems Engineering"/>
    <s v="R09"/>
    <s v="09905512"/>
    <s v="Facilities IT Project"/>
    <x v="0"/>
    <s v="prof svcs"/>
    <x v="0"/>
    <x v="0"/>
    <x v="0"/>
    <x v="30"/>
  </r>
  <r>
    <s v="New Base"/>
    <n v="2016"/>
    <x v="2"/>
    <s v="Communication Systems Engineering"/>
    <s v="R09"/>
    <s v="09905508"/>
    <s v="Communication Systems Project"/>
    <x v="0"/>
    <s v="prof svcs"/>
    <x v="0"/>
    <x v="0"/>
    <x v="0"/>
    <x v="409"/>
  </r>
  <r>
    <s v="New Base"/>
    <n v="2016"/>
    <x v="2"/>
    <s v="Communication Systems Engineering"/>
    <s v="R09"/>
    <s v="09905731"/>
    <s v="ET Delivery Common All"/>
    <x v="0"/>
    <s v="prof svcs"/>
    <x v="0"/>
    <x v="0"/>
    <x v="0"/>
    <x v="410"/>
  </r>
  <r>
    <s v="New Base"/>
    <n v="2016"/>
    <x v="2"/>
    <s v="Communication Systems Engineering"/>
    <s v="R09"/>
    <s v="09905731"/>
    <s v="ET Delivery Common All"/>
    <x v="0"/>
    <s v="prof svcs"/>
    <x v="0"/>
    <x v="0"/>
    <x v="0"/>
    <x v="30"/>
  </r>
  <r>
    <s v="New Base"/>
    <n v="2016"/>
    <x v="2"/>
    <s v="Communication Systems Engineering"/>
    <s v="R09"/>
    <s v="09905730"/>
    <s v="ET Operations Common All"/>
    <x v="0"/>
    <s v="prof svcs"/>
    <x v="0"/>
    <x v="0"/>
    <x v="0"/>
    <x v="30"/>
  </r>
  <r>
    <s v="New Base"/>
    <n v="2016"/>
    <x v="2"/>
    <s v="Communication Systems Engineering"/>
    <s v="R09"/>
    <s v="09905730"/>
    <s v="ET Operations Common All"/>
    <x v="0"/>
    <s v="prof svcs"/>
    <x v="0"/>
    <x v="0"/>
    <x v="0"/>
    <x v="411"/>
  </r>
  <r>
    <s v="New Base"/>
    <n v="2016"/>
    <x v="2"/>
    <s v="Communication Systems Engineering"/>
    <s v="R09"/>
    <s v="09902811"/>
    <s v="A and G Common Training"/>
    <x v="5"/>
    <s v="training"/>
    <x v="0"/>
    <x v="0"/>
    <x v="0"/>
    <x v="30"/>
  </r>
  <r>
    <s v="New Base"/>
    <n v="2016"/>
    <x v="2"/>
    <s v="Communication Systems Engineering"/>
    <s v="R09"/>
    <s v="09900182"/>
    <s v="Common IT Operations - Maint"/>
    <x v="2"/>
    <s v="maint structures and"/>
    <x v="0"/>
    <x v="0"/>
    <x v="0"/>
    <x v="30"/>
  </r>
  <r>
    <s v="New Base"/>
    <n v="2016"/>
    <x v="2"/>
    <s v="Communication Systems Operations"/>
    <s v="R19"/>
    <s v="09905730"/>
    <s v="ET Operations Common All"/>
    <x v="0"/>
    <s v="prof svcs"/>
    <x v="0"/>
    <x v="0"/>
    <x v="0"/>
    <x v="125"/>
  </r>
  <r>
    <s v="New Base"/>
    <n v="2016"/>
    <x v="2"/>
    <s v="Communication Systems Operations"/>
    <s v="R19"/>
    <s v="09905730"/>
    <s v="ET Operations Common All"/>
    <x v="0"/>
    <s v="prof svcs"/>
    <x v="0"/>
    <x v="0"/>
    <x v="0"/>
    <x v="412"/>
  </r>
  <r>
    <s v="New Base"/>
    <n v="2016"/>
    <x v="2"/>
    <s v="Communication Systems Operations"/>
    <s v="R19"/>
    <s v="09905730"/>
    <s v="ET Operations Common All"/>
    <x v="0"/>
    <s v="prof svcs"/>
    <x v="2"/>
    <x v="0"/>
    <x v="0"/>
    <x v="413"/>
  </r>
  <r>
    <s v="New Base"/>
    <n v="2016"/>
    <x v="2"/>
    <s v="Communication Systems Products &amp; Services"/>
    <s v="R29"/>
    <s v="09905730"/>
    <s v="ET Operations Common All"/>
    <x v="4"/>
    <s v="supp &amp; exp"/>
    <x v="0"/>
    <x v="0"/>
    <x v="0"/>
    <x v="414"/>
  </r>
  <r>
    <s v="New Base"/>
    <n v="2016"/>
    <x v="2"/>
    <s v="Communication Systems Products &amp; Services"/>
    <s v="R29"/>
    <s v="09905508"/>
    <s v="Communication Systems Project"/>
    <x v="4"/>
    <s v="supp &amp; exp"/>
    <x v="0"/>
    <x v="0"/>
    <x v="0"/>
    <x v="129"/>
  </r>
  <r>
    <s v="New Base"/>
    <n v="2016"/>
    <x v="2"/>
    <s v="Communication Systems Products &amp; Services"/>
    <s v="R29"/>
    <s v="09905107"/>
    <s v="Telecom Services"/>
    <x v="4"/>
    <s v="supp &amp; exp"/>
    <x v="0"/>
    <x v="0"/>
    <x v="0"/>
    <x v="415"/>
  </r>
  <r>
    <s v="New Base"/>
    <n v="2016"/>
    <x v="2"/>
    <s v="Communication Systems Products &amp; Services"/>
    <s v="R29"/>
    <s v="09905733"/>
    <s v="ET Admin Common All"/>
    <x v="4"/>
    <s v="supp &amp; exp"/>
    <x v="0"/>
    <x v="0"/>
    <x v="0"/>
    <x v="416"/>
  </r>
  <r>
    <s v="New Base"/>
    <n v="2016"/>
    <x v="2"/>
    <s v="Communication Systems Products &amp; Services"/>
    <s v="R29"/>
    <s v="09905730"/>
    <s v="ET Operations Common All"/>
    <x v="0"/>
    <s v="prof svcs"/>
    <x v="0"/>
    <x v="0"/>
    <x v="0"/>
    <x v="417"/>
  </r>
  <r>
    <s v="New Base"/>
    <n v="2016"/>
    <x v="2"/>
    <s v="Communication Systems Products &amp; Services"/>
    <s v="R29"/>
    <s v="09900182"/>
    <s v="Common IT Operations - Maint"/>
    <x v="2"/>
    <s v="maint structures and"/>
    <x v="0"/>
    <x v="0"/>
    <x v="0"/>
    <x v="418"/>
  </r>
  <r>
    <s v="New Base"/>
    <n v="2016"/>
    <x v="2"/>
    <s v="IS Products &amp; Services"/>
    <s v="S09"/>
    <s v="09802453"/>
    <s v="Electric System Ops-098"/>
    <x v="11"/>
    <s v="Sys Control Dispatch"/>
    <x v="0"/>
    <x v="1"/>
    <x v="1"/>
    <x v="419"/>
  </r>
  <r>
    <s v="New Base"/>
    <n v="2016"/>
    <x v="2"/>
    <s v="IS Products &amp; Services"/>
    <s v="S09"/>
    <s v="09802455"/>
    <s v="Trans System Admin - 098"/>
    <x v="12"/>
    <s v="Supv and Engineering"/>
    <x v="0"/>
    <x v="1"/>
    <x v="1"/>
    <x v="420"/>
  </r>
  <r>
    <s v="New Base"/>
    <n v="2016"/>
    <x v="2"/>
    <s v="IS Products &amp; Services"/>
    <s v="S09"/>
    <s v="09905730"/>
    <s v="ET Operations Common All"/>
    <x v="3"/>
    <s v="labor"/>
    <x v="1"/>
    <x v="0"/>
    <x v="0"/>
    <x v="30"/>
  </r>
  <r>
    <s v="New Base"/>
    <n v="2016"/>
    <x v="2"/>
    <s v="IS Products &amp; Services"/>
    <s v="S09"/>
    <s v="09905733"/>
    <s v="ET Admin Common All"/>
    <x v="3"/>
    <s v="labor"/>
    <x v="1"/>
    <x v="0"/>
    <x v="0"/>
    <x v="30"/>
  </r>
  <r>
    <s v="New Base"/>
    <n v="2016"/>
    <x v="2"/>
    <s v="IS Products &amp; Services"/>
    <s v="S09"/>
    <s v="09905733"/>
    <s v="ET Admin Common All"/>
    <x v="4"/>
    <s v="supp &amp; exp"/>
    <x v="0"/>
    <x v="0"/>
    <x v="0"/>
    <x v="136"/>
  </r>
  <r>
    <s v="New Base"/>
    <n v="2016"/>
    <x v="2"/>
    <s v="IS Products &amp; Services"/>
    <s v="S09"/>
    <s v="09905730"/>
    <s v="ET Operations Common All"/>
    <x v="0"/>
    <s v="prof svcs"/>
    <x v="0"/>
    <x v="0"/>
    <x v="0"/>
    <x v="421"/>
  </r>
  <r>
    <s v="New Base"/>
    <n v="2016"/>
    <x v="2"/>
    <s v="IS Products &amp; Services"/>
    <s v="S09"/>
    <s v="09905733"/>
    <s v="ET Admin Common All"/>
    <x v="0"/>
    <s v="prof svcs"/>
    <x v="0"/>
    <x v="0"/>
    <x v="0"/>
    <x v="30"/>
  </r>
  <r>
    <s v="New Base"/>
    <n v="2016"/>
    <x v="2"/>
    <s v="IS Products &amp; Services"/>
    <s v="S09"/>
    <s v="02806002"/>
    <s v="Smart Grid Ongoing O&amp;M"/>
    <x v="0"/>
    <s v="prof svcs"/>
    <x v="0"/>
    <x v="1"/>
    <x v="2"/>
    <x v="30"/>
  </r>
  <r>
    <s v="New Base"/>
    <n v="2016"/>
    <x v="2"/>
    <s v="IS Products &amp; Services"/>
    <s v="S09"/>
    <s v="09905730"/>
    <s v="ET Operations Common All"/>
    <x v="0"/>
    <s v="prof svcs"/>
    <x v="0"/>
    <x v="0"/>
    <x v="0"/>
    <x v="30"/>
  </r>
  <r>
    <s v="New Base"/>
    <n v="2016"/>
    <x v="2"/>
    <s v="IS Products &amp; Services"/>
    <s v="S09"/>
    <s v="09902811"/>
    <s v="A and G Common Training"/>
    <x v="5"/>
    <s v="training"/>
    <x v="0"/>
    <x v="0"/>
    <x v="0"/>
    <x v="30"/>
  </r>
  <r>
    <s v="New Base"/>
    <n v="2016"/>
    <x v="2"/>
    <s v="IS Products &amp; Services"/>
    <s v="S09"/>
    <s v="09900182"/>
    <s v="Common IT Operations - Maint"/>
    <x v="2"/>
    <s v="maint structures and"/>
    <x v="0"/>
    <x v="0"/>
    <x v="0"/>
    <x v="422"/>
  </r>
  <r>
    <s v="New Base"/>
    <n v="2016"/>
    <x v="2"/>
    <s v="Integrations Operations"/>
    <s v="S19"/>
    <s v="09905730"/>
    <s v="ET Operations Common All"/>
    <x v="3"/>
    <s v="labor"/>
    <x v="1"/>
    <x v="0"/>
    <x v="0"/>
    <x v="423"/>
  </r>
  <r>
    <s v="New Base"/>
    <n v="2016"/>
    <x v="2"/>
    <s v="Integrations Operations"/>
    <s v="S19"/>
    <s v="09905730"/>
    <s v="ET Operations Common All"/>
    <x v="0"/>
    <s v="prof svcs"/>
    <x v="0"/>
    <x v="0"/>
    <x v="0"/>
    <x v="424"/>
  </r>
  <r>
    <s v="New Base"/>
    <n v="2016"/>
    <x v="2"/>
    <s v="Integrations Development"/>
    <s v="S39"/>
    <s v="09905813"/>
    <s v="Applications Program Expense"/>
    <x v="0"/>
    <s v="prof svcs"/>
    <x v="0"/>
    <x v="0"/>
    <x v="0"/>
    <x v="425"/>
  </r>
  <r>
    <s v="New Base"/>
    <n v="2016"/>
    <x v="2"/>
    <s v="CC&amp;B Operations"/>
    <s v="T19"/>
    <s v="09905730"/>
    <s v="ET Operations Common All"/>
    <x v="0"/>
    <s v="prof svcs"/>
    <x v="0"/>
    <x v="0"/>
    <x v="0"/>
    <x v="426"/>
  </r>
  <r>
    <s v="New Base"/>
    <n v="2016"/>
    <x v="2"/>
    <s v="CC&amp;B Operations"/>
    <s v="T19"/>
    <s v="09905730"/>
    <s v="ET Operations Common All"/>
    <x v="0"/>
    <s v="prof svcs"/>
    <x v="0"/>
    <x v="0"/>
    <x v="0"/>
    <x v="427"/>
  </r>
  <r>
    <s v="New Base"/>
    <n v="2016"/>
    <x v="2"/>
    <s v="CC&amp;B Development"/>
    <s v="T39"/>
    <s v="09905813"/>
    <s v="Applications Program Expense"/>
    <x v="3"/>
    <s v="labor"/>
    <x v="1"/>
    <x v="0"/>
    <x v="0"/>
    <x v="428"/>
  </r>
  <r>
    <s v="New Base"/>
    <n v="2016"/>
    <x v="2"/>
    <s v="CC&amp;B Development"/>
    <s v="T39"/>
    <s v="09905813"/>
    <s v="Applications Program Expense"/>
    <x v="0"/>
    <s v="prof svcs"/>
    <x v="0"/>
    <x v="0"/>
    <x v="0"/>
    <x v="429"/>
  </r>
  <r>
    <s v="New Base"/>
    <n v="2016"/>
    <x v="2"/>
    <s v="EAM/Maximo Operations"/>
    <s v="V19"/>
    <s v="09905730"/>
    <s v="ET Operations Common All"/>
    <x v="0"/>
    <s v="prof svcs"/>
    <x v="0"/>
    <x v="0"/>
    <x v="0"/>
    <x v="430"/>
  </r>
  <r>
    <s v="New Base"/>
    <n v="2016"/>
    <x v="2"/>
    <s v="EAM/Maximo Development"/>
    <s v="V39"/>
    <s v="09905813"/>
    <s v="Applications Program Expense"/>
    <x v="3"/>
    <s v="labor"/>
    <x v="1"/>
    <x v="0"/>
    <x v="0"/>
    <x v="428"/>
  </r>
  <r>
    <s v="New Base"/>
    <n v="2016"/>
    <x v="2"/>
    <s v="EAM/Maximo Development"/>
    <s v="V39"/>
    <s v="09905813"/>
    <s v="Applications Program Expense"/>
    <x v="0"/>
    <s v="prof svcs"/>
    <x v="0"/>
    <x v="0"/>
    <x v="0"/>
    <x v="431"/>
  </r>
  <r>
    <s v="New Base"/>
    <n v="2016"/>
    <x v="2"/>
    <s v="IS Director"/>
    <s v="W09"/>
    <s v="09905732"/>
    <s v="ET Arch Planning Common All"/>
    <x v="3"/>
    <s v="labor"/>
    <x v="1"/>
    <x v="0"/>
    <x v="0"/>
    <x v="432"/>
  </r>
  <r>
    <s v="New Base"/>
    <n v="2016"/>
    <x v="2"/>
    <s v="IS Director"/>
    <s v="W09"/>
    <s v="09905813"/>
    <s v="Applications Program Expense"/>
    <x v="3"/>
    <s v="labor"/>
    <x v="1"/>
    <x v="0"/>
    <x v="0"/>
    <x v="30"/>
  </r>
  <r>
    <s v="New Base"/>
    <n v="2016"/>
    <x v="2"/>
    <s v="IS Director"/>
    <s v="W09"/>
    <s v="09905733"/>
    <s v="ET Admin Common All"/>
    <x v="3"/>
    <s v="labor"/>
    <x v="1"/>
    <x v="0"/>
    <x v="0"/>
    <x v="433"/>
  </r>
  <r>
    <s v="New Base"/>
    <n v="2016"/>
    <x v="2"/>
    <s v="IS Director"/>
    <s v="W09"/>
    <s v="09905731"/>
    <s v="ET Delivery Common All"/>
    <x v="3"/>
    <s v="labor"/>
    <x v="1"/>
    <x v="0"/>
    <x v="0"/>
    <x v="30"/>
  </r>
  <r>
    <s v="New Base"/>
    <n v="2016"/>
    <x v="2"/>
    <s v="IS Director"/>
    <s v="W09"/>
    <s v="09905731"/>
    <s v="ET Delivery Common All"/>
    <x v="4"/>
    <s v="supp &amp; exp"/>
    <x v="0"/>
    <x v="0"/>
    <x v="0"/>
    <x v="30"/>
  </r>
  <r>
    <s v="New Base"/>
    <n v="2016"/>
    <x v="2"/>
    <s v="IS Director"/>
    <s v="W09"/>
    <s v="09905732"/>
    <s v="ET Arch Planning Common All"/>
    <x v="4"/>
    <s v="supp &amp; exp"/>
    <x v="0"/>
    <x v="0"/>
    <x v="0"/>
    <x v="30"/>
  </r>
  <r>
    <s v="New Base"/>
    <n v="2016"/>
    <x v="2"/>
    <s v="IS Director"/>
    <s v="W09"/>
    <s v="09905733"/>
    <s v="ET Admin Common All"/>
    <x v="4"/>
    <s v="supp &amp; exp"/>
    <x v="0"/>
    <x v="0"/>
    <x v="0"/>
    <x v="30"/>
  </r>
  <r>
    <s v="New Base"/>
    <n v="2016"/>
    <x v="2"/>
    <s v="IS Director"/>
    <s v="W09"/>
    <s v="09905730"/>
    <s v="ET Operations Common All"/>
    <x v="0"/>
    <s v="prof svcs"/>
    <x v="0"/>
    <x v="0"/>
    <x v="0"/>
    <x v="30"/>
  </r>
  <r>
    <s v="New Base"/>
    <n v="2016"/>
    <x v="2"/>
    <s v="IS Director"/>
    <s v="W09"/>
    <s v="09905813"/>
    <s v="Applications Program Expense"/>
    <x v="0"/>
    <s v="prof svcs"/>
    <x v="0"/>
    <x v="0"/>
    <x v="0"/>
    <x v="30"/>
  </r>
  <r>
    <s v="New Base"/>
    <n v="2016"/>
    <x v="2"/>
    <s v="IS Director"/>
    <s v="W09"/>
    <s v="09905730"/>
    <s v="ET Operations Common All"/>
    <x v="0"/>
    <s v="prof svcs"/>
    <x v="0"/>
    <x v="0"/>
    <x v="0"/>
    <x v="30"/>
  </r>
  <r>
    <s v="New Base"/>
    <n v="2016"/>
    <x v="2"/>
    <s v="IS Director"/>
    <s v="W09"/>
    <s v="09902811"/>
    <s v="A and G Common Training"/>
    <x v="5"/>
    <s v="training"/>
    <x v="0"/>
    <x v="0"/>
    <x v="0"/>
    <x v="30"/>
  </r>
  <r>
    <s v="New Base"/>
    <n v="2016"/>
    <x v="2"/>
    <s v="IS Director"/>
    <s v="W09"/>
    <s v="09900182"/>
    <s v="Common IT Operations - Maint"/>
    <x v="2"/>
    <s v="maint structures and"/>
    <x v="0"/>
    <x v="0"/>
    <x v="0"/>
    <x v="30"/>
  </r>
  <r>
    <s v="New Base"/>
    <n v="2016"/>
    <x v="2"/>
    <s v="IS Delivery"/>
    <s v="W39"/>
    <s v="09905730"/>
    <s v="ET Operations Common All"/>
    <x v="3"/>
    <s v="labor"/>
    <x v="1"/>
    <x v="0"/>
    <x v="0"/>
    <x v="434"/>
  </r>
  <r>
    <s v="New Base"/>
    <n v="2016"/>
    <x v="2"/>
    <s v="IS Delivery"/>
    <s v="W39"/>
    <s v="09905813"/>
    <s v="Applications Program Expense"/>
    <x v="3"/>
    <s v="labor"/>
    <x v="1"/>
    <x v="0"/>
    <x v="0"/>
    <x v="435"/>
  </r>
  <r>
    <s v="New Base"/>
    <n v="2016"/>
    <x v="2"/>
    <s v="IS Delivery"/>
    <s v="W39"/>
    <s v="09905733"/>
    <s v="ET Admin Common All"/>
    <x v="3"/>
    <s v="labor"/>
    <x v="1"/>
    <x v="0"/>
    <x v="0"/>
    <x v="436"/>
  </r>
  <r>
    <s v="New Base"/>
    <n v="2016"/>
    <x v="2"/>
    <s v="IS Delivery"/>
    <s v="W39"/>
    <s v="09905813"/>
    <s v="Applications Program Expense"/>
    <x v="0"/>
    <s v="prof svcs"/>
    <x v="0"/>
    <x v="0"/>
    <x v="0"/>
    <x v="437"/>
  </r>
  <r>
    <s v="New Base"/>
    <n v="2016"/>
    <x v="2"/>
    <s v="Data Operations"/>
    <s v="X19"/>
    <s v="09905730"/>
    <s v="ET Operations Common All"/>
    <x v="3"/>
    <s v="labor"/>
    <x v="1"/>
    <x v="0"/>
    <x v="0"/>
    <x v="438"/>
  </r>
  <r>
    <s v="New Base"/>
    <n v="2016"/>
    <x v="2"/>
    <s v="Data Development"/>
    <s v="X39"/>
    <s v="09905813"/>
    <s v="Applications Program Expense"/>
    <x v="3"/>
    <s v="labor"/>
    <x v="1"/>
    <x v="0"/>
    <x v="0"/>
    <x v="439"/>
  </r>
  <r>
    <s v="New Base"/>
    <n v="2016"/>
    <x v="2"/>
    <s v="Data Development"/>
    <s v="X39"/>
    <s v="09905730"/>
    <s v="ET Operations Common All"/>
    <x v="3"/>
    <s v="labor"/>
    <x v="1"/>
    <x v="0"/>
    <x v="0"/>
    <x v="152"/>
  </r>
  <r>
    <s v="New Base"/>
    <n v="2016"/>
    <x v="2"/>
    <s v="Data Development"/>
    <s v="X39"/>
    <s v="09905813"/>
    <s v="Applications Program Expense"/>
    <x v="0"/>
    <s v="prof svcs"/>
    <x v="0"/>
    <x v="0"/>
    <x v="0"/>
    <x v="440"/>
  </r>
  <r>
    <s v="New Base"/>
    <n v="2016"/>
    <x v="2"/>
    <s v="Web Development"/>
    <s v="Y39"/>
    <s v="09905813"/>
    <s v="Applications Program Expense"/>
    <x v="3"/>
    <s v="labor"/>
    <x v="1"/>
    <x v="0"/>
    <x v="0"/>
    <x v="441"/>
  </r>
  <r>
    <s v="New Base"/>
    <n v="2016"/>
    <x v="2"/>
    <s v="Web Development"/>
    <s v="Y39"/>
    <s v="09905813"/>
    <s v="Applications Program Expense"/>
    <x v="0"/>
    <s v="prof svcs"/>
    <x v="0"/>
    <x v="0"/>
    <x v="0"/>
    <x v="4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R57" firstHeaderRow="1" firstDataRow="2" firstDataCol="3"/>
  <pivotFields count="15">
    <pivotField showAll="0"/>
    <pivotField showAll="0"/>
    <pivotField showAll="0"/>
    <pivotField showAll="0">
      <items count="41">
        <item x="12"/>
        <item x="38"/>
        <item x="17"/>
        <item x="3"/>
        <item x="32"/>
        <item x="23"/>
        <item x="36"/>
        <item x="33"/>
        <item x="5"/>
        <item x="15"/>
        <item x="28"/>
        <item x="27"/>
        <item x="10"/>
        <item x="11"/>
        <item x="31"/>
        <item x="39"/>
        <item x="9"/>
        <item x="34"/>
        <item x="35"/>
        <item x="14"/>
        <item x="37"/>
        <item x="24"/>
        <item x="26"/>
        <item x="25"/>
        <item x="0"/>
        <item x="21"/>
        <item x="1"/>
        <item x="6"/>
        <item x="2"/>
        <item x="16"/>
        <item x="18"/>
        <item x="4"/>
        <item x="13"/>
        <item x="19"/>
        <item x="22"/>
        <item x="7"/>
        <item x="8"/>
        <item x="30"/>
        <item x="20"/>
        <item x="29"/>
        <item t="default"/>
      </items>
    </pivotField>
    <pivotField axis="axisCol" showAll="0">
      <items count="41">
        <item x="34"/>
        <item x="4"/>
        <item x="5"/>
        <item x="6"/>
        <item x="7"/>
        <item x="8"/>
        <item x="30"/>
        <item x="9"/>
        <item x="10"/>
        <item x="11"/>
        <item x="31"/>
        <item x="12"/>
        <item x="13"/>
        <item x="14"/>
        <item x="1"/>
        <item x="2"/>
        <item x="15"/>
        <item x="35"/>
        <item x="16"/>
        <item x="17"/>
        <item x="3"/>
        <item x="32"/>
        <item x="18"/>
        <item x="19"/>
        <item x="20"/>
        <item x="21"/>
        <item x="22"/>
        <item x="23"/>
        <item x="36"/>
        <item x="33"/>
        <item x="0"/>
        <item x="24"/>
        <item x="37"/>
        <item x="38"/>
        <item x="39"/>
        <item x="25"/>
        <item x="26"/>
        <item x="27"/>
        <item x="28"/>
        <item x="29"/>
        <item t="default"/>
      </items>
    </pivotField>
    <pivotField showAll="0"/>
    <pivotField showAll="0"/>
    <pivotField axis="axisRow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axis="axisRow" outline="0" showAll="0">
      <items count="3">
        <item x="1"/>
        <item x="0"/>
        <item t="default"/>
      </items>
    </pivotField>
    <pivotField axis="axisRow" outline="0" showAll="0">
      <items count="5">
        <item x="2"/>
        <item x="0"/>
        <item x="1"/>
        <item x="3"/>
        <item t="default"/>
      </items>
    </pivotField>
    <pivotField dataField="1" numFmtId="43" showAll="0"/>
    <pivotField showAll="0"/>
    <pivotField numFmtId="165" showAll="0"/>
  </pivotFields>
  <rowFields count="3">
    <field x="7"/>
    <field x="10"/>
    <field x="11"/>
  </rowFields>
  <rowItems count="53">
    <i>
      <x/>
      <x v="1"/>
      <x v="1"/>
    </i>
    <i t="default" r="1">
      <x v="1"/>
    </i>
    <i t="default">
      <x/>
    </i>
    <i>
      <x v="1"/>
      <x v="1"/>
      <x v="1"/>
    </i>
    <i t="default" r="1">
      <x v="1"/>
    </i>
    <i t="default">
      <x v="1"/>
    </i>
    <i>
      <x v="2"/>
      <x v="1"/>
      <x v="1"/>
    </i>
    <i t="default" r="1">
      <x v="1"/>
    </i>
    <i t="default">
      <x v="2"/>
    </i>
    <i>
      <x v="3"/>
      <x/>
      <x v="2"/>
    </i>
    <i t="default" r="1">
      <x/>
    </i>
    <i t="default">
      <x v="3"/>
    </i>
    <i>
      <x v="4"/>
      <x/>
      <x/>
    </i>
    <i t="default" r="1">
      <x/>
    </i>
    <i t="default">
      <x v="4"/>
    </i>
    <i>
      <x v="5"/>
      <x/>
      <x/>
    </i>
    <i r="2">
      <x v="1"/>
    </i>
    <i t="default" r="1">
      <x/>
    </i>
    <i r="1">
      <x v="1"/>
      <x v="1"/>
    </i>
    <i t="default" r="1">
      <x v="1"/>
    </i>
    <i t="default">
      <x v="5"/>
    </i>
    <i>
      <x v="6"/>
      <x/>
      <x/>
    </i>
    <i r="2">
      <x v="1"/>
    </i>
    <i t="default" r="1">
      <x/>
    </i>
    <i r="1">
      <x v="1"/>
      <x v="3"/>
    </i>
    <i t="default" r="1">
      <x v="1"/>
    </i>
    <i t="default">
      <x v="6"/>
    </i>
    <i>
      <x v="7"/>
      <x/>
      <x/>
    </i>
    <i t="default" r="1">
      <x/>
    </i>
    <i r="1">
      <x v="1"/>
      <x v="1"/>
    </i>
    <i r="2">
      <x v="3"/>
    </i>
    <i t="default" r="1">
      <x v="1"/>
    </i>
    <i t="default">
      <x v="7"/>
    </i>
    <i>
      <x v="8"/>
      <x/>
      <x/>
    </i>
    <i t="default" r="1">
      <x/>
    </i>
    <i t="default">
      <x v="8"/>
    </i>
    <i>
      <x v="9"/>
      <x v="1"/>
      <x v="1"/>
    </i>
    <i t="default" r="1">
      <x v="1"/>
    </i>
    <i t="default">
      <x v="9"/>
    </i>
    <i>
      <x v="10"/>
      <x/>
      <x/>
    </i>
    <i t="default" r="1">
      <x/>
    </i>
    <i t="default">
      <x v="10"/>
    </i>
    <i>
      <x v="11"/>
      <x/>
      <x v="1"/>
    </i>
    <i t="default" r="1">
      <x/>
    </i>
    <i t="default">
      <x v="11"/>
    </i>
    <i>
      <x v="12"/>
      <x/>
      <x/>
    </i>
    <i r="2">
      <x v="1"/>
    </i>
    <i t="default" r="1">
      <x/>
    </i>
    <i r="1">
      <x v="1"/>
      <x v="1"/>
    </i>
    <i r="2">
      <x v="3"/>
    </i>
    <i t="default" r="1">
      <x v="1"/>
    </i>
    <i t="default">
      <x v="12"/>
    </i>
    <i t="grand">
      <x/>
    </i>
  </rowItems>
  <colFields count="1">
    <field x="4"/>
  </colFields>
  <col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colItems>
  <dataFields count="1">
    <dataField name="Sum of BUDGET_AMOUNT" fld="12" baseField="0" baseItem="0" numFmtId="164"/>
  </dataFields>
  <formats count="2">
    <format dxfId="29">
      <pivotArea outline="0" collapsedLevelsAreSubtotals="1" fieldPosition="0"/>
    </format>
    <format dxfId="2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80" firstHeaderRow="1" firstDataRow="2" firstDataCol="4"/>
  <pivotFields count="13"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axis="axisRow" outline="0" showAll="0">
      <items count="14">
        <item x="11"/>
        <item x="12"/>
        <item x="6"/>
        <item x="7"/>
        <item x="10"/>
        <item x="3"/>
        <item x="4"/>
        <item x="0"/>
        <item x="5"/>
        <item x="8"/>
        <item x="9"/>
        <item x="1"/>
        <item x="2"/>
        <item t="default"/>
      </items>
    </pivotField>
    <pivotField showAll="0"/>
    <pivotField axis="axisRow" outline="0" showAll="0" includeNewItemsInFilter="1">
      <items count="4">
        <item h="1" x="1"/>
        <item x="0"/>
        <item h="1" x="2"/>
        <item t="default"/>
      </items>
    </pivotField>
    <pivotField axis="axisRow" outline="0" showAll="0" insertBlankRow="1">
      <items count="3">
        <item x="0"/>
        <item x="1"/>
        <item t="default"/>
      </items>
    </pivotField>
    <pivotField axis="axisRow" outline="0" showAll="0">
      <items count="5">
        <item x="0"/>
        <item x="1"/>
        <item x="3"/>
        <item x="2"/>
        <item t="default"/>
      </items>
    </pivotField>
    <pivotField dataField="1" showAll="0">
      <items count="444">
        <item x="30"/>
        <item x="122"/>
        <item x="64"/>
        <item x="25"/>
        <item x="82"/>
        <item x="217"/>
        <item x="358"/>
        <item x="108"/>
        <item x="394"/>
        <item x="124"/>
        <item x="36"/>
        <item x="329"/>
        <item x="105"/>
        <item x="247"/>
        <item x="391"/>
        <item x="98"/>
        <item x="242"/>
        <item x="385"/>
        <item x="95"/>
        <item x="239"/>
        <item x="127"/>
        <item x="382"/>
        <item x="83"/>
        <item x="268"/>
        <item x="373"/>
        <item x="263"/>
        <item x="49"/>
        <item x="136"/>
        <item x="413"/>
        <item x="408"/>
        <item x="51"/>
        <item x="35"/>
        <item x="341"/>
        <item x="154"/>
        <item x="187"/>
        <item x="328"/>
        <item x="101"/>
        <item x="388"/>
        <item x="97"/>
        <item x="56"/>
        <item x="241"/>
        <item x="204"/>
        <item x="384"/>
        <item x="10"/>
        <item x="60"/>
        <item x="346"/>
        <item x="209"/>
        <item x="42"/>
        <item x="166"/>
        <item x="351"/>
        <item x="191"/>
        <item x="307"/>
        <item x="333"/>
        <item x="120"/>
        <item x="261"/>
        <item x="406"/>
        <item x="17"/>
        <item x="264"/>
        <item x="34"/>
        <item x="186"/>
        <item x="192"/>
        <item x="327"/>
        <item x="334"/>
        <item x="409"/>
        <item x="228"/>
        <item x="369"/>
        <item x="248"/>
        <item x="392"/>
        <item x="106"/>
        <item x="44"/>
        <item x="45"/>
        <item x="41"/>
        <item x="410"/>
        <item x="3"/>
        <item x="265"/>
        <item x="88"/>
        <item x="76"/>
        <item x="159"/>
        <item x="71"/>
        <item x="152"/>
        <item x="107"/>
        <item x="295"/>
        <item x="100"/>
        <item x="300"/>
        <item x="441"/>
        <item x="249"/>
        <item x="220"/>
        <item x="244"/>
        <item x="113"/>
        <item x="393"/>
        <item x="109"/>
        <item x="78"/>
        <item x="387"/>
        <item x="254"/>
        <item x="361"/>
        <item x="250"/>
        <item x="227"/>
        <item x="399"/>
        <item x="395"/>
        <item x="368"/>
        <item x="81"/>
        <item x="23"/>
        <item x="194"/>
        <item x="231"/>
        <item x="68"/>
        <item x="104"/>
        <item x="336"/>
        <item x="372"/>
        <item x="178"/>
        <item x="46"/>
        <item x="319"/>
        <item x="214"/>
        <item x="195"/>
        <item x="196"/>
        <item x="355"/>
        <item x="338"/>
        <item x="337"/>
        <item x="99"/>
        <item x="133"/>
        <item x="243"/>
        <item x="123"/>
        <item x="386"/>
        <item x="142"/>
        <item x="280"/>
        <item x="58"/>
        <item x="151"/>
        <item x="57"/>
        <item x="206"/>
        <item x="205"/>
        <item x="32"/>
        <item x="31"/>
        <item x="426"/>
        <item x="155"/>
        <item x="348"/>
        <item x="347"/>
        <item x="183"/>
        <item x="324"/>
        <item x="111"/>
        <item x="184"/>
        <item x="125"/>
        <item x="252"/>
        <item x="325"/>
        <item x="272"/>
        <item x="397"/>
        <item x="418"/>
        <item x="193"/>
        <item x="102"/>
        <item x="335"/>
        <item x="20"/>
        <item x="26"/>
        <item x="15"/>
        <item x="389"/>
        <item x="175"/>
        <item x="132"/>
        <item x="170"/>
        <item x="417"/>
        <item x="188"/>
        <item x="77"/>
        <item x="266"/>
        <item x="316"/>
        <item x="330"/>
        <item x="28"/>
        <item x="153"/>
        <item x="226"/>
        <item x="311"/>
        <item x="181"/>
        <item x="367"/>
        <item x="262"/>
        <item x="322"/>
        <item x="293"/>
        <item x="407"/>
        <item x="411"/>
        <item x="439"/>
        <item x="211"/>
        <item x="131"/>
        <item x="271"/>
        <item x="43"/>
        <item x="416"/>
        <item x="48"/>
        <item x="18"/>
        <item x="66"/>
        <item x="229"/>
        <item x="198"/>
        <item x="121"/>
        <item x="370"/>
        <item x="340"/>
        <item x="213"/>
        <item x="39"/>
        <item x="354"/>
        <item x="189"/>
        <item x="79"/>
        <item x="331"/>
        <item x="85"/>
        <item x="22"/>
        <item x="282"/>
        <item x="246"/>
        <item x="177"/>
        <item x="232"/>
        <item x="63"/>
        <item x="428"/>
        <item x="148"/>
        <item x="96"/>
        <item x="318"/>
        <item x="129"/>
        <item x="110"/>
        <item x="375"/>
        <item x="240"/>
        <item x="212"/>
        <item x="73"/>
        <item x="251"/>
        <item x="383"/>
        <item x="396"/>
        <item x="353"/>
        <item x="222"/>
        <item x="52"/>
        <item x="363"/>
        <item x="200"/>
        <item x="140"/>
        <item x="38"/>
        <item x="115"/>
        <item x="342"/>
        <item x="149"/>
        <item x="256"/>
        <item x="401"/>
        <item x="67"/>
        <item x="89"/>
        <item x="225"/>
        <item x="235"/>
        <item x="366"/>
        <item x="216"/>
        <item x="378"/>
        <item x="294"/>
        <item x="357"/>
        <item x="440"/>
        <item x="117"/>
        <item x="69"/>
        <item x="258"/>
        <item x="290"/>
        <item x="11"/>
        <item x="54"/>
        <item x="93"/>
        <item x="436"/>
        <item x="403"/>
        <item x="74"/>
        <item x="158"/>
        <item x="218"/>
        <item x="53"/>
        <item x="237"/>
        <item x="380"/>
        <item x="223"/>
        <item x="172"/>
        <item x="359"/>
        <item x="201"/>
        <item x="27"/>
        <item x="2"/>
        <item x="313"/>
        <item x="180"/>
        <item x="364"/>
        <item x="40"/>
        <item x="343"/>
        <item x="321"/>
        <item x="190"/>
        <item x="146"/>
        <item x="332"/>
        <item x="299"/>
        <item x="70"/>
        <item x="59"/>
        <item x="288"/>
        <item x="434"/>
        <item x="62"/>
        <item x="92"/>
        <item x="219"/>
        <item x="210"/>
        <item x="202"/>
        <item x="360"/>
        <item x="352"/>
        <item x="134"/>
        <item x="1"/>
        <item x="72"/>
        <item x="61"/>
        <item x="344"/>
        <item x="157"/>
        <item x="273"/>
        <item x="37"/>
        <item x="298"/>
        <item x="208"/>
        <item x="221"/>
        <item x="419"/>
        <item x="350"/>
        <item x="90"/>
        <item x="362"/>
        <item x="253"/>
        <item x="398"/>
        <item x="112"/>
        <item x="12"/>
        <item x="147"/>
        <item x="167"/>
        <item x="289"/>
        <item x="308"/>
        <item x="435"/>
        <item x="296"/>
        <item x="442"/>
        <item x="55"/>
        <item x="114"/>
        <item x="279"/>
        <item x="255"/>
        <item x="87"/>
        <item x="21"/>
        <item x="400"/>
        <item x="14"/>
        <item x="91"/>
        <item x="234"/>
        <item x="94"/>
        <item x="425"/>
        <item x="207"/>
        <item x="29"/>
        <item x="169"/>
        <item x="377"/>
        <item x="118"/>
        <item x="4"/>
        <item x="238"/>
        <item x="236"/>
        <item x="144"/>
        <item x="349"/>
        <item x="182"/>
        <item x="310"/>
        <item x="381"/>
        <item x="286"/>
        <item x="323"/>
        <item x="160"/>
        <item x="379"/>
        <item x="432"/>
        <item x="301"/>
        <item x="84"/>
        <item x="135"/>
        <item x="374"/>
        <item x="50"/>
        <item x="274"/>
        <item x="75"/>
        <item x="285"/>
        <item x="139"/>
        <item x="420"/>
        <item x="277"/>
        <item x="199"/>
        <item x="423"/>
        <item x="176"/>
        <item x="203"/>
        <item x="431"/>
        <item x="126"/>
        <item x="317"/>
        <item x="345"/>
        <item x="267"/>
        <item x="412"/>
        <item x="13"/>
        <item x="103"/>
        <item x="245"/>
        <item x="390"/>
        <item x="168"/>
        <item x="259"/>
        <item x="145"/>
        <item x="309"/>
        <item x="404"/>
        <item x="287"/>
        <item x="128"/>
        <item x="8"/>
        <item x="119"/>
        <item x="433"/>
        <item x="164"/>
        <item x="269"/>
        <item x="305"/>
        <item x="414"/>
        <item x="150"/>
        <item x="16"/>
        <item x="171"/>
        <item x="291"/>
        <item x="173"/>
        <item x="312"/>
        <item x="24"/>
        <item x="314"/>
        <item x="33"/>
        <item x="179"/>
        <item x="437"/>
        <item x="185"/>
        <item x="47"/>
        <item x="283"/>
        <item x="224"/>
        <item x="320"/>
        <item x="326"/>
        <item x="197"/>
        <item x="9"/>
        <item x="365"/>
        <item x="339"/>
        <item x="165"/>
        <item x="292"/>
        <item x="429"/>
        <item x="438"/>
        <item x="80"/>
        <item x="19"/>
        <item x="230"/>
        <item x="174"/>
        <item x="6"/>
        <item x="371"/>
        <item x="306"/>
        <item x="138"/>
        <item x="315"/>
        <item x="162"/>
        <item x="260"/>
        <item x="86"/>
        <item x="143"/>
        <item x="303"/>
        <item x="233"/>
        <item x="405"/>
        <item x="376"/>
        <item x="116"/>
        <item x="278"/>
        <item x="257"/>
        <item x="402"/>
        <item x="284"/>
        <item x="424"/>
        <item x="5"/>
        <item x="430"/>
        <item x="161"/>
        <item x="302"/>
        <item x="276"/>
        <item x="422"/>
        <item x="141"/>
        <item x="137"/>
        <item x="281"/>
        <item x="275"/>
        <item x="427"/>
        <item x="0"/>
        <item x="421"/>
        <item x="156"/>
        <item x="297"/>
        <item x="130"/>
        <item x="270"/>
        <item x="415"/>
        <item x="65"/>
        <item x="215"/>
        <item x="356"/>
        <item x="7"/>
        <item x="163"/>
        <item x="304"/>
        <item t="default"/>
      </items>
    </pivotField>
  </pivotFields>
  <rowFields count="4">
    <field x="7"/>
    <field x="10"/>
    <field x="11"/>
    <field x="9"/>
  </rowFields>
  <rowItems count="76">
    <i>
      <x/>
      <x v="1"/>
      <x v="1"/>
      <x v="1"/>
    </i>
    <i t="default" r="2">
      <x v="1"/>
    </i>
    <i t="default" r="1">
      <x v="1"/>
    </i>
    <i t="blank" r="1">
      <x v="1"/>
    </i>
    <i t="default">
      <x/>
    </i>
    <i>
      <x v="1"/>
      <x v="1"/>
      <x v="1"/>
      <x v="1"/>
    </i>
    <i t="default" r="2">
      <x v="1"/>
    </i>
    <i t="default" r="1">
      <x v="1"/>
    </i>
    <i t="blank" r="1">
      <x v="1"/>
    </i>
    <i t="default">
      <x v="1"/>
    </i>
    <i>
      <x v="2"/>
      <x v="1"/>
      <x v="1"/>
      <x v="1"/>
    </i>
    <i t="default" r="2">
      <x v="1"/>
    </i>
    <i t="default" r="1">
      <x v="1"/>
    </i>
    <i t="blank" r="1">
      <x v="1"/>
    </i>
    <i t="default">
      <x v="2"/>
    </i>
    <i>
      <x v="3"/>
      <x/>
      <x v="2"/>
      <x v="1"/>
    </i>
    <i t="default" r="2">
      <x v="2"/>
    </i>
    <i t="default" r="1">
      <x/>
    </i>
    <i t="blank" r="1">
      <x/>
    </i>
    <i t="default">
      <x v="3"/>
    </i>
    <i>
      <x v="6"/>
      <x/>
      <x/>
      <x v="1"/>
    </i>
    <i t="default" r="2">
      <x/>
    </i>
    <i r="2">
      <x v="1"/>
      <x v="1"/>
    </i>
    <i t="default" r="2">
      <x v="1"/>
    </i>
    <i t="default" r="1">
      <x/>
    </i>
    <i t="blank" r="1">
      <x/>
    </i>
    <i r="1">
      <x v="1"/>
      <x v="3"/>
      <x v="1"/>
    </i>
    <i t="default" r="2">
      <x v="3"/>
    </i>
    <i t="default" r="1">
      <x v="1"/>
    </i>
    <i t="blank" r="1">
      <x v="1"/>
    </i>
    <i t="default">
      <x v="6"/>
    </i>
    <i>
      <x v="7"/>
      <x/>
      <x/>
      <x v="1"/>
    </i>
    <i t="default" r="2">
      <x/>
    </i>
    <i t="default" r="1">
      <x/>
    </i>
    <i t="blank" r="1">
      <x/>
    </i>
    <i r="1">
      <x v="1"/>
      <x v="1"/>
      <x v="1"/>
    </i>
    <i t="default" r="2">
      <x v="1"/>
    </i>
    <i r="2">
      <x v="3"/>
      <x v="1"/>
    </i>
    <i t="default" r="2">
      <x v="3"/>
    </i>
    <i t="default" r="1">
      <x v="1"/>
    </i>
    <i t="blank" r="1">
      <x v="1"/>
    </i>
    <i t="default">
      <x v="7"/>
    </i>
    <i>
      <x v="8"/>
      <x/>
      <x/>
      <x v="1"/>
    </i>
    <i t="default" r="2">
      <x/>
    </i>
    <i t="default" r="1">
      <x/>
    </i>
    <i t="blank" r="1">
      <x/>
    </i>
    <i t="default">
      <x v="8"/>
    </i>
    <i>
      <x v="9"/>
      <x v="1"/>
      <x v="1"/>
      <x v="1"/>
    </i>
    <i t="default" r="2">
      <x v="1"/>
    </i>
    <i t="default" r="1">
      <x v="1"/>
    </i>
    <i t="blank" r="1">
      <x v="1"/>
    </i>
    <i t="default">
      <x v="9"/>
    </i>
    <i>
      <x v="10"/>
      <x/>
      <x/>
      <x v="1"/>
    </i>
    <i t="default" r="2">
      <x/>
    </i>
    <i t="default" r="1">
      <x/>
    </i>
    <i t="blank" r="1">
      <x/>
    </i>
    <i t="default">
      <x v="10"/>
    </i>
    <i>
      <x v="11"/>
      <x/>
      <x v="1"/>
      <x v="1"/>
    </i>
    <i t="default" r="2">
      <x v="1"/>
    </i>
    <i t="default" r="1">
      <x/>
    </i>
    <i t="blank" r="1">
      <x/>
    </i>
    <i t="default">
      <x v="11"/>
    </i>
    <i>
      <x v="12"/>
      <x/>
      <x/>
      <x v="1"/>
    </i>
    <i t="default" r="2">
      <x/>
    </i>
    <i r="2">
      <x v="1"/>
      <x v="1"/>
    </i>
    <i t="default" r="2">
      <x v="1"/>
    </i>
    <i t="default" r="1">
      <x/>
    </i>
    <i t="blank" r="1">
      <x/>
    </i>
    <i r="1">
      <x v="1"/>
      <x v="1"/>
      <x v="1"/>
    </i>
    <i t="default" r="2">
      <x v="1"/>
    </i>
    <i r="2">
      <x v="3"/>
      <x v="1"/>
    </i>
    <i t="default" r="2">
      <x v="3"/>
    </i>
    <i t="default" r="1">
      <x v="1"/>
    </i>
    <i t="blank" r="1">
      <x v="1"/>
    </i>
    <i t="default">
      <x v="1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BUDGET_AMOUNT" fld="12" baseField="0" baseItem="0"/>
  </dataFields>
  <formats count="27">
    <format dxfId="26">
      <pivotArea outline="0" collapsedLevelsAreSubtotals="1" fieldPosition="0">
        <references count="1">
          <reference field="2" count="0" selected="0"/>
        </references>
      </pivotArea>
    </format>
    <format dxfId="25">
      <pivotArea outline="0" collapsedLevelsAreSubtotals="1" fieldPosition="0">
        <references count="2">
          <reference field="2" count="0" selected="0"/>
          <reference field="7" count="1" selected="0" defaultSubtotal="1">
            <x v="0"/>
          </reference>
        </references>
      </pivotArea>
    </format>
    <format dxfId="24">
      <pivotArea dataOnly="0" labelOnly="1" fieldPosition="0">
        <references count="1">
          <reference field="7" count="1" defaultSubtotal="1">
            <x v="0"/>
          </reference>
        </references>
      </pivotArea>
    </format>
    <format dxfId="23">
      <pivotArea outline="0" collapsedLevelsAreSubtotals="1" fieldPosition="0">
        <references count="2">
          <reference field="2" count="0" selected="0"/>
          <reference field="7" count="1" selected="0" defaultSubtotal="1">
            <x v="1"/>
          </reference>
        </references>
      </pivotArea>
    </format>
    <format dxfId="22">
      <pivotArea dataOnly="0" labelOnly="1" fieldPosition="0">
        <references count="1">
          <reference field="7" count="1" defaultSubtotal="1">
            <x v="1"/>
          </reference>
        </references>
      </pivotArea>
    </format>
    <format dxfId="21">
      <pivotArea outline="0" collapsedLevelsAreSubtotals="1" fieldPosition="0">
        <references count="2">
          <reference field="2" count="0" selected="0"/>
          <reference field="7" count="1" selected="0" defaultSubtotal="1">
            <x v="2"/>
          </reference>
        </references>
      </pivotArea>
    </format>
    <format dxfId="20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9">
      <pivotArea outline="0" collapsedLevelsAreSubtotals="1" fieldPosition="0">
        <references count="2">
          <reference field="2" count="0" selected="0"/>
          <reference field="7" count="1" selected="0" defaultSubtotal="1">
            <x v="3"/>
          </reference>
        </references>
      </pivotArea>
    </format>
    <format dxfId="18">
      <pivotArea dataOnly="0" labelOnly="1" fieldPosition="0">
        <references count="1">
          <reference field="7" count="1" defaultSubtotal="1">
            <x v="3"/>
          </reference>
        </references>
      </pivotArea>
    </format>
    <format dxfId="17">
      <pivotArea outline="0" collapsedLevelsAreSubtotals="1" fieldPosition="0">
        <references count="2">
          <reference field="2" count="0" selected="0"/>
          <reference field="7" count="1" selected="0" defaultSubtotal="1">
            <x v="4"/>
          </reference>
        </references>
      </pivotArea>
    </format>
    <format dxfId="16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5">
      <pivotArea outline="0" collapsedLevelsAreSubtotals="1" fieldPosition="0">
        <references count="2">
          <reference field="2" count="0" selected="0"/>
          <reference field="7" count="1" selected="0" defaultSubtotal="1">
            <x v="5"/>
          </reference>
        </references>
      </pivotArea>
    </format>
    <format dxfId="14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3">
      <pivotArea outline="0" collapsedLevelsAreSubtotals="1" fieldPosition="0">
        <references count="2">
          <reference field="2" count="0" selected="0"/>
          <reference field="7" count="1" selected="0" defaultSubtotal="1">
            <x v="6"/>
          </reference>
        </references>
      </pivotArea>
    </format>
    <format dxfId="12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1">
      <pivotArea outline="0" collapsedLevelsAreSubtotals="1" fieldPosition="0">
        <references count="2">
          <reference field="2" count="0" selected="0"/>
          <reference field="7" count="1" selected="0" defaultSubtotal="1">
            <x v="7"/>
          </reference>
        </references>
      </pivotArea>
    </format>
    <format dxfId="10">
      <pivotArea dataOnly="0" labelOnly="1" fieldPosition="0">
        <references count="1">
          <reference field="7" count="1" defaultSubtotal="1">
            <x v="7"/>
          </reference>
        </references>
      </pivotArea>
    </format>
    <format dxfId="9">
      <pivotArea outline="0" collapsedLevelsAreSubtotals="1" fieldPosition="0">
        <references count="2">
          <reference field="2" count="0" selected="0"/>
          <reference field="7" count="1" selected="0" defaultSubtotal="1">
            <x v="8"/>
          </reference>
        </references>
      </pivotArea>
    </format>
    <format dxfId="8">
      <pivotArea dataOnly="0" labelOnly="1" fieldPosition="0">
        <references count="1">
          <reference field="7" count="1" defaultSubtotal="1">
            <x v="8"/>
          </reference>
        </references>
      </pivotArea>
    </format>
    <format dxfId="7">
      <pivotArea outline="0" collapsedLevelsAreSubtotals="1" fieldPosition="0">
        <references count="2">
          <reference field="2" count="0" selected="0"/>
          <reference field="7" count="1" selected="0" defaultSubtotal="1">
            <x v="9"/>
          </reference>
        </references>
      </pivotArea>
    </format>
    <format dxfId="6">
      <pivotArea dataOnly="0" labelOnly="1" fieldPosition="0">
        <references count="1">
          <reference field="7" count="1" defaultSubtotal="1">
            <x v="9"/>
          </reference>
        </references>
      </pivotArea>
    </format>
    <format dxfId="5">
      <pivotArea outline="0" collapsedLevelsAreSubtotals="1" fieldPosition="0">
        <references count="2">
          <reference field="2" count="0" selected="0"/>
          <reference field="7" count="1" selected="0" defaultSubtotal="1">
            <x v="10"/>
          </reference>
        </references>
      </pivotArea>
    </format>
    <format dxfId="4">
      <pivotArea dataOnly="0" labelOnly="1" fieldPosition="0">
        <references count="1">
          <reference field="7" count="1" defaultSubtotal="1">
            <x v="10"/>
          </reference>
        </references>
      </pivotArea>
    </format>
    <format dxfId="3">
      <pivotArea outline="0" collapsedLevelsAreSubtotals="1" fieldPosition="0">
        <references count="2">
          <reference field="2" count="0" selected="0"/>
          <reference field="7" count="1" selected="0" defaultSubtotal="1">
            <x v="11"/>
          </reference>
        </references>
      </pivotArea>
    </format>
    <format dxfId="2">
      <pivotArea dataOnly="0" labelOnly="1" fieldPosition="0">
        <references count="1">
          <reference field="7" count="1" defaultSubtotal="1">
            <x v="11"/>
          </reference>
        </references>
      </pivotArea>
    </format>
    <format dxfId="1">
      <pivotArea outline="0" collapsedLevelsAreSubtotals="1" fieldPosition="0">
        <references count="2">
          <reference field="2" count="0" selected="0"/>
          <reference field="7" count="1" selected="0" defaultSubtotal="1">
            <x v="12"/>
          </reference>
        </references>
      </pivotArea>
    </format>
    <format dxfId="0">
      <pivotArea dataOnly="0" labelOnly="1" fieldPosition="0">
        <references count="1">
          <reference field="7" count="1" defaultSubtotal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L36"/>
  <sheetViews>
    <sheetView workbookViewId="0">
      <selection activeCell="O15" sqref="O15"/>
    </sheetView>
  </sheetViews>
  <sheetFormatPr defaultRowHeight="13.2"/>
  <cols>
    <col min="1" max="1" width="9.33203125" bestFit="1" customWidth="1"/>
    <col min="3" max="3" width="14" style="22" bestFit="1" customWidth="1"/>
    <col min="4" max="4" width="13.5546875" bestFit="1" customWidth="1"/>
    <col min="5" max="5" width="2.88671875" customWidth="1"/>
    <col min="6" max="6" width="14" bestFit="1" customWidth="1"/>
    <col min="7" max="7" width="12.88671875" bestFit="1" customWidth="1"/>
    <col min="8" max="8" width="2.88671875" customWidth="1"/>
    <col min="9" max="9" width="14" bestFit="1" customWidth="1"/>
    <col min="10" max="10" width="12.88671875" bestFit="1" customWidth="1"/>
    <col min="11" max="11" width="2.88671875" customWidth="1"/>
    <col min="12" max="12" width="14" bestFit="1" customWidth="1"/>
  </cols>
  <sheetData>
    <row r="2" spans="1:12">
      <c r="A2" t="s">
        <v>17</v>
      </c>
    </row>
    <row r="3" spans="1:12" ht="26.4">
      <c r="C3" s="35" t="s">
        <v>213</v>
      </c>
      <c r="D3" s="44" t="s">
        <v>239</v>
      </c>
      <c r="E3" s="34"/>
      <c r="F3" s="34">
        <v>2016</v>
      </c>
      <c r="G3" s="44" t="s">
        <v>237</v>
      </c>
      <c r="H3" s="34"/>
      <c r="I3" s="34">
        <v>2017</v>
      </c>
      <c r="J3" s="44" t="s">
        <v>238</v>
      </c>
      <c r="K3" s="34"/>
      <c r="L3" s="34">
        <v>2018</v>
      </c>
    </row>
    <row r="4" spans="1:12">
      <c r="A4" s="32">
        <v>500000</v>
      </c>
      <c r="C4" s="35">
        <v>222.62</v>
      </c>
      <c r="D4" s="40">
        <v>-222.62</v>
      </c>
      <c r="E4" s="34"/>
      <c r="F4" s="34"/>
      <c r="G4" s="42"/>
      <c r="H4" s="34"/>
      <c r="I4" s="34"/>
      <c r="J4" s="42"/>
      <c r="K4" s="34"/>
      <c r="L4" s="34"/>
    </row>
    <row r="5" spans="1:12">
      <c r="A5" s="32" t="s">
        <v>40</v>
      </c>
      <c r="C5" s="22">
        <v>122220.99</v>
      </c>
      <c r="D5" s="40">
        <v>-8533.9900000000052</v>
      </c>
      <c r="E5" s="31"/>
      <c r="F5" s="21">
        <v>113687</v>
      </c>
      <c r="G5" s="43">
        <f t="shared" ref="G5:G23" si="0">I5-F5</f>
        <v>5685</v>
      </c>
      <c r="H5" s="21"/>
      <c r="I5" s="21">
        <v>119372</v>
      </c>
      <c r="J5" s="43">
        <f t="shared" ref="J5:J23" si="1">L5-I5</f>
        <v>5968</v>
      </c>
      <c r="K5" s="21"/>
      <c r="L5" s="21">
        <v>125340</v>
      </c>
    </row>
    <row r="6" spans="1:12">
      <c r="A6" s="32" t="s">
        <v>35</v>
      </c>
      <c r="D6" s="40">
        <v>212683</v>
      </c>
      <c r="E6" s="31"/>
      <c r="F6" s="21">
        <v>212683</v>
      </c>
      <c r="G6" s="43">
        <f t="shared" si="0"/>
        <v>10635</v>
      </c>
      <c r="H6" s="21"/>
      <c r="I6" s="21">
        <v>223318</v>
      </c>
      <c r="J6" s="43">
        <f t="shared" si="1"/>
        <v>11166</v>
      </c>
      <c r="K6" s="21"/>
      <c r="L6" s="21">
        <v>234484</v>
      </c>
    </row>
    <row r="7" spans="1:12">
      <c r="A7" s="32">
        <v>561210</v>
      </c>
      <c r="C7" s="22">
        <v>217744.42</v>
      </c>
      <c r="D7" s="40">
        <v>-217744.42</v>
      </c>
      <c r="E7" s="31"/>
      <c r="F7" s="21"/>
      <c r="G7" s="43">
        <f t="shared" si="0"/>
        <v>0</v>
      </c>
      <c r="H7" s="21"/>
      <c r="I7" s="21"/>
      <c r="J7" s="43">
        <f t="shared" si="1"/>
        <v>0</v>
      </c>
      <c r="K7" s="21"/>
      <c r="L7" s="21"/>
    </row>
    <row r="8" spans="1:12">
      <c r="A8" s="32">
        <v>580000</v>
      </c>
      <c r="C8" s="22">
        <v>10</v>
      </c>
      <c r="D8" s="40">
        <v>-10</v>
      </c>
      <c r="E8" s="31"/>
      <c r="F8" s="21"/>
      <c r="G8" s="43">
        <f t="shared" si="0"/>
        <v>0</v>
      </c>
      <c r="H8" s="21"/>
      <c r="I8" s="21"/>
      <c r="J8" s="43">
        <f t="shared" si="1"/>
        <v>0</v>
      </c>
      <c r="K8" s="21"/>
      <c r="L8" s="21"/>
    </row>
    <row r="9" spans="1:12">
      <c r="A9" s="32">
        <v>586000</v>
      </c>
      <c r="C9" s="22">
        <v>439.61</v>
      </c>
      <c r="D9" s="40">
        <v>-439.61</v>
      </c>
      <c r="E9" s="31"/>
      <c r="F9" s="21"/>
      <c r="G9" s="43">
        <f t="shared" si="0"/>
        <v>0</v>
      </c>
      <c r="H9" s="21"/>
      <c r="I9" s="21"/>
      <c r="J9" s="43">
        <f t="shared" si="1"/>
        <v>0</v>
      </c>
      <c r="K9" s="21"/>
      <c r="L9" s="21"/>
    </row>
    <row r="10" spans="1:12">
      <c r="A10" s="32" t="s">
        <v>51</v>
      </c>
      <c r="C10" s="22">
        <v>192.91</v>
      </c>
      <c r="D10" s="40">
        <v>-192.91</v>
      </c>
      <c r="E10" s="31"/>
      <c r="F10" s="21">
        <v>0</v>
      </c>
      <c r="G10" s="43">
        <f t="shared" si="0"/>
        <v>40000</v>
      </c>
      <c r="H10" s="21"/>
      <c r="I10" s="21">
        <v>40000</v>
      </c>
      <c r="J10" s="43">
        <f t="shared" si="1"/>
        <v>0</v>
      </c>
      <c r="K10" s="21"/>
      <c r="L10" s="21">
        <v>40000</v>
      </c>
    </row>
    <row r="11" spans="1:12">
      <c r="A11" s="32">
        <v>588000</v>
      </c>
      <c r="C11" s="22">
        <v>5120.5</v>
      </c>
      <c r="D11" s="40">
        <v>-5120.5</v>
      </c>
      <c r="E11" s="31"/>
      <c r="F11" s="21"/>
      <c r="G11" s="43">
        <f t="shared" si="0"/>
        <v>0</v>
      </c>
      <c r="H11" s="21"/>
      <c r="I11" s="21"/>
      <c r="J11" s="43">
        <f t="shared" si="1"/>
        <v>0</v>
      </c>
      <c r="K11" s="21"/>
      <c r="L11" s="21"/>
    </row>
    <row r="12" spans="1:12">
      <c r="A12" s="32" t="s">
        <v>46</v>
      </c>
      <c r="C12" s="22">
        <v>41870.21</v>
      </c>
      <c r="D12" s="40">
        <v>8529.7900000000009</v>
      </c>
      <c r="E12" s="31"/>
      <c r="F12" s="21">
        <v>50400</v>
      </c>
      <c r="G12" s="43">
        <f t="shared" si="0"/>
        <v>2520</v>
      </c>
      <c r="H12" s="21"/>
      <c r="I12" s="21">
        <v>52920</v>
      </c>
      <c r="J12" s="43">
        <f t="shared" si="1"/>
        <v>2646</v>
      </c>
      <c r="K12" s="21"/>
      <c r="L12" s="21">
        <v>55566</v>
      </c>
    </row>
    <row r="13" spans="1:12">
      <c r="A13" s="32" t="s">
        <v>44</v>
      </c>
      <c r="C13" s="22">
        <v>181814.39999999999</v>
      </c>
      <c r="D13" s="40">
        <v>-181814.39999999999</v>
      </c>
      <c r="E13" s="31"/>
      <c r="F13" s="21"/>
      <c r="G13" s="43">
        <f t="shared" si="0"/>
        <v>0</v>
      </c>
      <c r="H13" s="21"/>
      <c r="I13" s="21"/>
      <c r="J13" s="43">
        <f t="shared" si="1"/>
        <v>0</v>
      </c>
      <c r="K13" s="21"/>
      <c r="L13" s="21"/>
    </row>
    <row r="14" spans="1:12">
      <c r="A14" s="32">
        <v>905000</v>
      </c>
      <c r="C14" s="22">
        <v>650</v>
      </c>
      <c r="D14" s="40">
        <v>-650</v>
      </c>
      <c r="E14" s="31"/>
      <c r="F14" s="21"/>
      <c r="G14" s="43">
        <f t="shared" si="0"/>
        <v>0</v>
      </c>
      <c r="H14" s="21"/>
      <c r="I14" s="21"/>
      <c r="J14" s="43">
        <f t="shared" si="1"/>
        <v>0</v>
      </c>
      <c r="K14" s="21"/>
      <c r="L14" s="21"/>
    </row>
    <row r="15" spans="1:12">
      <c r="A15" s="32" t="s">
        <v>22</v>
      </c>
      <c r="C15" s="22">
        <v>16479.810000000001</v>
      </c>
      <c r="D15" s="40">
        <v>-16479.810000000001</v>
      </c>
      <c r="E15" s="31"/>
      <c r="F15" s="21"/>
      <c r="G15" s="43">
        <f t="shared" si="0"/>
        <v>0</v>
      </c>
      <c r="H15" s="21"/>
      <c r="I15" s="21"/>
      <c r="J15" s="43">
        <f t="shared" si="1"/>
        <v>0</v>
      </c>
      <c r="K15" s="21"/>
      <c r="L15" s="21"/>
    </row>
    <row r="16" spans="1:12">
      <c r="A16" s="32" t="s">
        <v>25</v>
      </c>
      <c r="C16" s="22">
        <v>3262369.5</v>
      </c>
      <c r="D16" s="40">
        <v>675849.5</v>
      </c>
      <c r="E16" s="31"/>
      <c r="F16" s="1">
        <v>3938219</v>
      </c>
      <c r="G16" s="43">
        <f t="shared" si="0"/>
        <v>216494</v>
      </c>
      <c r="H16" s="1"/>
      <c r="I16" s="1">
        <v>4154713</v>
      </c>
      <c r="J16" s="43">
        <f t="shared" si="1"/>
        <v>176085</v>
      </c>
      <c r="K16" s="1"/>
      <c r="L16" s="1">
        <v>4330798</v>
      </c>
    </row>
    <row r="17" spans="1:12">
      <c r="A17" s="32" t="s">
        <v>75</v>
      </c>
      <c r="C17" s="22">
        <v>10048092.720000001</v>
      </c>
      <c r="D17" s="40">
        <v>-3197010.7200000007</v>
      </c>
      <c r="E17" s="31"/>
      <c r="F17" s="1">
        <v>6851082</v>
      </c>
      <c r="G17" s="43">
        <f t="shared" si="0"/>
        <v>3063947</v>
      </c>
      <c r="H17" s="1"/>
      <c r="I17" s="1">
        <v>9915029</v>
      </c>
      <c r="J17" s="43">
        <f t="shared" si="1"/>
        <v>545480</v>
      </c>
      <c r="K17" s="1"/>
      <c r="L17" s="1">
        <v>10460509</v>
      </c>
    </row>
    <row r="18" spans="1:12">
      <c r="A18" s="32" t="s">
        <v>33</v>
      </c>
      <c r="C18" s="22">
        <v>339031.23</v>
      </c>
      <c r="D18" s="40">
        <v>-233732.22999999998</v>
      </c>
      <c r="E18" s="31"/>
      <c r="F18" s="21">
        <v>105299</v>
      </c>
      <c r="G18" s="43">
        <f t="shared" si="0"/>
        <v>0</v>
      </c>
      <c r="H18" s="21"/>
      <c r="I18" s="21">
        <v>105299</v>
      </c>
      <c r="J18" s="43">
        <f t="shared" si="1"/>
        <v>0</v>
      </c>
      <c r="K18" s="21"/>
      <c r="L18" s="21">
        <v>105299</v>
      </c>
    </row>
    <row r="19" spans="1:12">
      <c r="A19" s="32" t="s">
        <v>64</v>
      </c>
      <c r="C19" s="22">
        <v>90681.43</v>
      </c>
      <c r="D19" s="40">
        <v>10118.570000000007</v>
      </c>
      <c r="E19" s="31"/>
      <c r="F19" s="21">
        <v>100800</v>
      </c>
      <c r="G19" s="43">
        <f t="shared" si="0"/>
        <v>5040</v>
      </c>
      <c r="H19" s="21"/>
      <c r="I19" s="21">
        <v>105840</v>
      </c>
      <c r="J19" s="43">
        <f t="shared" si="1"/>
        <v>5292</v>
      </c>
      <c r="K19" s="21"/>
      <c r="L19" s="21">
        <v>111132</v>
      </c>
    </row>
    <row r="20" spans="1:12">
      <c r="A20" s="32">
        <v>930100</v>
      </c>
      <c r="C20" s="22">
        <v>332.82</v>
      </c>
      <c r="D20" s="40">
        <v>-332.82</v>
      </c>
      <c r="E20" s="31"/>
      <c r="F20" s="21"/>
      <c r="G20" s="43">
        <f t="shared" si="0"/>
        <v>0</v>
      </c>
      <c r="H20" s="21"/>
      <c r="I20" s="21"/>
      <c r="J20" s="43">
        <f t="shared" si="1"/>
        <v>0</v>
      </c>
      <c r="K20" s="21"/>
      <c r="L20" s="21"/>
    </row>
    <row r="21" spans="1:12">
      <c r="A21" s="32" t="s">
        <v>27</v>
      </c>
      <c r="C21" s="22">
        <v>19302.509999999998</v>
      </c>
      <c r="D21" s="40">
        <v>-3552.5099999999984</v>
      </c>
      <c r="E21" s="31"/>
      <c r="F21" s="21">
        <v>15750</v>
      </c>
      <c r="G21" s="43">
        <f t="shared" si="0"/>
        <v>788</v>
      </c>
      <c r="H21" s="21"/>
      <c r="I21" s="21">
        <v>16538</v>
      </c>
      <c r="J21" s="43">
        <f t="shared" si="1"/>
        <v>826</v>
      </c>
      <c r="K21" s="21"/>
      <c r="L21" s="21">
        <v>17364</v>
      </c>
    </row>
    <row r="22" spans="1:12">
      <c r="A22" s="32" t="s">
        <v>88</v>
      </c>
      <c r="C22" s="22">
        <v>247597.38</v>
      </c>
      <c r="D22" s="40">
        <v>61238.619999999995</v>
      </c>
      <c r="E22" s="31"/>
      <c r="F22" s="21">
        <v>308836</v>
      </c>
      <c r="G22" s="43">
        <f t="shared" si="0"/>
        <v>15441</v>
      </c>
      <c r="H22" s="21"/>
      <c r="I22" s="21">
        <v>324277</v>
      </c>
      <c r="J22" s="43">
        <f t="shared" si="1"/>
        <v>16215</v>
      </c>
      <c r="K22" s="21"/>
      <c r="L22" s="21">
        <v>340492</v>
      </c>
    </row>
    <row r="23" spans="1:12">
      <c r="A23" s="32" t="s">
        <v>62</v>
      </c>
      <c r="C23" s="22">
        <v>7001382.4800000004</v>
      </c>
      <c r="D23" s="40">
        <v>1127752.5199999996</v>
      </c>
      <c r="E23" s="31"/>
      <c r="F23" s="21">
        <v>8129135</v>
      </c>
      <c r="G23" s="43">
        <f t="shared" si="0"/>
        <v>481838</v>
      </c>
      <c r="H23" s="21"/>
      <c r="I23" s="21">
        <v>8610973</v>
      </c>
      <c r="J23" s="43">
        <f t="shared" si="1"/>
        <v>613990</v>
      </c>
      <c r="K23" s="21"/>
      <c r="L23" s="21">
        <v>9224963</v>
      </c>
    </row>
    <row r="24" spans="1:12">
      <c r="D24" s="38"/>
      <c r="F24" s="21"/>
      <c r="G24" s="39"/>
      <c r="H24" s="21"/>
      <c r="I24" s="21"/>
      <c r="J24" s="39"/>
      <c r="K24" s="21"/>
      <c r="L24" s="21"/>
    </row>
    <row r="25" spans="1:12">
      <c r="C25" s="21">
        <v>21595555.540000003</v>
      </c>
      <c r="D25" s="39">
        <v>-1769664.540000001</v>
      </c>
      <c r="F25" s="21">
        <v>19825891</v>
      </c>
      <c r="G25" s="39">
        <v>3842388</v>
      </c>
      <c r="H25" s="21"/>
      <c r="I25" s="21">
        <v>23668279</v>
      </c>
      <c r="J25" s="39">
        <v>3842388</v>
      </c>
      <c r="K25" s="21"/>
      <c r="L25" s="21">
        <v>25045947</v>
      </c>
    </row>
    <row r="26" spans="1:12">
      <c r="D26" s="38"/>
      <c r="F26" s="21"/>
      <c r="G26" s="39"/>
      <c r="H26" s="21"/>
      <c r="I26" s="21"/>
      <c r="J26" s="39"/>
      <c r="K26" s="21"/>
      <c r="L26" s="21"/>
    </row>
    <row r="27" spans="1:12">
      <c r="D27" s="41">
        <v>-8.1945775218524461E-2</v>
      </c>
      <c r="F27" s="1">
        <v>19825891</v>
      </c>
      <c r="G27" s="41">
        <v>0.19380657343470717</v>
      </c>
      <c r="I27" s="1">
        <v>23668279</v>
      </c>
      <c r="J27" s="41">
        <v>5.8207358464888809E-2</v>
      </c>
      <c r="L27" s="1">
        <v>25045947</v>
      </c>
    </row>
    <row r="32" spans="1:12">
      <c r="A32" s="32" t="s">
        <v>44</v>
      </c>
      <c r="D32" s="43">
        <f>F32-C32</f>
        <v>521415</v>
      </c>
      <c r="F32" s="21">
        <v>521415</v>
      </c>
      <c r="G32" s="43">
        <f t="shared" ref="G32:G36" si="2">I32-F32</f>
        <v>15478</v>
      </c>
      <c r="H32" s="21"/>
      <c r="I32" s="21">
        <v>536893</v>
      </c>
      <c r="J32" s="43">
        <f>L32-I32</f>
        <v>15770</v>
      </c>
      <c r="K32" s="21"/>
      <c r="L32" s="21">
        <v>552663</v>
      </c>
    </row>
    <row r="33" spans="1:12">
      <c r="A33" s="32" t="s">
        <v>22</v>
      </c>
      <c r="D33" s="43">
        <f t="shared" ref="D33:D36" si="3">F33-C33</f>
        <v>7460446</v>
      </c>
      <c r="F33" s="21">
        <v>7460446</v>
      </c>
      <c r="G33" s="43">
        <f t="shared" si="2"/>
        <v>1052234</v>
      </c>
      <c r="H33" s="21"/>
      <c r="I33" s="21">
        <v>8512680</v>
      </c>
      <c r="J33" s="43">
        <f t="shared" ref="J33:J36" si="4">L33-I33</f>
        <v>265661</v>
      </c>
      <c r="K33" s="21"/>
      <c r="L33" s="21">
        <v>8778341</v>
      </c>
    </row>
    <row r="34" spans="1:12">
      <c r="A34" s="32" t="s">
        <v>75</v>
      </c>
      <c r="D34" s="43">
        <f t="shared" si="3"/>
        <v>5255</v>
      </c>
      <c r="F34" s="21">
        <v>5255</v>
      </c>
      <c r="G34" s="43">
        <f t="shared" si="2"/>
        <v>157</v>
      </c>
      <c r="H34" s="21"/>
      <c r="I34" s="21">
        <v>5412</v>
      </c>
      <c r="J34" s="43">
        <f t="shared" si="4"/>
        <v>163</v>
      </c>
      <c r="K34" s="21"/>
      <c r="L34" s="21">
        <v>5575</v>
      </c>
    </row>
    <row r="35" spans="1:12">
      <c r="D35" s="43"/>
      <c r="G35" s="43"/>
      <c r="J35" s="43"/>
    </row>
    <row r="36" spans="1:12">
      <c r="D36" s="43">
        <f t="shared" si="3"/>
        <v>7987116</v>
      </c>
      <c r="F36" s="21">
        <f>SUM(F32:F34)</f>
        <v>7987116</v>
      </c>
      <c r="G36" s="43">
        <f t="shared" si="2"/>
        <v>1067869</v>
      </c>
      <c r="I36" s="21">
        <f>SUM(I32:I34)</f>
        <v>9054985</v>
      </c>
      <c r="J36" s="43">
        <f t="shared" si="4"/>
        <v>281594</v>
      </c>
      <c r="L36" s="21">
        <f>SUM(L32:L34)</f>
        <v>9336579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92D050"/>
    <pageSetUpPr fitToPage="1"/>
  </sheetPr>
  <dimension ref="A1:AA37"/>
  <sheetViews>
    <sheetView tabSelected="1" zoomScale="85" zoomScaleNormal="85" workbookViewId="0">
      <selection activeCell="U11" sqref="U11"/>
    </sheetView>
  </sheetViews>
  <sheetFormatPr defaultColWidth="9.109375" defaultRowHeight="14.4"/>
  <cols>
    <col min="1" max="1" width="41.44140625" style="52" customWidth="1"/>
    <col min="2" max="2" width="8.33203125" style="52" customWidth="1"/>
    <col min="3" max="3" width="15.6640625" style="52" customWidth="1"/>
    <col min="4" max="4" width="6.6640625" style="84" bestFit="1" customWidth="1"/>
    <col min="5" max="5" width="11.5546875" style="69" customWidth="1"/>
    <col min="6" max="6" width="5.88671875" style="70" customWidth="1"/>
    <col min="7" max="7" width="11.5546875" style="69" customWidth="1"/>
    <col min="8" max="8" width="5.88671875" style="70" customWidth="1"/>
    <col min="9" max="9" width="11.5546875" style="69" customWidth="1"/>
    <col min="10" max="10" width="5.88671875" style="70" customWidth="1"/>
    <col min="11" max="11" width="11.5546875" style="69" customWidth="1"/>
    <col min="12" max="12" width="5.88671875" style="70" customWidth="1"/>
    <col min="13" max="13" width="11.5546875" style="69" customWidth="1"/>
    <col min="14" max="14" width="6.6640625" style="84" bestFit="1" customWidth="1"/>
    <col min="15" max="15" width="11.5546875" style="69" customWidth="1"/>
    <col min="16" max="16" width="6.6640625" style="84" bestFit="1" customWidth="1"/>
    <col min="17" max="17" width="11.5546875" style="69" customWidth="1"/>
    <col min="18" max="18" width="1.88671875" style="102" customWidth="1"/>
    <col min="19" max="19" width="14.33203125" style="69" bestFit="1" customWidth="1"/>
    <col min="20" max="16384" width="9.109375" style="52"/>
  </cols>
  <sheetData>
    <row r="1" spans="1:27" s="46" customFormat="1">
      <c r="A1" s="124" t="s">
        <v>242</v>
      </c>
      <c r="B1" s="124"/>
      <c r="C1" s="124"/>
      <c r="D1" s="125"/>
      <c r="E1" s="124"/>
      <c r="F1" s="124"/>
      <c r="G1" s="124"/>
      <c r="H1" s="124"/>
      <c r="I1" s="124"/>
      <c r="J1" s="124"/>
      <c r="K1" s="124"/>
      <c r="L1" s="125"/>
      <c r="M1" s="124"/>
      <c r="N1" s="124"/>
      <c r="O1" s="124"/>
      <c r="P1" s="124"/>
      <c r="Q1" s="124"/>
      <c r="R1" s="124"/>
      <c r="S1" s="124"/>
      <c r="T1" s="45"/>
      <c r="U1" s="45"/>
      <c r="V1" s="45"/>
      <c r="W1" s="45"/>
      <c r="X1" s="45"/>
      <c r="Y1" s="45"/>
      <c r="Z1" s="45"/>
      <c r="AA1" s="45"/>
    </row>
    <row r="2" spans="1:27" s="46" customFormat="1">
      <c r="A2" s="124" t="s">
        <v>243</v>
      </c>
      <c r="B2" s="124"/>
      <c r="C2" s="124"/>
      <c r="D2" s="125"/>
      <c r="E2" s="124"/>
      <c r="F2" s="124"/>
      <c r="G2" s="124"/>
      <c r="H2" s="124"/>
      <c r="I2" s="124"/>
      <c r="J2" s="124"/>
      <c r="K2" s="124"/>
      <c r="L2" s="125"/>
      <c r="M2" s="124"/>
      <c r="N2" s="124"/>
      <c r="O2" s="124"/>
      <c r="P2" s="124"/>
      <c r="Q2" s="124"/>
      <c r="R2" s="124"/>
      <c r="S2" s="124"/>
      <c r="T2" s="45"/>
      <c r="U2" s="45"/>
      <c r="V2" s="45"/>
      <c r="W2" s="45"/>
      <c r="X2" s="45"/>
      <c r="Y2" s="45"/>
      <c r="Z2" s="45"/>
      <c r="AA2" s="45"/>
    </row>
    <row r="3" spans="1:27" s="46" customFormat="1">
      <c r="A3" s="124" t="s">
        <v>244</v>
      </c>
      <c r="B3" s="124"/>
      <c r="C3" s="124"/>
      <c r="D3" s="125"/>
      <c r="E3" s="124"/>
      <c r="F3" s="124"/>
      <c r="G3" s="124"/>
      <c r="H3" s="124"/>
      <c r="I3" s="124"/>
      <c r="J3" s="124"/>
      <c r="K3" s="124"/>
      <c r="L3" s="125"/>
      <c r="M3" s="124"/>
      <c r="N3" s="124"/>
      <c r="O3" s="124"/>
      <c r="P3" s="124"/>
      <c r="Q3" s="124"/>
      <c r="R3" s="124"/>
      <c r="S3" s="124"/>
      <c r="T3" s="45"/>
      <c r="U3" s="45"/>
      <c r="V3" s="45"/>
      <c r="W3" s="45"/>
      <c r="X3" s="45"/>
      <c r="Y3" s="45"/>
      <c r="Z3" s="45"/>
      <c r="AA3" s="45"/>
    </row>
    <row r="4" spans="1:27" s="46" customFormat="1">
      <c r="A4" s="124" t="s">
        <v>277</v>
      </c>
      <c r="B4" s="124"/>
      <c r="C4" s="124"/>
      <c r="D4" s="125"/>
      <c r="E4" s="124"/>
      <c r="F4" s="124"/>
      <c r="G4" s="124"/>
      <c r="H4" s="124"/>
      <c r="I4" s="124"/>
      <c r="J4" s="124"/>
      <c r="K4" s="124"/>
      <c r="L4" s="125"/>
      <c r="M4" s="124"/>
      <c r="N4" s="124"/>
      <c r="O4" s="124"/>
      <c r="P4" s="124"/>
      <c r="Q4" s="124"/>
      <c r="R4" s="124"/>
      <c r="S4" s="124"/>
      <c r="T4" s="45"/>
      <c r="U4" s="45"/>
      <c r="V4" s="45"/>
      <c r="W4" s="45"/>
      <c r="X4" s="45"/>
      <c r="Y4" s="45"/>
      <c r="Z4" s="45"/>
      <c r="AA4" s="45"/>
    </row>
    <row r="5" spans="1:27" s="46" customFormat="1">
      <c r="A5" s="47"/>
      <c r="B5" s="47"/>
      <c r="C5" s="47"/>
      <c r="D5" s="48"/>
      <c r="E5" s="49"/>
      <c r="F5" s="50"/>
      <c r="G5" s="49"/>
      <c r="H5" s="50"/>
      <c r="I5" s="49"/>
      <c r="J5" s="50"/>
      <c r="K5" s="49"/>
      <c r="L5" s="50"/>
      <c r="M5" s="49"/>
      <c r="N5" s="48"/>
      <c r="O5" s="49"/>
      <c r="P5" s="48"/>
      <c r="Q5" s="49"/>
      <c r="R5" s="51"/>
      <c r="S5" s="49"/>
      <c r="T5" s="45"/>
      <c r="U5" s="45"/>
      <c r="V5" s="45"/>
      <c r="W5" s="45"/>
      <c r="X5" s="45"/>
      <c r="Y5" s="45"/>
      <c r="Z5" s="45"/>
      <c r="AA5" s="45"/>
    </row>
    <row r="6" spans="1:27">
      <c r="C6" s="53" t="s">
        <v>245</v>
      </c>
      <c r="D6" s="54"/>
      <c r="E6" s="55" t="s">
        <v>246</v>
      </c>
      <c r="F6" s="56"/>
      <c r="G6" s="55" t="s">
        <v>261</v>
      </c>
      <c r="H6" s="56"/>
      <c r="I6" s="55" t="s">
        <v>264</v>
      </c>
      <c r="J6" s="56"/>
      <c r="K6" s="55" t="s">
        <v>262</v>
      </c>
      <c r="L6" s="56"/>
      <c r="M6" s="55" t="s">
        <v>247</v>
      </c>
      <c r="N6" s="54"/>
      <c r="O6" s="55" t="s">
        <v>260</v>
      </c>
      <c r="P6" s="54"/>
      <c r="Q6" s="55" t="s">
        <v>263</v>
      </c>
      <c r="R6" s="57"/>
      <c r="S6" s="55" t="s">
        <v>248</v>
      </c>
    </row>
    <row r="7" spans="1:27">
      <c r="A7" s="52" t="s">
        <v>249</v>
      </c>
      <c r="B7" s="58" t="s">
        <v>250</v>
      </c>
      <c r="C7" s="118">
        <f>'ISIT - 2 - Non-Labor'!H15</f>
        <v>3411127.3727683555</v>
      </c>
      <c r="D7" s="58" t="s">
        <v>250</v>
      </c>
      <c r="E7" s="118">
        <f>'ISIT - 2 - Non-Labor'!H20</f>
        <v>5202.6000000000204</v>
      </c>
      <c r="F7" s="58"/>
      <c r="G7" s="118">
        <f>'ISIT - 2 - Non-Labor'!H27</f>
        <v>521002.99025714281</v>
      </c>
      <c r="H7" s="58" t="s">
        <v>250</v>
      </c>
      <c r="I7" s="59">
        <v>0</v>
      </c>
      <c r="J7" s="58" t="s">
        <v>250</v>
      </c>
      <c r="K7" s="59">
        <f>'ISIT - 2 - Non-Labor'!H34</f>
        <v>0</v>
      </c>
      <c r="L7" s="58" t="s">
        <v>250</v>
      </c>
      <c r="M7" s="118">
        <f>'ISIT - 2 - Non-Labor'!H40</f>
        <v>-61501.160000000018</v>
      </c>
      <c r="N7" s="58"/>
      <c r="O7" s="59">
        <v>0</v>
      </c>
      <c r="P7" s="58"/>
      <c r="Q7" s="59">
        <v>0</v>
      </c>
      <c r="R7" s="60"/>
      <c r="S7" s="118">
        <f>SUM(C7,E7,I7,G7,K7,M7,O7,Q7)</f>
        <v>3875831.8030254981</v>
      </c>
    </row>
    <row r="8" spans="1:27">
      <c r="A8" s="52" t="s">
        <v>251</v>
      </c>
      <c r="B8" s="58" t="s">
        <v>265</v>
      </c>
      <c r="C8" s="61"/>
      <c r="D8" s="58"/>
      <c r="E8" s="62"/>
      <c r="F8" s="58"/>
      <c r="G8" s="63"/>
      <c r="H8" s="58"/>
      <c r="I8" s="63"/>
      <c r="J8" s="58"/>
      <c r="K8" s="63"/>
      <c r="L8" s="58"/>
      <c r="M8" s="63"/>
      <c r="N8" s="58"/>
      <c r="O8" s="62">
        <v>0</v>
      </c>
      <c r="P8" s="58"/>
      <c r="Q8" s="62">
        <v>0</v>
      </c>
      <c r="R8" s="64"/>
      <c r="S8" s="63">
        <f>SUM(C8,E8,G8,I8,K8,M8,O8,Q8)</f>
        <v>0</v>
      </c>
    </row>
    <row r="9" spans="1:27">
      <c r="A9" s="116" t="s">
        <v>278</v>
      </c>
      <c r="B9" s="65"/>
      <c r="C9" s="66">
        <f>SUM(C7:C8)</f>
        <v>3411127.3727683555</v>
      </c>
      <c r="D9" s="67"/>
      <c r="E9" s="66">
        <f>SUM(E7:E8)</f>
        <v>5202.6000000000204</v>
      </c>
      <c r="F9" s="67"/>
      <c r="G9" s="66">
        <f t="shared" ref="G9:K9" si="0">SUM(G7:G8)</f>
        <v>521002.99025714281</v>
      </c>
      <c r="H9" s="67"/>
      <c r="I9" s="66">
        <f t="shared" ref="I9" si="1">SUM(I7:I8)</f>
        <v>0</v>
      </c>
      <c r="J9" s="67"/>
      <c r="K9" s="66">
        <f t="shared" si="0"/>
        <v>0</v>
      </c>
      <c r="L9" s="67"/>
      <c r="M9" s="66">
        <f t="shared" ref="M9" si="2">SUM(M7:M8)</f>
        <v>-61501.160000000018</v>
      </c>
      <c r="N9" s="67"/>
      <c r="O9" s="66">
        <f>SUM(O7:O8)</f>
        <v>0</v>
      </c>
      <c r="P9" s="67"/>
      <c r="Q9" s="66">
        <f>SUM(Q7:Q8)</f>
        <v>0</v>
      </c>
      <c r="R9" s="68"/>
      <c r="S9" s="117">
        <f>SUM(S7:S8)</f>
        <v>3875831.8030254981</v>
      </c>
    </row>
    <row r="10" spans="1:27">
      <c r="C10" s="69"/>
      <c r="D10" s="70"/>
      <c r="E10" s="71"/>
      <c r="F10" s="72"/>
      <c r="H10" s="72"/>
      <c r="J10" s="72"/>
      <c r="L10" s="72"/>
      <c r="N10" s="70"/>
      <c r="O10" s="71"/>
      <c r="P10" s="70"/>
      <c r="Q10" s="71"/>
      <c r="R10" s="73"/>
    </row>
    <row r="11" spans="1:27">
      <c r="A11" s="74"/>
      <c r="B11" s="74"/>
      <c r="C11" s="75"/>
      <c r="D11" s="76"/>
      <c r="E11" s="77"/>
      <c r="F11" s="78"/>
      <c r="G11" s="75"/>
      <c r="H11" s="78"/>
      <c r="I11" s="75"/>
      <c r="J11" s="78"/>
      <c r="K11" s="75"/>
      <c r="L11" s="78"/>
      <c r="M11" s="75"/>
      <c r="N11" s="76"/>
      <c r="O11" s="77"/>
      <c r="P11" s="76"/>
      <c r="Q11" s="77"/>
      <c r="R11" s="79"/>
    </row>
    <row r="12" spans="1:27">
      <c r="A12" s="80" t="s">
        <v>252</v>
      </c>
      <c r="B12" s="74"/>
      <c r="C12" s="75"/>
      <c r="D12" s="76"/>
      <c r="E12" s="77"/>
      <c r="F12" s="78"/>
      <c r="G12" s="75"/>
      <c r="H12" s="78"/>
      <c r="I12" s="75"/>
      <c r="J12" s="78"/>
      <c r="K12" s="75"/>
      <c r="L12" s="78"/>
      <c r="M12" s="75"/>
      <c r="N12" s="76"/>
      <c r="O12" s="77"/>
      <c r="P12" s="76"/>
      <c r="Q12" s="77"/>
      <c r="R12" s="79"/>
      <c r="V12" s="81"/>
    </row>
    <row r="13" spans="1:27">
      <c r="A13" s="82" t="s">
        <v>253</v>
      </c>
      <c r="B13" s="104">
        <v>0.77873999999999999</v>
      </c>
      <c r="C13" s="75"/>
      <c r="E13" s="77"/>
      <c r="F13" s="78"/>
      <c r="G13" s="75"/>
      <c r="H13" s="78"/>
      <c r="I13" s="75"/>
      <c r="J13" s="78"/>
      <c r="K13" s="75"/>
      <c r="L13" s="78"/>
      <c r="M13" s="75"/>
      <c r="N13" s="70"/>
      <c r="O13" s="77"/>
      <c r="P13" s="70"/>
      <c r="Q13" s="77"/>
      <c r="R13" s="79"/>
      <c r="V13" s="81"/>
      <c r="X13" s="85"/>
    </row>
    <row r="14" spans="1:27">
      <c r="A14" s="82" t="s">
        <v>254</v>
      </c>
      <c r="B14" s="104">
        <v>0.70577999999999996</v>
      </c>
      <c r="C14" s="75"/>
      <c r="D14" s="86"/>
      <c r="E14" s="77"/>
      <c r="F14" s="78"/>
      <c r="G14" s="75"/>
      <c r="H14" s="78"/>
      <c r="I14" s="75"/>
      <c r="J14" s="78"/>
      <c r="K14" s="75"/>
      <c r="L14" s="78"/>
      <c r="M14" s="75"/>
      <c r="N14" s="105"/>
      <c r="O14" s="77"/>
      <c r="P14" s="105"/>
      <c r="Q14" s="77"/>
      <c r="R14" s="79"/>
    </row>
    <row r="15" spans="1:27" ht="15" thickBot="1">
      <c r="A15" s="82" t="s">
        <v>255</v>
      </c>
      <c r="B15" s="104">
        <v>0.69189000000000001</v>
      </c>
      <c r="C15" s="87">
        <f>ROUND((C9)*$B$14*$B$15,0)</f>
        <v>1665729</v>
      </c>
      <c r="D15" s="86"/>
      <c r="E15" s="87">
        <f>ROUND((E9)*$B$15*$B$13,0)</f>
        <v>2803</v>
      </c>
      <c r="F15" s="88"/>
      <c r="G15" s="87">
        <f>ROUND((G9)*$B$13,0)</f>
        <v>405726</v>
      </c>
      <c r="H15" s="88"/>
      <c r="I15" s="87">
        <v>0</v>
      </c>
      <c r="J15" s="88"/>
      <c r="K15" s="87">
        <f>ROUND((K9)*$B$15,0)</f>
        <v>0</v>
      </c>
      <c r="L15" s="88"/>
      <c r="M15" s="87">
        <f>M9</f>
        <v>-61501.160000000018</v>
      </c>
      <c r="N15" s="105"/>
      <c r="O15" s="87">
        <v>0</v>
      </c>
      <c r="P15" s="105"/>
      <c r="Q15" s="87">
        <v>0</v>
      </c>
      <c r="R15" s="89"/>
      <c r="S15" s="119">
        <f>SUM(C15,E15,G15,I15,K15,M15,O15,Q15)</f>
        <v>2012756.84</v>
      </c>
      <c r="U15" s="120" t="s">
        <v>279</v>
      </c>
    </row>
    <row r="16" spans="1:27" ht="15" thickTop="1">
      <c r="A16" s="91"/>
      <c r="B16" s="92"/>
      <c r="C16" s="75"/>
      <c r="D16" s="93"/>
      <c r="E16" s="75"/>
      <c r="F16" s="78"/>
      <c r="G16" s="75"/>
      <c r="H16" s="78"/>
      <c r="I16" s="75"/>
      <c r="J16" s="78"/>
      <c r="K16" s="75"/>
      <c r="L16" s="78"/>
      <c r="M16" s="75"/>
      <c r="N16" s="93"/>
      <c r="O16" s="75"/>
      <c r="P16" s="93"/>
      <c r="Q16" s="75"/>
      <c r="R16" s="79"/>
      <c r="S16" s="75"/>
      <c r="V16" s="81"/>
    </row>
    <row r="17" spans="1:24">
      <c r="A17" s="80" t="s">
        <v>256</v>
      </c>
      <c r="B17" s="92"/>
      <c r="C17" s="75"/>
      <c r="D17" s="93"/>
      <c r="E17" s="75"/>
      <c r="F17" s="78"/>
      <c r="G17" s="75"/>
      <c r="H17" s="78"/>
      <c r="I17" s="75"/>
      <c r="J17" s="78"/>
      <c r="K17" s="75"/>
      <c r="L17" s="78"/>
      <c r="M17" s="75"/>
      <c r="N17" s="93"/>
      <c r="O17" s="75"/>
      <c r="P17" s="93"/>
      <c r="Q17" s="75"/>
      <c r="R17" s="79"/>
      <c r="S17" s="75"/>
      <c r="V17" s="81"/>
      <c r="X17" s="85"/>
    </row>
    <row r="18" spans="1:24">
      <c r="A18" s="82" t="s">
        <v>253</v>
      </c>
      <c r="B18" s="104">
        <v>0.22126000000000001</v>
      </c>
      <c r="C18" s="75"/>
      <c r="D18" s="70"/>
      <c r="E18" s="75"/>
      <c r="F18" s="78"/>
      <c r="G18" s="75"/>
      <c r="H18" s="78"/>
      <c r="I18" s="75"/>
      <c r="J18" s="78"/>
      <c r="K18" s="75"/>
      <c r="L18" s="78"/>
      <c r="M18" s="75"/>
      <c r="N18" s="70"/>
      <c r="O18" s="75"/>
      <c r="P18" s="70"/>
      <c r="Q18" s="75"/>
      <c r="R18" s="79"/>
      <c r="S18" s="75"/>
    </row>
    <row r="19" spans="1:24">
      <c r="A19" s="82" t="s">
        <v>254</v>
      </c>
      <c r="B19" s="104">
        <v>0.20513000000000001</v>
      </c>
      <c r="C19" s="75"/>
      <c r="D19" s="105"/>
      <c r="E19" s="75"/>
      <c r="F19" s="78"/>
      <c r="G19" s="75"/>
      <c r="H19" s="78"/>
      <c r="I19" s="75"/>
      <c r="J19" s="78"/>
      <c r="K19" s="75"/>
      <c r="L19" s="78"/>
      <c r="M19" s="75"/>
      <c r="N19" s="105"/>
      <c r="O19" s="75"/>
      <c r="P19" s="105"/>
      <c r="Q19" s="75"/>
      <c r="R19" s="79"/>
      <c r="S19" s="75"/>
    </row>
    <row r="20" spans="1:24" ht="15" thickBot="1">
      <c r="A20" s="82" t="s">
        <v>255</v>
      </c>
      <c r="B20" s="104">
        <v>0.72592999999999996</v>
      </c>
      <c r="C20" s="87">
        <f>ROUND((C9)*$B$19*$B$20,0)</f>
        <v>507951</v>
      </c>
      <c r="D20" s="86"/>
      <c r="E20" s="87">
        <f>ROUND((E9)*$B$20*$B$18,0)</f>
        <v>836</v>
      </c>
      <c r="F20" s="88"/>
      <c r="G20" s="87">
        <f>ROUND((G9)*$B$18,0)</f>
        <v>115277</v>
      </c>
      <c r="H20" s="88"/>
      <c r="I20" s="87">
        <v>0</v>
      </c>
      <c r="J20" s="88"/>
      <c r="K20" s="87">
        <v>0</v>
      </c>
      <c r="L20" s="88"/>
      <c r="M20" s="87">
        <v>0</v>
      </c>
      <c r="N20" s="105"/>
      <c r="O20" s="87">
        <f>ROUND((O9)*B20,0)</f>
        <v>0</v>
      </c>
      <c r="P20" s="105"/>
      <c r="Q20" s="87">
        <v>0</v>
      </c>
      <c r="R20" s="89"/>
      <c r="S20" s="119">
        <f>SUM(C20,E20,G20,I20,K20,M20,O20,Q20)</f>
        <v>624064</v>
      </c>
      <c r="U20" s="120" t="s">
        <v>279</v>
      </c>
      <c r="V20" s="81"/>
    </row>
    <row r="21" spans="1:24" ht="15" thickTop="1">
      <c r="A21" s="91"/>
      <c r="B21" s="92"/>
      <c r="C21" s="75"/>
      <c r="D21" s="93"/>
      <c r="E21" s="75"/>
      <c r="F21" s="78"/>
      <c r="G21" s="75"/>
      <c r="H21" s="78"/>
      <c r="I21" s="75"/>
      <c r="J21" s="78"/>
      <c r="K21" s="75"/>
      <c r="L21" s="78"/>
      <c r="M21" s="75"/>
      <c r="N21" s="93"/>
      <c r="O21" s="75"/>
      <c r="P21" s="93"/>
      <c r="Q21" s="75"/>
      <c r="R21" s="79"/>
      <c r="S21" s="75"/>
      <c r="V21" s="81"/>
      <c r="X21" s="85"/>
    </row>
    <row r="22" spans="1:24">
      <c r="A22" s="80" t="s">
        <v>257</v>
      </c>
      <c r="B22" s="92"/>
      <c r="C22" s="75"/>
      <c r="D22" s="93"/>
      <c r="E22" s="75"/>
      <c r="F22" s="78"/>
      <c r="G22" s="75"/>
      <c r="H22" s="78"/>
      <c r="I22" s="75"/>
      <c r="J22" s="78"/>
      <c r="K22" s="75"/>
      <c r="L22" s="78"/>
      <c r="M22" s="75"/>
      <c r="N22" s="93"/>
      <c r="O22" s="75"/>
      <c r="P22" s="93"/>
      <c r="Q22" s="75"/>
      <c r="R22" s="79"/>
      <c r="S22" s="75"/>
    </row>
    <row r="23" spans="1:24">
      <c r="A23" s="82" t="s">
        <v>253</v>
      </c>
      <c r="B23" s="103">
        <f>B13</f>
        <v>0.77873999999999999</v>
      </c>
      <c r="C23" s="75"/>
      <c r="D23" s="70"/>
      <c r="E23" s="75"/>
      <c r="F23" s="78"/>
      <c r="G23" s="75"/>
      <c r="H23" s="78"/>
      <c r="I23" s="75"/>
      <c r="J23" s="78"/>
      <c r="K23" s="75"/>
      <c r="L23" s="78"/>
      <c r="M23" s="75"/>
      <c r="N23" s="70"/>
      <c r="O23" s="75"/>
      <c r="P23" s="70"/>
      <c r="Q23" s="75"/>
      <c r="R23" s="79"/>
      <c r="S23" s="75"/>
    </row>
    <row r="24" spans="1:24">
      <c r="A24" s="82" t="s">
        <v>254</v>
      </c>
      <c r="B24" s="83">
        <f>B14</f>
        <v>0.70577999999999996</v>
      </c>
      <c r="C24" s="75"/>
      <c r="D24" s="105"/>
      <c r="E24" s="75"/>
      <c r="F24" s="78"/>
      <c r="G24" s="75"/>
      <c r="H24" s="78"/>
      <c r="I24" s="75"/>
      <c r="J24" s="78"/>
      <c r="K24" s="75"/>
      <c r="L24" s="78"/>
      <c r="M24" s="75"/>
      <c r="N24" s="105"/>
      <c r="O24" s="75"/>
      <c r="P24" s="105"/>
      <c r="Q24" s="75"/>
      <c r="R24" s="79"/>
      <c r="S24" s="75"/>
      <c r="V24" s="81"/>
    </row>
    <row r="25" spans="1:24" ht="15" thickBot="1">
      <c r="A25" s="82" t="s">
        <v>255</v>
      </c>
      <c r="B25" s="103">
        <f>1-B15</f>
        <v>0.30810999999999999</v>
      </c>
      <c r="C25" s="87">
        <f>ROUND((C9)*$B$24*$B$25,0)</f>
        <v>741777</v>
      </c>
      <c r="D25" s="86"/>
      <c r="E25" s="87">
        <f>ROUND((E9)*$B$25*$B$23,0)</f>
        <v>1248</v>
      </c>
      <c r="F25" s="88"/>
      <c r="G25" s="87">
        <v>0</v>
      </c>
      <c r="H25" s="88"/>
      <c r="I25" s="87">
        <f>ROUND((I9)*$B$23,0)</f>
        <v>0</v>
      </c>
      <c r="J25" s="88"/>
      <c r="K25" s="87">
        <f>ROUND((K9)*$B$25,0)</f>
        <v>0</v>
      </c>
      <c r="L25" s="88"/>
      <c r="M25" s="87">
        <v>0</v>
      </c>
      <c r="N25" s="105"/>
      <c r="O25" s="87">
        <v>0</v>
      </c>
      <c r="P25" s="105"/>
      <c r="Q25" s="87">
        <v>0</v>
      </c>
      <c r="R25" s="89"/>
      <c r="S25" s="90">
        <f>SUM(C25,E25,G25,I25,K25,M25,O25,Q25)</f>
        <v>743025</v>
      </c>
      <c r="V25" s="81"/>
      <c r="X25" s="85"/>
    </row>
    <row r="26" spans="1:24" ht="15" thickTop="1">
      <c r="A26" s="91"/>
      <c r="B26" s="92"/>
      <c r="C26" s="75"/>
      <c r="D26" s="93"/>
      <c r="E26" s="75"/>
      <c r="F26" s="78"/>
      <c r="G26" s="75"/>
      <c r="H26" s="78"/>
      <c r="I26" s="75"/>
      <c r="J26" s="78"/>
      <c r="K26" s="75"/>
      <c r="L26" s="78"/>
      <c r="M26" s="75"/>
      <c r="N26" s="93"/>
      <c r="O26" s="75"/>
      <c r="P26" s="93"/>
      <c r="Q26" s="75"/>
      <c r="R26" s="79"/>
      <c r="S26" s="75"/>
    </row>
    <row r="27" spans="1:24">
      <c r="A27" s="80" t="s">
        <v>258</v>
      </c>
      <c r="B27" s="92"/>
      <c r="C27" s="75"/>
      <c r="D27" s="93"/>
      <c r="E27" s="75"/>
      <c r="F27" s="78"/>
      <c r="G27" s="75"/>
      <c r="H27" s="78"/>
      <c r="I27" s="75"/>
      <c r="J27" s="78"/>
      <c r="K27" s="75"/>
      <c r="L27" s="78"/>
      <c r="M27" s="75"/>
      <c r="N27" s="93"/>
      <c r="O27" s="75"/>
      <c r="P27" s="93"/>
      <c r="Q27" s="75"/>
      <c r="R27" s="79"/>
      <c r="S27" s="75"/>
    </row>
    <row r="28" spans="1:24">
      <c r="A28" s="82" t="s">
        <v>253</v>
      </c>
      <c r="B28" s="83">
        <f>B18</f>
        <v>0.22126000000000001</v>
      </c>
      <c r="C28" s="75"/>
      <c r="D28" s="70"/>
      <c r="E28" s="75"/>
      <c r="F28" s="78"/>
      <c r="G28" s="75"/>
      <c r="H28" s="78"/>
      <c r="I28" s="75"/>
      <c r="J28" s="78"/>
      <c r="K28" s="75"/>
      <c r="L28" s="78"/>
      <c r="M28" s="75"/>
      <c r="N28" s="70"/>
      <c r="O28" s="75"/>
      <c r="P28" s="70"/>
      <c r="Q28" s="75"/>
      <c r="R28" s="79"/>
      <c r="S28" s="75"/>
      <c r="V28" s="81"/>
      <c r="X28" s="85"/>
    </row>
    <row r="29" spans="1:24">
      <c r="A29" s="82" t="s">
        <v>254</v>
      </c>
      <c r="B29" s="83">
        <f>B19</f>
        <v>0.20513000000000001</v>
      </c>
      <c r="C29" s="75"/>
      <c r="D29" s="105"/>
      <c r="E29" s="75"/>
      <c r="F29" s="78"/>
      <c r="G29" s="75"/>
      <c r="H29" s="78"/>
      <c r="I29" s="75"/>
      <c r="J29" s="78"/>
      <c r="K29" s="75"/>
      <c r="L29" s="78"/>
      <c r="M29" s="75"/>
      <c r="N29" s="105"/>
      <c r="O29" s="75"/>
      <c r="P29" s="105"/>
      <c r="Q29" s="75"/>
      <c r="R29" s="79"/>
      <c r="S29" s="75"/>
    </row>
    <row r="30" spans="1:24" ht="15" thickBot="1">
      <c r="A30" s="82" t="s">
        <v>255</v>
      </c>
      <c r="B30" s="103">
        <f>1-B20</f>
        <v>0.27407000000000004</v>
      </c>
      <c r="C30" s="87">
        <f>ROUND((C9)*$B$29*$B$30,0)</f>
        <v>191774</v>
      </c>
      <c r="D30" s="86"/>
      <c r="E30" s="87">
        <f>ROUND((E9)*$B$30*$B$28,0)</f>
        <v>315</v>
      </c>
      <c r="F30" s="88"/>
      <c r="G30" s="87">
        <v>0</v>
      </c>
      <c r="H30" s="88"/>
      <c r="I30" s="87">
        <f>ROUND((I9)*$B$28,0)</f>
        <v>0</v>
      </c>
      <c r="J30" s="88"/>
      <c r="K30" s="87">
        <v>0</v>
      </c>
      <c r="L30" s="88"/>
      <c r="M30" s="87">
        <v>0</v>
      </c>
      <c r="N30" s="105"/>
      <c r="O30" s="87">
        <f>ROUND((O9)*B30,0)</f>
        <v>0</v>
      </c>
      <c r="P30" s="105"/>
      <c r="Q30" s="87">
        <v>0</v>
      </c>
      <c r="R30" s="89"/>
      <c r="S30" s="90">
        <f>SUM(C30,E30,G30,I30,K30,M30,O30,Q30)</f>
        <v>192089</v>
      </c>
      <c r="X30" s="85"/>
    </row>
    <row r="31" spans="1:24" ht="15" thickTop="1">
      <c r="A31" s="91"/>
      <c r="B31" s="94"/>
      <c r="C31" s="95"/>
      <c r="D31" s="96"/>
      <c r="E31" s="95"/>
      <c r="F31" s="88"/>
      <c r="G31" s="95"/>
      <c r="H31" s="88"/>
      <c r="I31" s="95"/>
      <c r="J31" s="88"/>
      <c r="K31" s="95"/>
      <c r="L31" s="88"/>
      <c r="M31" s="95"/>
      <c r="N31" s="96"/>
      <c r="O31" s="95"/>
      <c r="P31" s="96"/>
      <c r="Q31" s="95"/>
      <c r="R31" s="89"/>
      <c r="S31" s="95"/>
    </row>
    <row r="32" spans="1:24">
      <c r="A32" s="97" t="s">
        <v>259</v>
      </c>
      <c r="B32" s="94"/>
      <c r="C32" s="95"/>
      <c r="D32" s="96"/>
      <c r="E32" s="95"/>
      <c r="F32" s="88"/>
      <c r="G32" s="95"/>
      <c r="H32" s="88"/>
      <c r="I32" s="95"/>
      <c r="J32" s="88"/>
      <c r="K32" s="95"/>
      <c r="L32" s="88"/>
      <c r="M32" s="95"/>
      <c r="N32" s="96"/>
      <c r="O32" s="95"/>
      <c r="P32" s="96"/>
      <c r="Q32" s="95"/>
      <c r="R32" s="89"/>
      <c r="S32" s="95"/>
    </row>
    <row r="33" spans="1:19" ht="15" thickBot="1">
      <c r="A33" s="82" t="s">
        <v>254</v>
      </c>
      <c r="B33" s="92">
        <f>1-B19-B14</f>
        <v>8.9090000000000003E-2</v>
      </c>
      <c r="C33" s="87">
        <f>ROUND((C9)*$B$33,0)</f>
        <v>303897</v>
      </c>
      <c r="D33" s="98"/>
      <c r="E33" s="87">
        <v>0</v>
      </c>
      <c r="F33" s="88"/>
      <c r="G33" s="87">
        <v>0</v>
      </c>
      <c r="H33" s="88"/>
      <c r="I33" s="87">
        <v>0</v>
      </c>
      <c r="J33" s="88"/>
      <c r="K33" s="87">
        <v>0</v>
      </c>
      <c r="L33" s="88"/>
      <c r="M33" s="87">
        <v>0</v>
      </c>
      <c r="N33" s="93"/>
      <c r="O33" s="87">
        <v>0</v>
      </c>
      <c r="P33" s="93"/>
      <c r="Q33" s="87">
        <f>Q9</f>
        <v>0</v>
      </c>
      <c r="R33" s="89"/>
      <c r="S33" s="90">
        <f>SUM(C33,E33,G33,I33,K33,M33,O33,Q33)</f>
        <v>303897</v>
      </c>
    </row>
    <row r="34" spans="1:19" ht="15" thickTop="1">
      <c r="C34" s="69"/>
      <c r="D34" s="99"/>
      <c r="E34" s="71"/>
      <c r="F34" s="72"/>
      <c r="H34" s="72"/>
      <c r="J34" s="72"/>
      <c r="L34" s="72"/>
      <c r="N34" s="106"/>
      <c r="O34" s="71"/>
      <c r="P34" s="106"/>
      <c r="Q34" s="71"/>
      <c r="R34" s="73"/>
    </row>
    <row r="35" spans="1:19">
      <c r="C35" s="100">
        <f>SUM(C15:C33)-C9</f>
        <v>0.62723164446651936</v>
      </c>
      <c r="D35" s="101"/>
      <c r="E35" s="71">
        <f>SUM(E15:E33)-E9</f>
        <v>-0.60000000002037268</v>
      </c>
      <c r="F35" s="72"/>
      <c r="G35" s="71">
        <f>SUM(G15:G33)-G9</f>
        <v>9.7428571898490191E-3</v>
      </c>
      <c r="H35" s="72"/>
      <c r="I35" s="71">
        <f>SUM(I15:I33)-I9</f>
        <v>0</v>
      </c>
      <c r="J35" s="72"/>
      <c r="K35" s="71">
        <f>SUM(K15:K33)-K9</f>
        <v>0</v>
      </c>
      <c r="L35" s="72"/>
      <c r="M35" s="71">
        <f>SUM(M15:M33)-M9</f>
        <v>0</v>
      </c>
      <c r="N35" s="101"/>
      <c r="O35" s="71">
        <f>SUM(O15:O33)-O9</f>
        <v>0</v>
      </c>
      <c r="P35" s="101"/>
      <c r="Q35" s="71">
        <f>SUM(Q15:Q33)-Q9</f>
        <v>0</v>
      </c>
      <c r="R35" s="73"/>
      <c r="S35" s="100">
        <f>SUM(C35:Q35)</f>
        <v>3.6974501635995694E-2</v>
      </c>
    </row>
    <row r="36" spans="1:19">
      <c r="C36" s="69"/>
      <c r="D36" s="70"/>
      <c r="N36" s="70"/>
      <c r="P36" s="70"/>
    </row>
    <row r="37" spans="1:19">
      <c r="N37" s="70"/>
    </row>
  </sheetData>
  <mergeCells count="4">
    <mergeCell ref="A1:S1"/>
    <mergeCell ref="A2:S2"/>
    <mergeCell ref="A3:S3"/>
    <mergeCell ref="A4:S4"/>
  </mergeCells>
  <pageMargins left="0.7" right="0.7" top="0.75" bottom="0.75" header="0.3" footer="0.3"/>
  <pageSetup scale="73" fitToHeight="0" orientation="landscape" r:id="rId1"/>
  <headerFooter>
    <oddHeader>&amp;RAdjustment No. &amp;U        3.07&amp;U
Workpaper Ref. &amp;U&amp;A</oddHeader>
    <oddFooter>&amp;L&amp;F
Page &amp;P of &amp;N&amp;RPrep by: ____________
          Date:  &amp;U&amp;D&amp;U           Mgr. Review:__________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9.109375" defaultRowHeight="13.2"/>
  <cols>
    <col min="1" max="16384" width="9.109375" style="107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50"/>
    <pageSetUpPr fitToPage="1"/>
  </sheetPr>
  <dimension ref="B3:H95"/>
  <sheetViews>
    <sheetView topLeftCell="A19" zoomScaleNormal="100" workbookViewId="0">
      <selection activeCell="H46" sqref="H46"/>
    </sheetView>
  </sheetViews>
  <sheetFormatPr defaultRowHeight="13.2"/>
  <cols>
    <col min="1" max="1" width="12" bestFit="1" customWidth="1"/>
    <col min="2" max="2" width="14" bestFit="1" customWidth="1"/>
    <col min="3" max="3" width="8.6640625" bestFit="1" customWidth="1"/>
    <col min="4" max="4" width="24.109375" bestFit="1" customWidth="1"/>
    <col min="5" max="6" width="15" bestFit="1" customWidth="1"/>
    <col min="7" max="7" width="15" customWidth="1"/>
    <col min="8" max="8" width="12.5546875" customWidth="1"/>
    <col min="9" max="22" width="9" customWidth="1"/>
    <col min="23" max="23" width="10.109375" bestFit="1" customWidth="1"/>
    <col min="24" max="52" width="9" customWidth="1"/>
    <col min="53" max="53" width="10.109375" bestFit="1" customWidth="1"/>
    <col min="54" max="82" width="9" customWidth="1"/>
    <col min="83" max="83" width="10.109375" bestFit="1" customWidth="1"/>
    <col min="84" max="84" width="9.88671875" bestFit="1" customWidth="1"/>
    <col min="85" max="145" width="9" customWidth="1"/>
    <col min="146" max="146" width="13.109375" bestFit="1" customWidth="1"/>
    <col min="147" max="147" width="11.6640625" bestFit="1" customWidth="1"/>
  </cols>
  <sheetData>
    <row r="3" spans="2:8" s="2" customFormat="1"/>
    <row r="4" spans="2:8" s="2" customFormat="1">
      <c r="H4" s="126" t="s">
        <v>276</v>
      </c>
    </row>
    <row r="5" spans="2:8">
      <c r="B5" t="s">
        <v>241</v>
      </c>
      <c r="H5" s="126"/>
    </row>
    <row r="6" spans="2:8">
      <c r="B6" t="s">
        <v>266</v>
      </c>
      <c r="C6" t="s">
        <v>240</v>
      </c>
      <c r="D6" t="s">
        <v>267</v>
      </c>
      <c r="E6" s="2">
        <v>2019</v>
      </c>
      <c r="F6" s="2">
        <v>2020</v>
      </c>
      <c r="G6" s="2">
        <v>2021</v>
      </c>
    </row>
    <row r="7" spans="2:8">
      <c r="B7" t="s">
        <v>29</v>
      </c>
      <c r="C7" t="s">
        <v>30</v>
      </c>
      <c r="D7" t="s">
        <v>268</v>
      </c>
      <c r="E7" s="108">
        <v>424560.84999999945</v>
      </c>
      <c r="F7" s="108">
        <v>343958.59916666703</v>
      </c>
      <c r="G7" s="108">
        <v>352473.11000000051</v>
      </c>
    </row>
    <row r="8" spans="2:8">
      <c r="D8" t="s">
        <v>269</v>
      </c>
      <c r="E8" s="108">
        <v>918371.32999999891</v>
      </c>
      <c r="F8" s="108">
        <v>877885.12000000011</v>
      </c>
      <c r="G8" s="108">
        <v>896066.51999999979</v>
      </c>
    </row>
    <row r="9" spans="2:8">
      <c r="D9" t="s">
        <v>270</v>
      </c>
      <c r="E9" s="108">
        <v>677821.02075166698</v>
      </c>
      <c r="F9" s="108">
        <v>1151345.049999998</v>
      </c>
      <c r="G9" s="108">
        <v>1346285.8099999987</v>
      </c>
    </row>
    <row r="10" spans="2:8">
      <c r="D10" t="s">
        <v>271</v>
      </c>
      <c r="E10" s="108">
        <v>8224120.9650399983</v>
      </c>
      <c r="F10" s="108">
        <v>9187505.708623331</v>
      </c>
      <c r="G10" s="108">
        <v>10694170.102703355</v>
      </c>
    </row>
    <row r="11" spans="2:8">
      <c r="D11" t="s">
        <v>272</v>
      </c>
      <c r="E11" s="108">
        <v>1096511.1758333328</v>
      </c>
      <c r="F11" s="108">
        <v>1159480.5687500006</v>
      </c>
      <c r="G11" s="108">
        <v>1181264.63625</v>
      </c>
    </row>
    <row r="12" spans="2:8">
      <c r="D12" t="s">
        <v>273</v>
      </c>
      <c r="E12" s="111">
        <v>996581.18000000145</v>
      </c>
      <c r="F12" s="111">
        <v>1195003.2820533353</v>
      </c>
      <c r="G12" s="111">
        <v>1278833.7154399997</v>
      </c>
    </row>
    <row r="13" spans="2:8">
      <c r="C13" t="s">
        <v>234</v>
      </c>
      <c r="E13" s="110">
        <f t="shared" ref="E13" si="0">SUM(E7:E12)</f>
        <v>12337966.521624999</v>
      </c>
      <c r="F13" s="110">
        <f>SUM(F7:F12)</f>
        <v>13915178.32859333</v>
      </c>
      <c r="G13" s="110">
        <f>SUM(G7:G12)</f>
        <v>15749093.894393355</v>
      </c>
    </row>
    <row r="14" spans="2:8" s="2" customFormat="1">
      <c r="C14"/>
      <c r="D14"/>
      <c r="E14" s="109"/>
      <c r="F14" s="109"/>
      <c r="G14" s="109"/>
    </row>
    <row r="15" spans="2:8" s="2" customFormat="1">
      <c r="C15"/>
      <c r="D15" s="2" t="s">
        <v>274</v>
      </c>
      <c r="E15" s="114"/>
      <c r="F15" s="114">
        <f>F13-E13</f>
        <v>1577211.8069683313</v>
      </c>
      <c r="G15" s="114">
        <f>G13-F13</f>
        <v>1833915.5658000242</v>
      </c>
      <c r="H15" s="121">
        <f>SUM(F15:G15)</f>
        <v>3411127.3727683555</v>
      </c>
    </row>
    <row r="16" spans="2:8" s="2" customFormat="1">
      <c r="E16" s="109"/>
      <c r="F16" s="109"/>
      <c r="G16" s="109"/>
    </row>
    <row r="17" spans="2:8">
      <c r="B17" t="s">
        <v>29</v>
      </c>
      <c r="C17" s="112" t="s">
        <v>19</v>
      </c>
      <c r="D17" s="112" t="s">
        <v>270</v>
      </c>
      <c r="E17" s="113">
        <v>79734</v>
      </c>
      <c r="F17" s="113">
        <v>84936.60000000002</v>
      </c>
      <c r="G17" s="113">
        <v>84936.60000000002</v>
      </c>
    </row>
    <row r="18" spans="2:8">
      <c r="C18" s="112" t="s">
        <v>236</v>
      </c>
      <c r="D18" s="2"/>
      <c r="E18" s="110">
        <f t="shared" ref="E18:G18" si="1">SUM(E17)</f>
        <v>79734</v>
      </c>
      <c r="F18" s="110">
        <f t="shared" si="1"/>
        <v>84936.60000000002</v>
      </c>
      <c r="G18" s="110">
        <f t="shared" si="1"/>
        <v>84936.60000000002</v>
      </c>
    </row>
    <row r="19" spans="2:8">
      <c r="C19" s="112"/>
      <c r="D19" s="2"/>
      <c r="E19" s="109"/>
      <c r="F19" s="109"/>
      <c r="G19" s="109"/>
    </row>
    <row r="20" spans="2:8">
      <c r="C20" s="112"/>
      <c r="D20" s="2" t="s">
        <v>274</v>
      </c>
      <c r="E20" s="114"/>
      <c r="F20" s="114">
        <f>F18-E18</f>
        <v>5202.6000000000204</v>
      </c>
      <c r="G20" s="114">
        <f>G18-F18</f>
        <v>0</v>
      </c>
      <c r="H20" s="121">
        <f>G20+F20</f>
        <v>5202.6000000000204</v>
      </c>
    </row>
    <row r="21" spans="2:8">
      <c r="C21" s="112"/>
      <c r="D21" s="2"/>
      <c r="E21" s="115"/>
      <c r="F21" s="115"/>
      <c r="G21" s="115"/>
      <c r="H21" s="109"/>
    </row>
    <row r="22" spans="2:8">
      <c r="B22" t="s">
        <v>29</v>
      </c>
      <c r="C22" s="112" t="s">
        <v>20</v>
      </c>
      <c r="D22" t="s">
        <v>271</v>
      </c>
      <c r="E22" s="108">
        <v>125808.331142857</v>
      </c>
      <c r="F22" s="108">
        <v>309255.23482857127</v>
      </c>
      <c r="G22" s="108">
        <v>342232.81139999983</v>
      </c>
      <c r="H22" s="109"/>
    </row>
    <row r="23" spans="2:8">
      <c r="C23" s="112"/>
      <c r="D23" t="s">
        <v>272</v>
      </c>
      <c r="E23" s="108">
        <v>85652.420000000027</v>
      </c>
      <c r="F23" s="108">
        <v>131904.46</v>
      </c>
      <c r="G23" s="108">
        <v>134774.76</v>
      </c>
      <c r="H23" s="109"/>
    </row>
    <row r="24" spans="2:8">
      <c r="C24" s="112"/>
      <c r="D24" t="s">
        <v>273</v>
      </c>
      <c r="E24" s="111">
        <v>165852.91</v>
      </c>
      <c r="F24" s="111">
        <v>376181.31000000006</v>
      </c>
      <c r="G24" s="111">
        <v>421309.08</v>
      </c>
      <c r="H24" s="109"/>
    </row>
    <row r="25" spans="2:8">
      <c r="C25" s="112" t="s">
        <v>235</v>
      </c>
      <c r="E25" s="110">
        <f t="shared" ref="E25:F25" si="2">SUM(E22:E24)</f>
        <v>377313.66114285705</v>
      </c>
      <c r="F25" s="110">
        <f t="shared" si="2"/>
        <v>817341.00482857134</v>
      </c>
      <c r="G25" s="110">
        <f>SUM(G22:G24)</f>
        <v>898316.65139999986</v>
      </c>
      <c r="H25" s="109"/>
    </row>
    <row r="26" spans="2:8">
      <c r="C26" s="112"/>
      <c r="D26" s="2"/>
      <c r="E26" s="115"/>
      <c r="F26" s="115"/>
      <c r="G26" s="115"/>
      <c r="H26" s="109"/>
    </row>
    <row r="27" spans="2:8">
      <c r="C27" s="112"/>
      <c r="D27" s="2" t="s">
        <v>274</v>
      </c>
      <c r="E27" s="114"/>
      <c r="F27" s="114">
        <f>F25-E25</f>
        <v>440027.3436857143</v>
      </c>
      <c r="G27" s="114">
        <f>G25-F25</f>
        <v>80975.646571428515</v>
      </c>
      <c r="H27" s="121">
        <f>SUM(F27:G27)</f>
        <v>521002.99025714281</v>
      </c>
    </row>
    <row r="28" spans="2:8">
      <c r="C28" s="112"/>
      <c r="D28" s="2"/>
      <c r="E28" s="115"/>
      <c r="F28" s="115"/>
      <c r="G28" s="115"/>
      <c r="H28" s="109"/>
    </row>
    <row r="29" spans="2:8">
      <c r="B29" t="s">
        <v>219</v>
      </c>
      <c r="E29" s="109">
        <f t="shared" ref="E29" si="3">E13+E18+E25</f>
        <v>12795014.182767857</v>
      </c>
      <c r="F29" s="109">
        <f>F13+F18+F25</f>
        <v>14817455.933421902</v>
      </c>
      <c r="G29" s="109">
        <f>G13+G18+G25</f>
        <v>16732347.145793354</v>
      </c>
      <c r="H29" s="109"/>
    </row>
    <row r="30" spans="2:8">
      <c r="E30" s="109"/>
      <c r="F30" s="109"/>
      <c r="G30" s="109"/>
      <c r="H30" s="109"/>
    </row>
    <row r="31" spans="2:8">
      <c r="B31" t="s">
        <v>18</v>
      </c>
      <c r="C31" t="s">
        <v>19</v>
      </c>
      <c r="D31" t="s">
        <v>271</v>
      </c>
      <c r="E31" s="113"/>
      <c r="F31" s="113"/>
      <c r="G31" s="113"/>
      <c r="H31" s="109"/>
    </row>
    <row r="32" spans="2:8">
      <c r="C32" t="s">
        <v>236</v>
      </c>
      <c r="E32" s="110">
        <f>SUM(E31)</f>
        <v>0</v>
      </c>
      <c r="F32" s="110">
        <f t="shared" ref="F32:G32" si="4">SUM(F31)</f>
        <v>0</v>
      </c>
      <c r="G32" s="110">
        <f t="shared" si="4"/>
        <v>0</v>
      </c>
      <c r="H32" s="109"/>
    </row>
    <row r="33" spans="2:8">
      <c r="E33" s="109"/>
      <c r="F33" s="109"/>
      <c r="G33" s="109"/>
      <c r="H33" s="109"/>
    </row>
    <row r="34" spans="2:8">
      <c r="D34" s="2" t="s">
        <v>274</v>
      </c>
      <c r="E34" s="114"/>
      <c r="F34" s="114">
        <f>F32-E32</f>
        <v>0</v>
      </c>
      <c r="G34" s="114">
        <f>G32-F32</f>
        <v>0</v>
      </c>
      <c r="H34" s="109">
        <f>SUM(F34:G34)</f>
        <v>0</v>
      </c>
    </row>
    <row r="35" spans="2:8">
      <c r="E35" s="109"/>
      <c r="F35" s="109"/>
      <c r="G35" s="109"/>
      <c r="H35" s="109"/>
    </row>
    <row r="36" spans="2:8">
      <c r="B36" t="s">
        <v>18</v>
      </c>
      <c r="C36" t="s">
        <v>20</v>
      </c>
      <c r="D36" t="s">
        <v>271</v>
      </c>
      <c r="E36" s="108">
        <v>136733.12000000002</v>
      </c>
      <c r="F36" s="108">
        <v>108271.38000000002</v>
      </c>
      <c r="G36" s="108">
        <v>106206.96</v>
      </c>
    </row>
    <row r="37" spans="2:8" s="2" customFormat="1">
      <c r="B37"/>
      <c r="C37"/>
      <c r="D37" t="s">
        <v>273</v>
      </c>
      <c r="E37" s="111">
        <v>30975</v>
      </c>
      <c r="F37" s="111">
        <v>0</v>
      </c>
      <c r="G37" s="111">
        <v>0</v>
      </c>
    </row>
    <row r="38" spans="2:8" s="2" customFormat="1">
      <c r="B38"/>
      <c r="C38" t="s">
        <v>235</v>
      </c>
      <c r="D38"/>
      <c r="E38" s="110">
        <f>SUM(E36:E37)</f>
        <v>167708.12000000002</v>
      </c>
      <c r="F38" s="110">
        <f t="shared" ref="F38:G38" si="5">SUM(F36:F37)</f>
        <v>108271.38000000002</v>
      </c>
      <c r="G38" s="110">
        <f t="shared" si="5"/>
        <v>106206.96</v>
      </c>
    </row>
    <row r="39" spans="2:8" s="2" customFormat="1">
      <c r="B39"/>
      <c r="C39"/>
      <c r="D39"/>
      <c r="E39" s="109"/>
      <c r="F39" s="109"/>
      <c r="G39" s="109"/>
    </row>
    <row r="40" spans="2:8">
      <c r="D40" s="2" t="s">
        <v>274</v>
      </c>
      <c r="E40" s="114"/>
      <c r="F40" s="114">
        <f>F38-E38</f>
        <v>-59436.740000000005</v>
      </c>
      <c r="G40" s="114">
        <f t="shared" ref="G40" si="6">G38-F38</f>
        <v>-2064.4200000000128</v>
      </c>
      <c r="H40" s="121">
        <f>SUM(F40:G40)</f>
        <v>-61501.160000000018</v>
      </c>
    </row>
    <row r="41" spans="2:8">
      <c r="B41" s="2"/>
      <c r="E41" s="108"/>
      <c r="F41" s="108"/>
      <c r="G41" s="108"/>
    </row>
    <row r="42" spans="2:8">
      <c r="B42" t="s">
        <v>218</v>
      </c>
      <c r="E42" s="109">
        <f>E38+E32</f>
        <v>167708.12000000002</v>
      </c>
      <c r="F42" s="109">
        <f t="shared" ref="F42:G42" si="7">F38+F32</f>
        <v>108271.38000000002</v>
      </c>
      <c r="G42" s="109">
        <f t="shared" si="7"/>
        <v>106206.96</v>
      </c>
    </row>
    <row r="43" spans="2:8">
      <c r="B43" s="2"/>
      <c r="C43" s="2"/>
      <c r="D43" s="2"/>
      <c r="E43" s="109"/>
      <c r="F43" s="109"/>
      <c r="G43" s="109"/>
    </row>
    <row r="44" spans="2:8" s="2" customFormat="1">
      <c r="B44" s="2" t="s">
        <v>215</v>
      </c>
      <c r="E44" s="109">
        <f>E29+E42</f>
        <v>12962722.302767856</v>
      </c>
      <c r="F44" s="109">
        <f>F29+F42</f>
        <v>14925727.313421903</v>
      </c>
      <c r="G44" s="109">
        <f>G29+G42</f>
        <v>16838554.105793353</v>
      </c>
    </row>
    <row r="45" spans="2:8" s="2" customFormat="1">
      <c r="B45"/>
    </row>
    <row r="46" spans="2:8" s="2" customFormat="1">
      <c r="B46"/>
      <c r="C46"/>
      <c r="D46" s="2" t="s">
        <v>275</v>
      </c>
      <c r="E46" s="114"/>
      <c r="F46" s="114">
        <f>F44-E44</f>
        <v>1963005.0106540471</v>
      </c>
      <c r="G46" s="114">
        <f t="shared" ref="G46" si="8">G44-F44</f>
        <v>1912826.79237145</v>
      </c>
      <c r="H46" s="122">
        <f>SUM(F46:G46)</f>
        <v>3875831.8030254971</v>
      </c>
    </row>
    <row r="48" spans="2:8">
      <c r="B48" s="2"/>
    </row>
    <row r="49" spans="2:7">
      <c r="B49" s="2"/>
    </row>
    <row r="50" spans="2:7">
      <c r="B50" s="2"/>
      <c r="C50" s="2"/>
      <c r="D50" s="2"/>
      <c r="E50" s="2"/>
      <c r="F50" s="2"/>
      <c r="G50" s="2"/>
    </row>
    <row r="51" spans="2:7">
      <c r="C51" s="2"/>
      <c r="D51" s="2"/>
      <c r="E51" s="2"/>
      <c r="F51" s="2"/>
      <c r="G51" s="2"/>
    </row>
    <row r="52" spans="2:7">
      <c r="C52" s="2"/>
      <c r="D52" s="2"/>
      <c r="E52" s="2"/>
      <c r="F52" s="2"/>
      <c r="G52" s="2"/>
    </row>
    <row r="63" spans="2:7" s="2" customFormat="1">
      <c r="B63"/>
      <c r="C63"/>
      <c r="D63"/>
      <c r="E63"/>
      <c r="F63"/>
      <c r="G63"/>
    </row>
    <row r="64" spans="2:7" s="2" customFormat="1">
      <c r="B64"/>
      <c r="C64"/>
      <c r="D64"/>
      <c r="E64"/>
      <c r="F64"/>
      <c r="G64"/>
    </row>
    <row r="65" spans="2:7" s="2" customFormat="1">
      <c r="B65"/>
      <c r="C65"/>
      <c r="D65"/>
      <c r="E65"/>
      <c r="F65"/>
      <c r="G65"/>
    </row>
    <row r="67" spans="2:7">
      <c r="B67" s="2"/>
    </row>
    <row r="68" spans="2:7">
      <c r="B68" s="2"/>
    </row>
    <row r="69" spans="2:7">
      <c r="B69" s="2"/>
      <c r="C69" s="2"/>
      <c r="D69" s="2"/>
      <c r="E69" s="2"/>
      <c r="F69" s="2"/>
      <c r="G69" s="2"/>
    </row>
    <row r="70" spans="2:7">
      <c r="C70" s="2"/>
      <c r="D70" s="2"/>
      <c r="E70" s="2"/>
      <c r="F70" s="2"/>
      <c r="G70" s="2"/>
    </row>
    <row r="71" spans="2:7">
      <c r="C71" s="2"/>
      <c r="D71" s="2"/>
      <c r="E71" s="2"/>
      <c r="F71" s="2"/>
      <c r="G71" s="2"/>
    </row>
    <row r="73" spans="2:7" s="2" customFormat="1">
      <c r="B73"/>
      <c r="C73"/>
      <c r="D73"/>
      <c r="E73"/>
      <c r="F73"/>
      <c r="G73"/>
    </row>
    <row r="74" spans="2:7" s="2" customFormat="1">
      <c r="B74"/>
      <c r="C74"/>
      <c r="D74"/>
      <c r="E74"/>
      <c r="F74"/>
      <c r="G74"/>
    </row>
    <row r="75" spans="2:7" s="2" customFormat="1">
      <c r="B75"/>
      <c r="C75"/>
      <c r="D75"/>
      <c r="E75"/>
      <c r="F75"/>
      <c r="G75"/>
    </row>
    <row r="77" spans="2:7">
      <c r="B77" s="2"/>
    </row>
    <row r="78" spans="2:7">
      <c r="B78" s="2"/>
    </row>
    <row r="79" spans="2:7" s="2" customFormat="1"/>
    <row r="80" spans="2:7" s="2" customFormat="1">
      <c r="B80"/>
    </row>
    <row r="81" spans="2:7" s="2" customFormat="1">
      <c r="B81"/>
    </row>
    <row r="83" spans="2:7">
      <c r="B83" s="2"/>
    </row>
    <row r="84" spans="2:7">
      <c r="B84" s="2"/>
    </row>
    <row r="85" spans="2:7" s="2" customFormat="1"/>
    <row r="86" spans="2:7" s="2" customFormat="1">
      <c r="B86"/>
    </row>
    <row r="87" spans="2:7" s="2" customFormat="1">
      <c r="B87"/>
    </row>
    <row r="89" spans="2:7" s="2" customFormat="1">
      <c r="C89"/>
      <c r="D89"/>
      <c r="E89"/>
      <c r="F89"/>
      <c r="G89"/>
    </row>
    <row r="90" spans="2:7">
      <c r="B90" s="2"/>
    </row>
    <row r="91" spans="2:7">
      <c r="B91" s="2"/>
      <c r="C91" s="2"/>
      <c r="D91" s="2"/>
      <c r="E91" s="2"/>
      <c r="F91" s="2"/>
      <c r="G91" s="2"/>
    </row>
    <row r="92" spans="2:7">
      <c r="C92" s="2"/>
      <c r="D92" s="2"/>
      <c r="E92" s="2"/>
      <c r="F92" s="2"/>
      <c r="G92" s="2"/>
    </row>
    <row r="93" spans="2:7">
      <c r="B93" s="2"/>
      <c r="C93" s="2"/>
      <c r="D93" s="2"/>
      <c r="E93" s="2"/>
      <c r="F93" s="2"/>
      <c r="G93" s="2"/>
    </row>
    <row r="95" spans="2:7">
      <c r="C95" s="2"/>
      <c r="D95" s="2"/>
      <c r="E95" s="2"/>
      <c r="F95" s="2"/>
      <c r="G95" s="2"/>
    </row>
  </sheetData>
  <mergeCells count="1">
    <mergeCell ref="H4:H5"/>
  </mergeCells>
  <pageMargins left="0.7" right="0.7" top="0.75" bottom="0.75" header="0.3" footer="0.3"/>
  <pageSetup scale="79" orientation="portrait" r:id="rId1"/>
  <headerFooter>
    <oddHeader>&amp;RWorkpaper Ref. &amp;A</oddHeader>
    <oddFooter>&amp;L&amp;F
Page &amp;P of &amp;N&amp;RPrep by: ____________
          Date:  &amp;U&amp;D&amp;U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64"/>
  <sheetViews>
    <sheetView workbookViewId="0">
      <pane xSplit="2" topLeftCell="C1" activePane="topRight" state="frozenSplit"/>
      <selection activeCell="B19" sqref="B19"/>
      <selection pane="topRight" activeCell="H35" sqref="H35"/>
    </sheetView>
  </sheetViews>
  <sheetFormatPr defaultRowHeight="13.2"/>
  <cols>
    <col min="1" max="1" width="13.109375" style="25" customWidth="1"/>
    <col min="2" max="2" width="14" bestFit="1" customWidth="1"/>
    <col min="3" max="3" width="12.88671875" bestFit="1" customWidth="1"/>
    <col min="4" max="4" width="12.88671875" customWidth="1"/>
    <col min="5" max="6" width="11.33203125" bestFit="1" customWidth="1"/>
    <col min="7" max="7" width="12.88671875" bestFit="1" customWidth="1"/>
    <col min="8" max="11" width="11.33203125" bestFit="1" customWidth="1"/>
    <col min="12" max="12" width="12.88671875" bestFit="1" customWidth="1"/>
    <col min="13" max="16" width="11.33203125" bestFit="1" customWidth="1"/>
    <col min="17" max="17" width="12.88671875" bestFit="1" customWidth="1"/>
    <col min="18" max="18" width="11.33203125" bestFit="1" customWidth="1"/>
    <col min="19" max="19" width="10.33203125" bestFit="1" customWidth="1"/>
    <col min="20" max="22" width="11.33203125" bestFit="1" customWidth="1"/>
    <col min="23" max="23" width="12.88671875" bestFit="1" customWidth="1"/>
    <col min="24" max="24" width="11.33203125" bestFit="1" customWidth="1"/>
    <col min="25" max="25" width="12.88671875" bestFit="1" customWidth="1"/>
    <col min="26" max="26" width="4.6640625" bestFit="1" customWidth="1"/>
    <col min="27" max="32" width="11.33203125" bestFit="1" customWidth="1"/>
    <col min="33" max="33" width="12.88671875" bestFit="1" customWidth="1"/>
    <col min="34" max="37" width="11.33203125" bestFit="1" customWidth="1"/>
    <col min="38" max="39" width="10.33203125" bestFit="1" customWidth="1"/>
    <col min="40" max="40" width="11.33203125" bestFit="1" customWidth="1"/>
    <col min="41" max="41" width="10.33203125" bestFit="1" customWidth="1"/>
    <col min="42" max="45" width="11.33203125" bestFit="1" customWidth="1"/>
  </cols>
  <sheetData>
    <row r="1" spans="1:45">
      <c r="A1" s="33">
        <v>2016</v>
      </c>
      <c r="B1" t="s">
        <v>212</v>
      </c>
      <c r="C1" s="29" t="s">
        <v>102</v>
      </c>
      <c r="D1" s="29" t="s">
        <v>127</v>
      </c>
      <c r="E1" s="29" t="s">
        <v>146</v>
      </c>
      <c r="F1" s="29" t="s">
        <v>145</v>
      </c>
      <c r="G1" s="29" t="s">
        <v>103</v>
      </c>
      <c r="H1" s="29" t="s">
        <v>66</v>
      </c>
      <c r="I1" s="29" t="s">
        <v>135</v>
      </c>
      <c r="J1" s="29" t="s">
        <v>136</v>
      </c>
      <c r="K1" s="29" t="s">
        <v>137</v>
      </c>
      <c r="L1" s="29" t="s">
        <v>48</v>
      </c>
      <c r="M1" s="29" t="s">
        <v>138</v>
      </c>
      <c r="N1" s="29" t="s">
        <v>143</v>
      </c>
      <c r="O1" s="29" t="s">
        <v>148</v>
      </c>
      <c r="P1" s="29" t="s">
        <v>90</v>
      </c>
      <c r="Q1" s="29" t="s">
        <v>150</v>
      </c>
      <c r="R1" s="29" t="s">
        <v>83</v>
      </c>
      <c r="S1" s="29" t="s">
        <v>99</v>
      </c>
      <c r="T1" s="29" t="s">
        <v>116</v>
      </c>
      <c r="U1" s="29" t="s">
        <v>139</v>
      </c>
      <c r="V1" s="29" t="s">
        <v>144</v>
      </c>
      <c r="W1" s="29" t="s">
        <v>149</v>
      </c>
      <c r="X1" s="29" t="s">
        <v>120</v>
      </c>
      <c r="Y1" s="29" t="s">
        <v>119</v>
      </c>
      <c r="Z1" s="29" t="s">
        <v>126</v>
      </c>
      <c r="AA1" s="29" t="s">
        <v>147</v>
      </c>
      <c r="AB1" s="29" t="s">
        <v>133</v>
      </c>
      <c r="AC1" s="29" t="s">
        <v>140</v>
      </c>
      <c r="AD1" s="29" t="s">
        <v>151</v>
      </c>
      <c r="AE1" s="29" t="s">
        <v>159</v>
      </c>
      <c r="AF1" s="29" t="s">
        <v>155</v>
      </c>
      <c r="AG1" s="29" t="s">
        <v>157</v>
      </c>
      <c r="AH1" s="29" t="s">
        <v>158</v>
      </c>
      <c r="AI1" s="29" t="s">
        <v>154</v>
      </c>
      <c r="AJ1" s="29" t="s">
        <v>142</v>
      </c>
      <c r="AK1" s="29" t="s">
        <v>161</v>
      </c>
      <c r="AL1" s="29" t="s">
        <v>152</v>
      </c>
      <c r="AM1" s="29" t="s">
        <v>141</v>
      </c>
      <c r="AN1" s="29" t="s">
        <v>134</v>
      </c>
      <c r="AO1" s="29" t="s">
        <v>153</v>
      </c>
      <c r="AP1" s="29" t="s">
        <v>160</v>
      </c>
      <c r="AQ1" s="29" t="s">
        <v>156</v>
      </c>
      <c r="AR1" s="29" t="s">
        <v>207</v>
      </c>
      <c r="AS1" s="29" t="s">
        <v>209</v>
      </c>
    </row>
    <row r="2" spans="1:45">
      <c r="A2" s="32" t="s">
        <v>40</v>
      </c>
      <c r="B2" s="30">
        <f>SUM(C2:AS2)</f>
        <v>113687</v>
      </c>
      <c r="C2" s="22">
        <f>SUMIFS('2016'!$M$6:$M$251,'2016'!$E$6:$E$251,C$1,'2016'!$H$6:$H$251,$A2)</f>
        <v>0</v>
      </c>
      <c r="D2" s="22">
        <f>SUMIFS('2016'!$M$6:$M$251,'2016'!$E$6:$E$251,D$1,'2016'!$H$6:$H$251,$A2)</f>
        <v>0</v>
      </c>
      <c r="E2" s="22">
        <f>SUMIFS('2016'!$M$6:$M$251,'2016'!$E$6:$E$251,E$1,'2016'!$H$6:$H$251,$A2)</f>
        <v>0</v>
      </c>
      <c r="F2" s="22">
        <f>SUMIFS('2016'!$M$6:$M$251,'2016'!$E$6:$E$251,F$1,'2016'!$H$6:$H$251,$A2)</f>
        <v>0</v>
      </c>
      <c r="G2" s="22">
        <f>SUMIFS('2016'!$M$6:$M$251,'2016'!$E$6:$E$251,G$1,'2016'!$H$6:$H$251,$A2)</f>
        <v>0</v>
      </c>
      <c r="H2" s="22">
        <f>SUMIFS('2016'!$M$6:$M$251,'2016'!$E$6:$E$251,H$1,'2016'!$H$6:$H$251,$A2)</f>
        <v>0</v>
      </c>
      <c r="I2" s="22">
        <f>SUMIFS('2016'!$M$6:$M$251,'2016'!$E$6:$E$251,I$1,'2016'!$H$6:$H$251,$A2)</f>
        <v>0</v>
      </c>
      <c r="J2" s="22">
        <f>SUMIFS('2016'!$M$6:$M$251,'2016'!$E$6:$E$251,J$1,'2016'!$H$6:$H$251,$A2)</f>
        <v>0</v>
      </c>
      <c r="K2" s="22">
        <f>SUMIFS('2016'!$M$6:$M$251,'2016'!$E$6:$E$251,K$1,'2016'!$H$6:$H$251,$A2)</f>
        <v>0</v>
      </c>
      <c r="L2" s="22">
        <f>SUMIFS('2016'!$M$6:$M$251,'2016'!$E$6:$E$251,L$1,'2016'!$H$6:$H$251,$A2)</f>
        <v>0</v>
      </c>
      <c r="M2" s="22">
        <f>SUMIFS('2016'!$M$6:$M$251,'2016'!$E$6:$E$251,M$1,'2016'!$H$6:$H$251,$A2)</f>
        <v>0</v>
      </c>
      <c r="N2" s="22">
        <f>SUMIFS('2016'!$M$6:$M$251,'2016'!$E$6:$E$251,N$1,'2016'!$H$6:$H$251,$A2)</f>
        <v>0</v>
      </c>
      <c r="O2" s="22">
        <f>SUMIFS('2016'!$M$6:$M$251,'2016'!$E$6:$E$251,O$1,'2016'!$H$6:$H$251,$A2)</f>
        <v>0</v>
      </c>
      <c r="P2" s="22">
        <f>SUMIFS('2016'!$M$6:$M$251,'2016'!$E$6:$E$251,P$1,'2016'!$H$6:$H$251,$A2)</f>
        <v>0</v>
      </c>
      <c r="Q2" s="22">
        <f>SUMIFS('2016'!$M$6:$M$251,'2016'!$E$6:$E$251,Q$1,'2016'!$H$6:$H$251,$A2)</f>
        <v>0</v>
      </c>
      <c r="R2" s="22">
        <f>SUMIFS('2016'!$M$6:$M$251,'2016'!$E$6:$E$251,R$1,'2016'!$H$6:$H$251,$A2)</f>
        <v>0</v>
      </c>
      <c r="S2" s="22">
        <f>SUMIFS('2016'!$M$6:$M$251,'2016'!$E$6:$E$251,S$1,'2016'!$H$6:$H$251,$A2)</f>
        <v>0</v>
      </c>
      <c r="T2" s="22">
        <f>SUMIFS('2016'!$M$6:$M$251,'2016'!$E$6:$E$251,T$1,'2016'!$H$6:$H$251,$A2)</f>
        <v>0</v>
      </c>
      <c r="U2" s="22">
        <f>SUMIFS('2016'!$M$6:$M$251,'2016'!$E$6:$E$251,U$1,'2016'!$H$6:$H$251,$A2)</f>
        <v>0</v>
      </c>
      <c r="V2" s="22">
        <f>SUMIFS('2016'!$M$6:$M$251,'2016'!$E$6:$E$251,V$1,'2016'!$H$6:$H$251,$A2)</f>
        <v>0</v>
      </c>
      <c r="W2" s="22">
        <f>SUMIFS('2016'!$M$6:$M$251,'2016'!$E$6:$E$251,W$1,'2016'!$H$6:$H$251,$A2)</f>
        <v>0</v>
      </c>
      <c r="X2" s="22">
        <f>SUMIFS('2016'!$M$6:$M$251,'2016'!$E$6:$E$251,X$1,'2016'!$H$6:$H$251,$A2)</f>
        <v>0</v>
      </c>
      <c r="Y2" s="22">
        <f>SUMIFS('2016'!$M$6:$M$251,'2016'!$E$6:$E$251,Y$1,'2016'!$H$6:$H$251,$A2)</f>
        <v>113687</v>
      </c>
      <c r="Z2" s="22">
        <f>SUMIFS('2016'!$M$6:$M$251,'2016'!$E$6:$E$251,Z$1,'2016'!$H$6:$H$251,$A2)</f>
        <v>0</v>
      </c>
      <c r="AA2" s="22">
        <f>SUMIFS('2016'!$M$6:$M$251,'2016'!$E$6:$E$251,AA$1,'2016'!$H$6:$H$251,$A2)</f>
        <v>0</v>
      </c>
      <c r="AB2" s="22">
        <f>SUMIFS('2016'!$M$6:$M$251,'2016'!$E$6:$E$251,AB$1,'2016'!$H$6:$H$251,$A2)</f>
        <v>0</v>
      </c>
      <c r="AC2" s="22">
        <f>SUMIFS('2016'!$M$6:$M$251,'2016'!$E$6:$E$251,AC$1,'2016'!$H$6:$H$251,$A2)</f>
        <v>0</v>
      </c>
      <c r="AD2" s="22">
        <f>SUMIFS('2016'!$M$6:$M$251,'2016'!$E$6:$E$251,AD$1,'2016'!$H$6:$H$251,$A2)</f>
        <v>0</v>
      </c>
      <c r="AE2" s="22">
        <f>SUMIFS('2016'!$M$6:$M$251,'2016'!$E$6:$E$251,AE$1,'2016'!$H$6:$H$251,$A2)</f>
        <v>0</v>
      </c>
      <c r="AF2" s="22">
        <f>SUMIFS('2016'!$M$6:$M$251,'2016'!$E$6:$E$251,AF$1,'2016'!$H$6:$H$251,$A2)</f>
        <v>0</v>
      </c>
      <c r="AG2" s="22">
        <f>SUMIFS('2016'!$M$6:$M$251,'2016'!$E$6:$E$251,AG$1,'2016'!$H$6:$H$251,$A2)</f>
        <v>0</v>
      </c>
      <c r="AH2" s="22">
        <f>SUMIFS('2016'!$M$6:$M$251,'2016'!$E$6:$E$251,AH$1,'2016'!$H$6:$H$251,$A2)</f>
        <v>0</v>
      </c>
      <c r="AI2" s="22">
        <f>SUMIFS('2016'!$M$6:$M$251,'2016'!$E$6:$E$251,AI$1,'2016'!$H$6:$H$251,$A2)</f>
        <v>0</v>
      </c>
      <c r="AJ2" s="22">
        <f>SUMIFS('2016'!$M$6:$M$251,'2016'!$E$6:$E$251,AJ$1,'2016'!$H$6:$H$251,$A2)</f>
        <v>0</v>
      </c>
      <c r="AK2" s="22">
        <f>SUMIFS('2016'!$M$6:$M$251,'2016'!$E$6:$E$251,AK$1,'2016'!$H$6:$H$251,$A2)</f>
        <v>0</v>
      </c>
      <c r="AL2" s="22">
        <f>SUMIFS('2016'!$M$6:$M$251,'2016'!$E$6:$E$251,AL$1,'2016'!$H$6:$H$251,$A2)</f>
        <v>0</v>
      </c>
      <c r="AM2" s="22">
        <f>SUMIFS('2016'!$M$6:$M$251,'2016'!$E$6:$E$251,AM$1,'2016'!$H$6:$H$251,$A2)</f>
        <v>0</v>
      </c>
      <c r="AN2" s="22">
        <f>SUMIFS('2016'!$M$6:$M$251,'2016'!$E$6:$E$251,AN$1,'2016'!$H$6:$H$251,$A2)</f>
        <v>0</v>
      </c>
      <c r="AO2" s="22">
        <f>SUMIFS('2016'!$M$6:$M$251,'2016'!$E$6:$E$251,AO$1,'2016'!$H$6:$H$251,$A2)</f>
        <v>0</v>
      </c>
      <c r="AP2" s="22">
        <f>SUMIFS('2016'!$M$6:$M$251,'2016'!$E$6:$E$251,AP$1,'2016'!$H$6:$H$251,$A2)</f>
        <v>0</v>
      </c>
      <c r="AQ2" s="22">
        <f>SUMIFS('2016'!$M$6:$M$251,'2016'!$E$6:$E$251,AQ$1,'2016'!$H$6:$H$251,$A2)</f>
        <v>0</v>
      </c>
      <c r="AR2" s="22">
        <f>SUMIFS('2016'!$M$6:$M$251,'2016'!$E$6:$E$251,AR$1,'2016'!$H$6:$H$251,$A2)</f>
        <v>0</v>
      </c>
      <c r="AS2" s="22">
        <f>SUMIFS('2016'!$M$6:$M$251,'2016'!$E$6:$E$251,AS$1,'2016'!$H$6:$H$251,$A2)</f>
        <v>0</v>
      </c>
    </row>
    <row r="3" spans="1:45">
      <c r="A3" s="32" t="s">
        <v>35</v>
      </c>
      <c r="B3" s="30">
        <f t="shared" ref="B3:B14" si="0">SUM(C3:AS3)</f>
        <v>212683</v>
      </c>
      <c r="C3" s="22">
        <f>SUMIFS('2016'!$M$6:$M$251,'2016'!$E$6:$E$251,C$1,'2016'!$H$6:$H$251,$A3)</f>
        <v>0</v>
      </c>
      <c r="D3" s="22">
        <f>SUMIFS('2016'!$M$6:$M$251,'2016'!$E$6:$E$251,D$1,'2016'!$H$6:$H$251,$A3)</f>
        <v>0</v>
      </c>
      <c r="E3" s="22">
        <f>SUMIFS('2016'!$M$6:$M$251,'2016'!$E$6:$E$251,E$1,'2016'!$H$6:$H$251,$A3)</f>
        <v>0</v>
      </c>
      <c r="F3" s="22">
        <f>SUMIFS('2016'!$M$6:$M$251,'2016'!$E$6:$E$251,F$1,'2016'!$H$6:$H$251,$A3)</f>
        <v>0</v>
      </c>
      <c r="G3" s="22">
        <f>SUMIFS('2016'!$M$6:$M$251,'2016'!$E$6:$E$251,G$1,'2016'!$H$6:$H$251,$A3)</f>
        <v>0</v>
      </c>
      <c r="H3" s="22">
        <f>SUMIFS('2016'!$M$6:$M$251,'2016'!$E$6:$E$251,H$1,'2016'!$H$6:$H$251,$A3)</f>
        <v>0</v>
      </c>
      <c r="I3" s="22">
        <f>SUMIFS('2016'!$M$6:$M$251,'2016'!$E$6:$E$251,I$1,'2016'!$H$6:$H$251,$A3)</f>
        <v>0</v>
      </c>
      <c r="J3" s="22">
        <f>SUMIFS('2016'!$M$6:$M$251,'2016'!$E$6:$E$251,J$1,'2016'!$H$6:$H$251,$A3)</f>
        <v>0</v>
      </c>
      <c r="K3" s="22">
        <f>SUMIFS('2016'!$M$6:$M$251,'2016'!$E$6:$E$251,K$1,'2016'!$H$6:$H$251,$A3)</f>
        <v>0</v>
      </c>
      <c r="L3" s="22">
        <f>SUMIFS('2016'!$M$6:$M$251,'2016'!$E$6:$E$251,L$1,'2016'!$H$6:$H$251,$A3)</f>
        <v>0</v>
      </c>
      <c r="M3" s="22">
        <f>SUMIFS('2016'!$M$6:$M$251,'2016'!$E$6:$E$251,M$1,'2016'!$H$6:$H$251,$A3)</f>
        <v>0</v>
      </c>
      <c r="N3" s="22">
        <f>SUMIFS('2016'!$M$6:$M$251,'2016'!$E$6:$E$251,N$1,'2016'!$H$6:$H$251,$A3)</f>
        <v>0</v>
      </c>
      <c r="O3" s="22">
        <f>SUMIFS('2016'!$M$6:$M$251,'2016'!$E$6:$E$251,O$1,'2016'!$H$6:$H$251,$A3)</f>
        <v>0</v>
      </c>
      <c r="P3" s="22">
        <f>SUMIFS('2016'!$M$6:$M$251,'2016'!$E$6:$E$251,P$1,'2016'!$H$6:$H$251,$A3)</f>
        <v>0</v>
      </c>
      <c r="Q3" s="22">
        <f>SUMIFS('2016'!$M$6:$M$251,'2016'!$E$6:$E$251,Q$1,'2016'!$H$6:$H$251,$A3)</f>
        <v>0</v>
      </c>
      <c r="R3" s="22">
        <f>SUMIFS('2016'!$M$6:$M$251,'2016'!$E$6:$E$251,R$1,'2016'!$H$6:$H$251,$A3)</f>
        <v>0</v>
      </c>
      <c r="S3" s="22">
        <f>SUMIFS('2016'!$M$6:$M$251,'2016'!$E$6:$E$251,S$1,'2016'!$H$6:$H$251,$A3)</f>
        <v>0</v>
      </c>
      <c r="T3" s="22">
        <f>SUMIFS('2016'!$M$6:$M$251,'2016'!$E$6:$E$251,T$1,'2016'!$H$6:$H$251,$A3)</f>
        <v>0</v>
      </c>
      <c r="U3" s="22">
        <f>SUMIFS('2016'!$M$6:$M$251,'2016'!$E$6:$E$251,U$1,'2016'!$H$6:$H$251,$A3)</f>
        <v>0</v>
      </c>
      <c r="V3" s="22">
        <f>SUMIFS('2016'!$M$6:$M$251,'2016'!$E$6:$E$251,V$1,'2016'!$H$6:$H$251,$A3)</f>
        <v>0</v>
      </c>
      <c r="W3" s="22">
        <f>SUMIFS('2016'!$M$6:$M$251,'2016'!$E$6:$E$251,W$1,'2016'!$H$6:$H$251,$A3)</f>
        <v>0</v>
      </c>
      <c r="X3" s="22">
        <f>SUMIFS('2016'!$M$6:$M$251,'2016'!$E$6:$E$251,X$1,'2016'!$H$6:$H$251,$A3)</f>
        <v>0</v>
      </c>
      <c r="Y3" s="22">
        <f>SUMIFS('2016'!$M$6:$M$251,'2016'!$E$6:$E$251,Y$1,'2016'!$H$6:$H$251,$A3)</f>
        <v>212683</v>
      </c>
      <c r="Z3" s="22">
        <f>SUMIFS('2016'!$M$6:$M$251,'2016'!$E$6:$E$251,Z$1,'2016'!$H$6:$H$251,$A3)</f>
        <v>0</v>
      </c>
      <c r="AA3" s="22">
        <f>SUMIFS('2016'!$M$6:$M$251,'2016'!$E$6:$E$251,AA$1,'2016'!$H$6:$H$251,$A3)</f>
        <v>0</v>
      </c>
      <c r="AB3" s="22">
        <f>SUMIFS('2016'!$M$6:$M$251,'2016'!$E$6:$E$251,AB$1,'2016'!$H$6:$H$251,$A3)</f>
        <v>0</v>
      </c>
      <c r="AC3" s="22">
        <f>SUMIFS('2016'!$M$6:$M$251,'2016'!$E$6:$E$251,AC$1,'2016'!$H$6:$H$251,$A3)</f>
        <v>0</v>
      </c>
      <c r="AD3" s="22">
        <f>SUMIFS('2016'!$M$6:$M$251,'2016'!$E$6:$E$251,AD$1,'2016'!$H$6:$H$251,$A3)</f>
        <v>0</v>
      </c>
      <c r="AE3" s="22">
        <f>SUMIFS('2016'!$M$6:$M$251,'2016'!$E$6:$E$251,AE$1,'2016'!$H$6:$H$251,$A3)</f>
        <v>0</v>
      </c>
      <c r="AF3" s="22">
        <f>SUMIFS('2016'!$M$6:$M$251,'2016'!$E$6:$E$251,AF$1,'2016'!$H$6:$H$251,$A3)</f>
        <v>0</v>
      </c>
      <c r="AG3" s="22">
        <f>SUMIFS('2016'!$M$6:$M$251,'2016'!$E$6:$E$251,AG$1,'2016'!$H$6:$H$251,$A3)</f>
        <v>0</v>
      </c>
      <c r="AH3" s="22">
        <f>SUMIFS('2016'!$M$6:$M$251,'2016'!$E$6:$E$251,AH$1,'2016'!$H$6:$H$251,$A3)</f>
        <v>0</v>
      </c>
      <c r="AI3" s="22">
        <f>SUMIFS('2016'!$M$6:$M$251,'2016'!$E$6:$E$251,AI$1,'2016'!$H$6:$H$251,$A3)</f>
        <v>0</v>
      </c>
      <c r="AJ3" s="22">
        <f>SUMIFS('2016'!$M$6:$M$251,'2016'!$E$6:$E$251,AJ$1,'2016'!$H$6:$H$251,$A3)</f>
        <v>0</v>
      </c>
      <c r="AK3" s="22">
        <f>SUMIFS('2016'!$M$6:$M$251,'2016'!$E$6:$E$251,AK$1,'2016'!$H$6:$H$251,$A3)</f>
        <v>0</v>
      </c>
      <c r="AL3" s="22">
        <f>SUMIFS('2016'!$M$6:$M$251,'2016'!$E$6:$E$251,AL$1,'2016'!$H$6:$H$251,$A3)</f>
        <v>0</v>
      </c>
      <c r="AM3" s="22">
        <f>SUMIFS('2016'!$M$6:$M$251,'2016'!$E$6:$E$251,AM$1,'2016'!$H$6:$H$251,$A3)</f>
        <v>0</v>
      </c>
      <c r="AN3" s="22">
        <f>SUMIFS('2016'!$M$6:$M$251,'2016'!$E$6:$E$251,AN$1,'2016'!$H$6:$H$251,$A3)</f>
        <v>0</v>
      </c>
      <c r="AO3" s="22">
        <f>SUMIFS('2016'!$M$6:$M$251,'2016'!$E$6:$E$251,AO$1,'2016'!$H$6:$H$251,$A3)</f>
        <v>0</v>
      </c>
      <c r="AP3" s="22">
        <f>SUMIFS('2016'!$M$6:$M$251,'2016'!$E$6:$E$251,AP$1,'2016'!$H$6:$H$251,$A3)</f>
        <v>0</v>
      </c>
      <c r="AQ3" s="22">
        <f>SUMIFS('2016'!$M$6:$M$251,'2016'!$E$6:$E$251,AQ$1,'2016'!$H$6:$H$251,$A3)</f>
        <v>0</v>
      </c>
      <c r="AR3" s="22">
        <f>SUMIFS('2016'!$M$6:$M$251,'2016'!$E$6:$E$251,AR$1,'2016'!$H$6:$H$251,$A3)</f>
        <v>0</v>
      </c>
      <c r="AS3" s="22">
        <f>SUMIFS('2016'!$M$6:$M$251,'2016'!$E$6:$E$251,AS$1,'2016'!$H$6:$H$251,$A3)</f>
        <v>0</v>
      </c>
    </row>
    <row r="4" spans="1:45">
      <c r="A4" s="32" t="s">
        <v>51</v>
      </c>
      <c r="B4" s="30">
        <f t="shared" si="0"/>
        <v>0</v>
      </c>
      <c r="C4" s="22">
        <f>SUMIFS('2016'!$M$6:$M$251,'2016'!$E$6:$E$251,C$1,'2016'!$H$6:$H$251,$A4)</f>
        <v>0</v>
      </c>
      <c r="D4" s="22">
        <f>SUMIFS('2016'!$M$6:$M$251,'2016'!$E$6:$E$251,D$1,'2016'!$H$6:$H$251,$A4)</f>
        <v>0</v>
      </c>
      <c r="E4" s="22">
        <f>SUMIFS('2016'!$M$6:$M$251,'2016'!$E$6:$E$251,E$1,'2016'!$H$6:$H$251,$A4)</f>
        <v>0</v>
      </c>
      <c r="F4" s="22">
        <f>SUMIFS('2016'!$M$6:$M$251,'2016'!$E$6:$E$251,F$1,'2016'!$H$6:$H$251,$A4)</f>
        <v>0</v>
      </c>
      <c r="G4" s="22">
        <f>SUMIFS('2016'!$M$6:$M$251,'2016'!$E$6:$E$251,G$1,'2016'!$H$6:$H$251,$A4)</f>
        <v>0</v>
      </c>
      <c r="H4" s="22">
        <f>SUMIFS('2016'!$M$6:$M$251,'2016'!$E$6:$E$251,H$1,'2016'!$H$6:$H$251,$A4)</f>
        <v>0</v>
      </c>
      <c r="I4" s="22">
        <f>SUMIFS('2016'!$M$6:$M$251,'2016'!$E$6:$E$251,I$1,'2016'!$H$6:$H$251,$A4)</f>
        <v>0</v>
      </c>
      <c r="J4" s="22">
        <f>SUMIFS('2016'!$M$6:$M$251,'2016'!$E$6:$E$251,J$1,'2016'!$H$6:$H$251,$A4)</f>
        <v>0</v>
      </c>
      <c r="K4" s="22">
        <f>SUMIFS('2016'!$M$6:$M$251,'2016'!$E$6:$E$251,K$1,'2016'!$H$6:$H$251,$A4)</f>
        <v>0</v>
      </c>
      <c r="L4" s="22">
        <f>SUMIFS('2016'!$M$6:$M$251,'2016'!$E$6:$E$251,L$1,'2016'!$H$6:$H$251,$A4)</f>
        <v>0</v>
      </c>
      <c r="M4" s="22">
        <f>SUMIFS('2016'!$M$6:$M$251,'2016'!$E$6:$E$251,M$1,'2016'!$H$6:$H$251,$A4)</f>
        <v>0</v>
      </c>
      <c r="N4" s="22">
        <f>SUMIFS('2016'!$M$6:$M$251,'2016'!$E$6:$E$251,N$1,'2016'!$H$6:$H$251,$A4)</f>
        <v>0</v>
      </c>
      <c r="O4" s="22">
        <f>SUMIFS('2016'!$M$6:$M$251,'2016'!$E$6:$E$251,O$1,'2016'!$H$6:$H$251,$A4)</f>
        <v>0</v>
      </c>
      <c r="P4" s="22">
        <f>SUMIFS('2016'!$M$6:$M$251,'2016'!$E$6:$E$251,P$1,'2016'!$H$6:$H$251,$A4)</f>
        <v>0</v>
      </c>
      <c r="Q4" s="22">
        <f>SUMIFS('2016'!$M$6:$M$251,'2016'!$E$6:$E$251,Q$1,'2016'!$H$6:$H$251,$A4)</f>
        <v>0</v>
      </c>
      <c r="R4" s="22">
        <f>SUMIFS('2016'!$M$6:$M$251,'2016'!$E$6:$E$251,R$1,'2016'!$H$6:$H$251,$A4)</f>
        <v>0</v>
      </c>
      <c r="S4" s="22">
        <f>SUMIFS('2016'!$M$6:$M$251,'2016'!$E$6:$E$251,S$1,'2016'!$H$6:$H$251,$A4)</f>
        <v>0</v>
      </c>
      <c r="T4" s="22">
        <f>SUMIFS('2016'!$M$6:$M$251,'2016'!$E$6:$E$251,T$1,'2016'!$H$6:$H$251,$A4)</f>
        <v>0</v>
      </c>
      <c r="U4" s="22">
        <f>SUMIFS('2016'!$M$6:$M$251,'2016'!$E$6:$E$251,U$1,'2016'!$H$6:$H$251,$A4)</f>
        <v>0</v>
      </c>
      <c r="V4" s="22">
        <f>SUMIFS('2016'!$M$6:$M$251,'2016'!$E$6:$E$251,V$1,'2016'!$H$6:$H$251,$A4)</f>
        <v>0</v>
      </c>
      <c r="W4" s="22">
        <f>SUMIFS('2016'!$M$6:$M$251,'2016'!$E$6:$E$251,W$1,'2016'!$H$6:$H$251,$A4)</f>
        <v>0</v>
      </c>
      <c r="X4" s="22">
        <f>SUMIFS('2016'!$M$6:$M$251,'2016'!$E$6:$E$251,X$1,'2016'!$H$6:$H$251,$A4)</f>
        <v>0</v>
      </c>
      <c r="Y4" s="22">
        <f>SUMIFS('2016'!$M$6:$M$251,'2016'!$E$6:$E$251,Y$1,'2016'!$H$6:$H$251,$A4)</f>
        <v>0</v>
      </c>
      <c r="Z4" s="22">
        <f>SUMIFS('2016'!$M$6:$M$251,'2016'!$E$6:$E$251,Z$1,'2016'!$H$6:$H$251,$A4)</f>
        <v>0</v>
      </c>
      <c r="AA4" s="22">
        <f>SUMIFS('2016'!$M$6:$M$251,'2016'!$E$6:$E$251,AA$1,'2016'!$H$6:$H$251,$A4)</f>
        <v>0</v>
      </c>
      <c r="AB4" s="22">
        <f>SUMIFS('2016'!$M$6:$M$251,'2016'!$E$6:$E$251,AB$1,'2016'!$H$6:$H$251,$A4)</f>
        <v>0</v>
      </c>
      <c r="AC4" s="22">
        <f>SUMIFS('2016'!$M$6:$M$251,'2016'!$E$6:$E$251,AC$1,'2016'!$H$6:$H$251,$A4)</f>
        <v>0</v>
      </c>
      <c r="AD4" s="22">
        <f>SUMIFS('2016'!$M$6:$M$251,'2016'!$E$6:$E$251,AD$1,'2016'!$H$6:$H$251,$A4)</f>
        <v>0</v>
      </c>
      <c r="AE4" s="22">
        <f>SUMIFS('2016'!$M$6:$M$251,'2016'!$E$6:$E$251,AE$1,'2016'!$H$6:$H$251,$A4)</f>
        <v>0</v>
      </c>
      <c r="AF4" s="22">
        <f>SUMIFS('2016'!$M$6:$M$251,'2016'!$E$6:$E$251,AF$1,'2016'!$H$6:$H$251,$A4)</f>
        <v>0</v>
      </c>
      <c r="AG4" s="22">
        <f>SUMIFS('2016'!$M$6:$M$251,'2016'!$E$6:$E$251,AG$1,'2016'!$H$6:$H$251,$A4)</f>
        <v>0</v>
      </c>
      <c r="AH4" s="22">
        <f>SUMIFS('2016'!$M$6:$M$251,'2016'!$E$6:$E$251,AH$1,'2016'!$H$6:$H$251,$A4)</f>
        <v>0</v>
      </c>
      <c r="AI4" s="22">
        <f>SUMIFS('2016'!$M$6:$M$251,'2016'!$E$6:$E$251,AI$1,'2016'!$H$6:$H$251,$A4)</f>
        <v>0</v>
      </c>
      <c r="AJ4" s="22">
        <f>SUMIFS('2016'!$M$6:$M$251,'2016'!$E$6:$E$251,AJ$1,'2016'!$H$6:$H$251,$A4)</f>
        <v>0</v>
      </c>
      <c r="AK4" s="22">
        <f>SUMIFS('2016'!$M$6:$M$251,'2016'!$E$6:$E$251,AK$1,'2016'!$H$6:$H$251,$A4)</f>
        <v>0</v>
      </c>
      <c r="AL4" s="22">
        <f>SUMIFS('2016'!$M$6:$M$251,'2016'!$E$6:$E$251,AL$1,'2016'!$H$6:$H$251,$A4)</f>
        <v>0</v>
      </c>
      <c r="AM4" s="22">
        <f>SUMIFS('2016'!$M$6:$M$251,'2016'!$E$6:$E$251,AM$1,'2016'!$H$6:$H$251,$A4)</f>
        <v>0</v>
      </c>
      <c r="AN4" s="22">
        <f>SUMIFS('2016'!$M$6:$M$251,'2016'!$E$6:$E$251,AN$1,'2016'!$H$6:$H$251,$A4)</f>
        <v>0</v>
      </c>
      <c r="AO4" s="22">
        <f>SUMIFS('2016'!$M$6:$M$251,'2016'!$E$6:$E$251,AO$1,'2016'!$H$6:$H$251,$A4)</f>
        <v>0</v>
      </c>
      <c r="AP4" s="22">
        <f>SUMIFS('2016'!$M$6:$M$251,'2016'!$E$6:$E$251,AP$1,'2016'!$H$6:$H$251,$A4)</f>
        <v>0</v>
      </c>
      <c r="AQ4" s="22">
        <f>SUMIFS('2016'!$M$6:$M$251,'2016'!$E$6:$E$251,AQ$1,'2016'!$H$6:$H$251,$A4)</f>
        <v>0</v>
      </c>
      <c r="AR4" s="22">
        <f>SUMIFS('2016'!$M$6:$M$251,'2016'!$E$6:$E$251,AR$1,'2016'!$H$6:$H$251,$A4)</f>
        <v>0</v>
      </c>
      <c r="AS4" s="22">
        <f>SUMIFS('2016'!$M$6:$M$251,'2016'!$E$6:$E$251,AS$1,'2016'!$H$6:$H$251,$A4)</f>
        <v>0</v>
      </c>
    </row>
    <row r="5" spans="1:45">
      <c r="A5" s="32" t="s">
        <v>46</v>
      </c>
      <c r="B5" s="30">
        <f t="shared" si="0"/>
        <v>50400</v>
      </c>
      <c r="C5" s="22">
        <f>SUMIFS('2016'!$M$6:$M$251,'2016'!$E$6:$E$251,C$1,'2016'!$H$6:$H$251,$A5)</f>
        <v>0</v>
      </c>
      <c r="D5" s="22">
        <f>SUMIFS('2016'!$M$6:$M$251,'2016'!$E$6:$E$251,D$1,'2016'!$H$6:$H$251,$A5)</f>
        <v>0</v>
      </c>
      <c r="E5" s="22">
        <f>SUMIFS('2016'!$M$6:$M$251,'2016'!$E$6:$E$251,E$1,'2016'!$H$6:$H$251,$A5)</f>
        <v>0</v>
      </c>
      <c r="F5" s="22">
        <f>SUMIFS('2016'!$M$6:$M$251,'2016'!$E$6:$E$251,F$1,'2016'!$H$6:$H$251,$A5)</f>
        <v>0</v>
      </c>
      <c r="G5" s="22">
        <f>SUMIFS('2016'!$M$6:$M$251,'2016'!$E$6:$E$251,G$1,'2016'!$H$6:$H$251,$A5)</f>
        <v>0</v>
      </c>
      <c r="H5" s="22">
        <f>SUMIFS('2016'!$M$6:$M$251,'2016'!$E$6:$E$251,H$1,'2016'!$H$6:$H$251,$A5)</f>
        <v>0</v>
      </c>
      <c r="I5" s="22">
        <f>SUMIFS('2016'!$M$6:$M$251,'2016'!$E$6:$E$251,I$1,'2016'!$H$6:$H$251,$A5)</f>
        <v>0</v>
      </c>
      <c r="J5" s="22">
        <f>SUMIFS('2016'!$M$6:$M$251,'2016'!$E$6:$E$251,J$1,'2016'!$H$6:$H$251,$A5)</f>
        <v>0</v>
      </c>
      <c r="K5" s="22">
        <f>SUMIFS('2016'!$M$6:$M$251,'2016'!$E$6:$E$251,K$1,'2016'!$H$6:$H$251,$A5)</f>
        <v>0</v>
      </c>
      <c r="L5" s="22">
        <f>SUMIFS('2016'!$M$6:$M$251,'2016'!$E$6:$E$251,L$1,'2016'!$H$6:$H$251,$A5)</f>
        <v>0</v>
      </c>
      <c r="M5" s="22">
        <f>SUMIFS('2016'!$M$6:$M$251,'2016'!$E$6:$E$251,M$1,'2016'!$H$6:$H$251,$A5)</f>
        <v>0</v>
      </c>
      <c r="N5" s="22">
        <f>SUMIFS('2016'!$M$6:$M$251,'2016'!$E$6:$E$251,N$1,'2016'!$H$6:$H$251,$A5)</f>
        <v>0</v>
      </c>
      <c r="O5" s="22">
        <f>SUMIFS('2016'!$M$6:$M$251,'2016'!$E$6:$E$251,O$1,'2016'!$H$6:$H$251,$A5)</f>
        <v>0</v>
      </c>
      <c r="P5" s="22">
        <f>SUMIFS('2016'!$M$6:$M$251,'2016'!$E$6:$E$251,P$1,'2016'!$H$6:$H$251,$A5)</f>
        <v>0</v>
      </c>
      <c r="Q5" s="22">
        <f>SUMIFS('2016'!$M$6:$M$251,'2016'!$E$6:$E$251,Q$1,'2016'!$H$6:$H$251,$A5)</f>
        <v>50400</v>
      </c>
      <c r="R5" s="22">
        <f>SUMIFS('2016'!$M$6:$M$251,'2016'!$E$6:$E$251,R$1,'2016'!$H$6:$H$251,$A5)</f>
        <v>0</v>
      </c>
      <c r="S5" s="22">
        <f>SUMIFS('2016'!$M$6:$M$251,'2016'!$E$6:$E$251,S$1,'2016'!$H$6:$H$251,$A5)</f>
        <v>0</v>
      </c>
      <c r="T5" s="22">
        <f>SUMIFS('2016'!$M$6:$M$251,'2016'!$E$6:$E$251,T$1,'2016'!$H$6:$H$251,$A5)</f>
        <v>0</v>
      </c>
      <c r="U5" s="22">
        <f>SUMIFS('2016'!$M$6:$M$251,'2016'!$E$6:$E$251,U$1,'2016'!$H$6:$H$251,$A5)</f>
        <v>0</v>
      </c>
      <c r="V5" s="22">
        <f>SUMIFS('2016'!$M$6:$M$251,'2016'!$E$6:$E$251,V$1,'2016'!$H$6:$H$251,$A5)</f>
        <v>0</v>
      </c>
      <c r="W5" s="22">
        <f>SUMIFS('2016'!$M$6:$M$251,'2016'!$E$6:$E$251,W$1,'2016'!$H$6:$H$251,$A5)</f>
        <v>0</v>
      </c>
      <c r="X5" s="22">
        <f>SUMIFS('2016'!$M$6:$M$251,'2016'!$E$6:$E$251,X$1,'2016'!$H$6:$H$251,$A5)</f>
        <v>0</v>
      </c>
      <c r="Y5" s="22">
        <f>SUMIFS('2016'!$M$6:$M$251,'2016'!$E$6:$E$251,Y$1,'2016'!$H$6:$H$251,$A5)</f>
        <v>0</v>
      </c>
      <c r="Z5" s="22">
        <f>SUMIFS('2016'!$M$6:$M$251,'2016'!$E$6:$E$251,Z$1,'2016'!$H$6:$H$251,$A5)</f>
        <v>0</v>
      </c>
      <c r="AA5" s="22">
        <f>SUMIFS('2016'!$M$6:$M$251,'2016'!$E$6:$E$251,AA$1,'2016'!$H$6:$H$251,$A5)</f>
        <v>0</v>
      </c>
      <c r="AB5" s="22">
        <f>SUMIFS('2016'!$M$6:$M$251,'2016'!$E$6:$E$251,AB$1,'2016'!$H$6:$H$251,$A5)</f>
        <v>0</v>
      </c>
      <c r="AC5" s="22">
        <f>SUMIFS('2016'!$M$6:$M$251,'2016'!$E$6:$E$251,AC$1,'2016'!$H$6:$H$251,$A5)</f>
        <v>0</v>
      </c>
      <c r="AD5" s="22">
        <f>SUMIFS('2016'!$M$6:$M$251,'2016'!$E$6:$E$251,AD$1,'2016'!$H$6:$H$251,$A5)</f>
        <v>0</v>
      </c>
      <c r="AE5" s="22">
        <f>SUMIFS('2016'!$M$6:$M$251,'2016'!$E$6:$E$251,AE$1,'2016'!$H$6:$H$251,$A5)</f>
        <v>0</v>
      </c>
      <c r="AF5" s="22">
        <f>SUMIFS('2016'!$M$6:$M$251,'2016'!$E$6:$E$251,AF$1,'2016'!$H$6:$H$251,$A5)</f>
        <v>0</v>
      </c>
      <c r="AG5" s="22">
        <f>SUMIFS('2016'!$M$6:$M$251,'2016'!$E$6:$E$251,AG$1,'2016'!$H$6:$H$251,$A5)</f>
        <v>0</v>
      </c>
      <c r="AH5" s="22">
        <f>SUMIFS('2016'!$M$6:$M$251,'2016'!$E$6:$E$251,AH$1,'2016'!$H$6:$H$251,$A5)</f>
        <v>0</v>
      </c>
      <c r="AI5" s="22">
        <f>SUMIFS('2016'!$M$6:$M$251,'2016'!$E$6:$E$251,AI$1,'2016'!$H$6:$H$251,$A5)</f>
        <v>0</v>
      </c>
      <c r="AJ5" s="22">
        <f>SUMIFS('2016'!$M$6:$M$251,'2016'!$E$6:$E$251,AJ$1,'2016'!$H$6:$H$251,$A5)</f>
        <v>0</v>
      </c>
      <c r="AK5" s="22">
        <f>SUMIFS('2016'!$M$6:$M$251,'2016'!$E$6:$E$251,AK$1,'2016'!$H$6:$H$251,$A5)</f>
        <v>0</v>
      </c>
      <c r="AL5" s="22">
        <f>SUMIFS('2016'!$M$6:$M$251,'2016'!$E$6:$E$251,AL$1,'2016'!$H$6:$H$251,$A5)</f>
        <v>0</v>
      </c>
      <c r="AM5" s="22">
        <f>SUMIFS('2016'!$M$6:$M$251,'2016'!$E$6:$E$251,AM$1,'2016'!$H$6:$H$251,$A5)</f>
        <v>0</v>
      </c>
      <c r="AN5" s="22">
        <f>SUMIFS('2016'!$M$6:$M$251,'2016'!$E$6:$E$251,AN$1,'2016'!$H$6:$H$251,$A5)</f>
        <v>0</v>
      </c>
      <c r="AO5" s="22">
        <f>SUMIFS('2016'!$M$6:$M$251,'2016'!$E$6:$E$251,AO$1,'2016'!$H$6:$H$251,$A5)</f>
        <v>0</v>
      </c>
      <c r="AP5" s="22">
        <f>SUMIFS('2016'!$M$6:$M$251,'2016'!$E$6:$E$251,AP$1,'2016'!$H$6:$H$251,$A5)</f>
        <v>0</v>
      </c>
      <c r="AQ5" s="22">
        <f>SUMIFS('2016'!$M$6:$M$251,'2016'!$E$6:$E$251,AQ$1,'2016'!$H$6:$H$251,$A5)</f>
        <v>0</v>
      </c>
      <c r="AR5" s="22">
        <f>SUMIFS('2016'!$M$6:$M$251,'2016'!$E$6:$E$251,AR$1,'2016'!$H$6:$H$251,$A5)</f>
        <v>0</v>
      </c>
      <c r="AS5" s="22">
        <f>SUMIFS('2016'!$M$6:$M$251,'2016'!$E$6:$E$251,AS$1,'2016'!$H$6:$H$251,$A5)</f>
        <v>0</v>
      </c>
    </row>
    <row r="6" spans="1:45">
      <c r="A6" s="32" t="s">
        <v>44</v>
      </c>
      <c r="B6" s="30">
        <f t="shared" si="0"/>
        <v>521415</v>
      </c>
      <c r="C6" s="22">
        <f>SUMIFS('2016'!$M$6:$M$251,'2016'!$E$6:$E$251,C$1,'2016'!$H$6:$H$251,$A6)</f>
        <v>0</v>
      </c>
      <c r="D6" s="22">
        <f>SUMIFS('2016'!$M$6:$M$251,'2016'!$E$6:$E$251,D$1,'2016'!$H$6:$H$251,$A6)</f>
        <v>0</v>
      </c>
      <c r="E6" s="22">
        <f>SUMIFS('2016'!$M$6:$M$251,'2016'!$E$6:$E$251,E$1,'2016'!$H$6:$H$251,$A6)</f>
        <v>0</v>
      </c>
      <c r="F6" s="22">
        <f>SUMIFS('2016'!$M$6:$M$251,'2016'!$E$6:$E$251,F$1,'2016'!$H$6:$H$251,$A6)</f>
        <v>0</v>
      </c>
      <c r="G6" s="22">
        <f>SUMIFS('2016'!$M$6:$M$251,'2016'!$E$6:$E$251,G$1,'2016'!$H$6:$H$251,$A6)</f>
        <v>0</v>
      </c>
      <c r="H6" s="22">
        <f>SUMIFS('2016'!$M$6:$M$251,'2016'!$E$6:$E$251,H$1,'2016'!$H$6:$H$251,$A6)</f>
        <v>0</v>
      </c>
      <c r="I6" s="22">
        <f>SUMIFS('2016'!$M$6:$M$251,'2016'!$E$6:$E$251,I$1,'2016'!$H$6:$H$251,$A6)</f>
        <v>0</v>
      </c>
      <c r="J6" s="22">
        <f>SUMIFS('2016'!$M$6:$M$251,'2016'!$E$6:$E$251,J$1,'2016'!$H$6:$H$251,$A6)</f>
        <v>0</v>
      </c>
      <c r="K6" s="22">
        <f>SUMIFS('2016'!$M$6:$M$251,'2016'!$E$6:$E$251,K$1,'2016'!$H$6:$H$251,$A6)</f>
        <v>0</v>
      </c>
      <c r="L6" s="22">
        <f>SUMIFS('2016'!$M$6:$M$251,'2016'!$E$6:$E$251,L$1,'2016'!$H$6:$H$251,$A6)</f>
        <v>0</v>
      </c>
      <c r="M6" s="22">
        <f>SUMIFS('2016'!$M$6:$M$251,'2016'!$E$6:$E$251,M$1,'2016'!$H$6:$H$251,$A6)</f>
        <v>0</v>
      </c>
      <c r="N6" s="22">
        <f>SUMIFS('2016'!$M$6:$M$251,'2016'!$E$6:$E$251,N$1,'2016'!$H$6:$H$251,$A6)</f>
        <v>521415</v>
      </c>
      <c r="O6" s="22">
        <f>SUMIFS('2016'!$M$6:$M$251,'2016'!$E$6:$E$251,O$1,'2016'!$H$6:$H$251,$A6)</f>
        <v>0</v>
      </c>
      <c r="P6" s="22">
        <f>SUMIFS('2016'!$M$6:$M$251,'2016'!$E$6:$E$251,P$1,'2016'!$H$6:$H$251,$A6)</f>
        <v>0</v>
      </c>
      <c r="Q6" s="22">
        <f>SUMIFS('2016'!$M$6:$M$251,'2016'!$E$6:$E$251,Q$1,'2016'!$H$6:$H$251,$A6)</f>
        <v>0</v>
      </c>
      <c r="R6" s="22">
        <f>SUMIFS('2016'!$M$6:$M$251,'2016'!$E$6:$E$251,R$1,'2016'!$H$6:$H$251,$A6)</f>
        <v>0</v>
      </c>
      <c r="S6" s="22">
        <f>SUMIFS('2016'!$M$6:$M$251,'2016'!$E$6:$E$251,S$1,'2016'!$H$6:$H$251,$A6)</f>
        <v>0</v>
      </c>
      <c r="T6" s="22">
        <f>SUMIFS('2016'!$M$6:$M$251,'2016'!$E$6:$E$251,T$1,'2016'!$H$6:$H$251,$A6)</f>
        <v>0</v>
      </c>
      <c r="U6" s="22">
        <f>SUMIFS('2016'!$M$6:$M$251,'2016'!$E$6:$E$251,U$1,'2016'!$H$6:$H$251,$A6)</f>
        <v>0</v>
      </c>
      <c r="V6" s="22">
        <f>SUMIFS('2016'!$M$6:$M$251,'2016'!$E$6:$E$251,V$1,'2016'!$H$6:$H$251,$A6)</f>
        <v>0</v>
      </c>
      <c r="W6" s="22">
        <f>SUMIFS('2016'!$M$6:$M$251,'2016'!$E$6:$E$251,W$1,'2016'!$H$6:$H$251,$A6)</f>
        <v>0</v>
      </c>
      <c r="X6" s="22">
        <f>SUMIFS('2016'!$M$6:$M$251,'2016'!$E$6:$E$251,X$1,'2016'!$H$6:$H$251,$A6)</f>
        <v>0</v>
      </c>
      <c r="Y6" s="22">
        <f>SUMIFS('2016'!$M$6:$M$251,'2016'!$E$6:$E$251,Y$1,'2016'!$H$6:$H$251,$A6)</f>
        <v>0</v>
      </c>
      <c r="Z6" s="22">
        <f>SUMIFS('2016'!$M$6:$M$251,'2016'!$E$6:$E$251,Z$1,'2016'!$H$6:$H$251,$A6)</f>
        <v>0</v>
      </c>
      <c r="AA6" s="22">
        <f>SUMIFS('2016'!$M$6:$M$251,'2016'!$E$6:$E$251,AA$1,'2016'!$H$6:$H$251,$A6)</f>
        <v>0</v>
      </c>
      <c r="AB6" s="22">
        <f>SUMIFS('2016'!$M$6:$M$251,'2016'!$E$6:$E$251,AB$1,'2016'!$H$6:$H$251,$A6)</f>
        <v>0</v>
      </c>
      <c r="AC6" s="22">
        <f>SUMIFS('2016'!$M$6:$M$251,'2016'!$E$6:$E$251,AC$1,'2016'!$H$6:$H$251,$A6)</f>
        <v>0</v>
      </c>
      <c r="AD6" s="22">
        <f>SUMIFS('2016'!$M$6:$M$251,'2016'!$E$6:$E$251,AD$1,'2016'!$H$6:$H$251,$A6)</f>
        <v>0</v>
      </c>
      <c r="AE6" s="22">
        <f>SUMIFS('2016'!$M$6:$M$251,'2016'!$E$6:$E$251,AE$1,'2016'!$H$6:$H$251,$A6)</f>
        <v>0</v>
      </c>
      <c r="AF6" s="22">
        <f>SUMIFS('2016'!$M$6:$M$251,'2016'!$E$6:$E$251,AF$1,'2016'!$H$6:$H$251,$A6)</f>
        <v>0</v>
      </c>
      <c r="AG6" s="22">
        <f>SUMIFS('2016'!$M$6:$M$251,'2016'!$E$6:$E$251,AG$1,'2016'!$H$6:$H$251,$A6)</f>
        <v>0</v>
      </c>
      <c r="AH6" s="22">
        <f>SUMIFS('2016'!$M$6:$M$251,'2016'!$E$6:$E$251,AH$1,'2016'!$H$6:$H$251,$A6)</f>
        <v>0</v>
      </c>
      <c r="AI6" s="22">
        <f>SUMIFS('2016'!$M$6:$M$251,'2016'!$E$6:$E$251,AI$1,'2016'!$H$6:$H$251,$A6)</f>
        <v>0</v>
      </c>
      <c r="AJ6" s="22">
        <f>SUMIFS('2016'!$M$6:$M$251,'2016'!$E$6:$E$251,AJ$1,'2016'!$H$6:$H$251,$A6)</f>
        <v>0</v>
      </c>
      <c r="AK6" s="22">
        <f>SUMIFS('2016'!$M$6:$M$251,'2016'!$E$6:$E$251,AK$1,'2016'!$H$6:$H$251,$A6)</f>
        <v>0</v>
      </c>
      <c r="AL6" s="22">
        <f>SUMIFS('2016'!$M$6:$M$251,'2016'!$E$6:$E$251,AL$1,'2016'!$H$6:$H$251,$A6)</f>
        <v>0</v>
      </c>
      <c r="AM6" s="22">
        <f>SUMIFS('2016'!$M$6:$M$251,'2016'!$E$6:$E$251,AM$1,'2016'!$H$6:$H$251,$A6)</f>
        <v>0</v>
      </c>
      <c r="AN6" s="22">
        <f>SUMIFS('2016'!$M$6:$M$251,'2016'!$E$6:$E$251,AN$1,'2016'!$H$6:$H$251,$A6)</f>
        <v>0</v>
      </c>
      <c r="AO6" s="22">
        <f>SUMIFS('2016'!$M$6:$M$251,'2016'!$E$6:$E$251,AO$1,'2016'!$H$6:$H$251,$A6)</f>
        <v>0</v>
      </c>
      <c r="AP6" s="22">
        <f>SUMIFS('2016'!$M$6:$M$251,'2016'!$E$6:$E$251,AP$1,'2016'!$H$6:$H$251,$A6)</f>
        <v>0</v>
      </c>
      <c r="AQ6" s="22">
        <f>SUMIFS('2016'!$M$6:$M$251,'2016'!$E$6:$E$251,AQ$1,'2016'!$H$6:$H$251,$A6)</f>
        <v>0</v>
      </c>
      <c r="AR6" s="22">
        <f>SUMIFS('2016'!$M$6:$M$251,'2016'!$E$6:$E$251,AR$1,'2016'!$H$6:$H$251,$A6)</f>
        <v>0</v>
      </c>
      <c r="AS6" s="22">
        <f>SUMIFS('2016'!$M$6:$M$251,'2016'!$E$6:$E$251,AS$1,'2016'!$H$6:$H$251,$A6)</f>
        <v>0</v>
      </c>
    </row>
    <row r="7" spans="1:45">
      <c r="A7" s="32" t="s">
        <v>22</v>
      </c>
      <c r="B7" s="30">
        <f t="shared" si="0"/>
        <v>7460446</v>
      </c>
      <c r="C7" s="22">
        <f>SUMIFS('2016'!$M$6:$M$251,'2016'!$E$6:$E$251,C$1,'2016'!$H$6:$H$251,$A7)</f>
        <v>777284</v>
      </c>
      <c r="D7" s="22">
        <f>SUMIFS('2016'!$M$6:$M$251,'2016'!$E$6:$E$251,D$1,'2016'!$H$6:$H$251,$A7)</f>
        <v>0</v>
      </c>
      <c r="E7" s="22">
        <f>SUMIFS('2016'!$M$6:$M$251,'2016'!$E$6:$E$251,E$1,'2016'!$H$6:$H$251,$A7)</f>
        <v>725104</v>
      </c>
      <c r="F7" s="22">
        <f>SUMIFS('2016'!$M$6:$M$251,'2016'!$E$6:$E$251,F$1,'2016'!$H$6:$H$251,$A7)</f>
        <v>185749</v>
      </c>
      <c r="G7" s="22">
        <f>SUMIFS('2016'!$M$6:$M$251,'2016'!$E$6:$E$251,G$1,'2016'!$H$6:$H$251,$A7)</f>
        <v>395132</v>
      </c>
      <c r="H7" s="22">
        <f>SUMIFS('2016'!$M$6:$M$251,'2016'!$E$6:$E$251,H$1,'2016'!$H$6:$H$251,$A7)</f>
        <v>313429</v>
      </c>
      <c r="I7" s="22">
        <f>SUMIFS('2016'!$M$6:$M$251,'2016'!$E$6:$E$251,I$1,'2016'!$H$6:$H$251,$A7)</f>
        <v>438634</v>
      </c>
      <c r="J7" s="22">
        <f>SUMIFS('2016'!$M$6:$M$251,'2016'!$E$6:$E$251,J$1,'2016'!$H$6:$H$251,$A7)</f>
        <v>0</v>
      </c>
      <c r="K7" s="22">
        <f>SUMIFS('2016'!$M$6:$M$251,'2016'!$E$6:$E$251,K$1,'2016'!$H$6:$H$251,$A7)</f>
        <v>93142</v>
      </c>
      <c r="L7" s="22">
        <f>SUMIFS('2016'!$M$6:$M$251,'2016'!$E$6:$E$251,L$1,'2016'!$H$6:$H$251,$A7)</f>
        <v>1232888</v>
      </c>
      <c r="M7" s="22">
        <f>SUMIFS('2016'!$M$6:$M$251,'2016'!$E$6:$E$251,M$1,'2016'!$H$6:$H$251,$A7)</f>
        <v>483115</v>
      </c>
      <c r="N7" s="22">
        <f>SUMIFS('2016'!$M$6:$M$251,'2016'!$E$6:$E$251,N$1,'2016'!$H$6:$H$251,$A7)</f>
        <v>18535</v>
      </c>
      <c r="O7" s="22">
        <f>SUMIFS('2016'!$M$6:$M$251,'2016'!$E$6:$E$251,O$1,'2016'!$H$6:$H$251,$A7)</f>
        <v>0</v>
      </c>
      <c r="P7" s="22">
        <f>SUMIFS('2016'!$M$6:$M$251,'2016'!$E$6:$E$251,P$1,'2016'!$H$6:$H$251,$A7)</f>
        <v>125381</v>
      </c>
      <c r="Q7" s="22">
        <f>SUMIFS('2016'!$M$6:$M$251,'2016'!$E$6:$E$251,Q$1,'2016'!$H$6:$H$251,$A7)</f>
        <v>0</v>
      </c>
      <c r="R7" s="22">
        <f>SUMIFS('2016'!$M$6:$M$251,'2016'!$E$6:$E$251,R$1,'2016'!$H$6:$H$251,$A7)</f>
        <v>47731</v>
      </c>
      <c r="S7" s="22">
        <f>SUMIFS('2016'!$M$6:$M$251,'2016'!$E$6:$E$251,S$1,'2016'!$H$6:$H$251,$A7)</f>
        <v>45837</v>
      </c>
      <c r="T7" s="22">
        <f>SUMIFS('2016'!$M$6:$M$251,'2016'!$E$6:$E$251,T$1,'2016'!$H$6:$H$251,$A7)</f>
        <v>50227</v>
      </c>
      <c r="U7" s="22">
        <f>SUMIFS('2016'!$M$6:$M$251,'2016'!$E$6:$E$251,U$1,'2016'!$H$6:$H$251,$A7)</f>
        <v>0</v>
      </c>
      <c r="V7" s="22">
        <f>SUMIFS('2016'!$M$6:$M$251,'2016'!$E$6:$E$251,V$1,'2016'!$H$6:$H$251,$A7)</f>
        <v>0</v>
      </c>
      <c r="W7" s="22">
        <f>SUMIFS('2016'!$M$6:$M$251,'2016'!$E$6:$E$251,W$1,'2016'!$H$6:$H$251,$A7)</f>
        <v>0</v>
      </c>
      <c r="X7" s="22">
        <f>SUMIFS('2016'!$M$6:$M$251,'2016'!$E$6:$E$251,X$1,'2016'!$H$6:$H$251,$A7)</f>
        <v>511329</v>
      </c>
      <c r="Y7" s="22">
        <f>SUMIFS('2016'!$M$6:$M$251,'2016'!$E$6:$E$251,Y$1,'2016'!$H$6:$H$251,$A7)</f>
        <v>0</v>
      </c>
      <c r="Z7" s="22">
        <f>SUMIFS('2016'!$M$6:$M$251,'2016'!$E$6:$E$251,Z$1,'2016'!$H$6:$H$251,$A7)</f>
        <v>0</v>
      </c>
      <c r="AA7" s="22">
        <f>SUMIFS('2016'!$M$6:$M$251,'2016'!$E$6:$E$251,AA$1,'2016'!$H$6:$H$251,$A7)</f>
        <v>188533</v>
      </c>
      <c r="AB7" s="22">
        <f>SUMIFS('2016'!$M$6:$M$251,'2016'!$E$6:$E$251,AB$1,'2016'!$H$6:$H$251,$A7)</f>
        <v>394742</v>
      </c>
      <c r="AC7" s="22">
        <f>SUMIFS('2016'!$M$6:$M$251,'2016'!$E$6:$E$251,AC$1,'2016'!$H$6:$H$251,$A7)</f>
        <v>166852</v>
      </c>
      <c r="AD7" s="22">
        <f>SUMIFS('2016'!$M$6:$M$251,'2016'!$E$6:$E$251,AD$1,'2016'!$H$6:$H$251,$A7)</f>
        <v>226207</v>
      </c>
      <c r="AE7" s="22">
        <f>SUMIFS('2016'!$M$6:$M$251,'2016'!$E$6:$E$251,AE$1,'2016'!$H$6:$H$251,$A7)</f>
        <v>387548</v>
      </c>
      <c r="AF7" s="22">
        <f>SUMIFS('2016'!$M$6:$M$251,'2016'!$E$6:$E$251,AF$1,'2016'!$H$6:$H$251,$A7)</f>
        <v>233570</v>
      </c>
      <c r="AG7" s="22">
        <f>SUMIFS('2016'!$M$6:$M$251,'2016'!$E$6:$E$251,AG$1,'2016'!$H$6:$H$251,$A7)</f>
        <v>0</v>
      </c>
      <c r="AH7" s="22">
        <f>SUMIFS('2016'!$M$6:$M$251,'2016'!$E$6:$E$251,AH$1,'2016'!$H$6:$H$251,$A7)</f>
        <v>0</v>
      </c>
      <c r="AI7" s="22">
        <f>SUMIFS('2016'!$M$6:$M$251,'2016'!$E$6:$E$251,AI$1,'2016'!$H$6:$H$251,$A7)</f>
        <v>294471</v>
      </c>
      <c r="AJ7" s="22">
        <f>SUMIFS('2016'!$M$6:$M$251,'2016'!$E$6:$E$251,AJ$1,'2016'!$H$6:$H$251,$A7)</f>
        <v>26351</v>
      </c>
      <c r="AK7" s="22">
        <f>SUMIFS('2016'!$M$6:$M$251,'2016'!$E$6:$E$251,AK$1,'2016'!$H$6:$H$251,$A7)</f>
        <v>6066</v>
      </c>
      <c r="AL7" s="22">
        <f>SUMIFS('2016'!$M$6:$M$251,'2016'!$E$6:$E$251,AL$1,'2016'!$H$6:$H$251,$A7)</f>
        <v>0</v>
      </c>
      <c r="AM7" s="22">
        <f>SUMIFS('2016'!$M$6:$M$251,'2016'!$E$6:$E$251,AM$1,'2016'!$H$6:$H$251,$A7)</f>
        <v>6837</v>
      </c>
      <c r="AN7" s="22">
        <f>SUMIFS('2016'!$M$6:$M$251,'2016'!$E$6:$E$251,AN$1,'2016'!$H$6:$H$251,$A7)</f>
        <v>8584</v>
      </c>
      <c r="AO7" s="22">
        <f>SUMIFS('2016'!$M$6:$M$251,'2016'!$E$6:$E$251,AO$1,'2016'!$H$6:$H$251,$A7)</f>
        <v>35036</v>
      </c>
      <c r="AP7" s="22">
        <f>SUMIFS('2016'!$M$6:$M$251,'2016'!$E$6:$E$251,AP$1,'2016'!$H$6:$H$251,$A7)</f>
        <v>42132</v>
      </c>
      <c r="AQ7" s="22">
        <f>SUMIFS('2016'!$M$6:$M$251,'2016'!$E$6:$E$251,AQ$1,'2016'!$H$6:$H$251,$A7)</f>
        <v>0</v>
      </c>
      <c r="AR7" s="22">
        <f>SUMIFS('2016'!$M$6:$M$251,'2016'!$E$6:$E$251,AR$1,'2016'!$H$6:$H$251,$A7)</f>
        <v>0</v>
      </c>
      <c r="AS7" s="22">
        <f>SUMIFS('2016'!$M$6:$M$251,'2016'!$E$6:$E$251,AS$1,'2016'!$H$6:$H$251,$A7)</f>
        <v>0</v>
      </c>
    </row>
    <row r="8" spans="1:45">
      <c r="A8" s="32" t="s">
        <v>25</v>
      </c>
      <c r="B8" s="30">
        <f t="shared" si="0"/>
        <v>3938219</v>
      </c>
      <c r="C8" s="22">
        <f>SUMIFS('2016'!$M$6:$M$251,'2016'!$E$6:$E$251,C$1,'2016'!$H$6:$H$251,$A8)</f>
        <v>15000</v>
      </c>
      <c r="D8" s="22">
        <f>SUMIFS('2016'!$M$6:$M$251,'2016'!$E$6:$E$251,D$1,'2016'!$H$6:$H$251,$A8)</f>
        <v>0</v>
      </c>
      <c r="E8" s="22">
        <f>SUMIFS('2016'!$M$6:$M$251,'2016'!$E$6:$E$251,E$1,'2016'!$H$6:$H$251,$A8)</f>
        <v>0</v>
      </c>
      <c r="F8" s="22">
        <f>SUMIFS('2016'!$M$6:$M$251,'2016'!$E$6:$E$251,F$1,'2016'!$H$6:$H$251,$A8)</f>
        <v>0</v>
      </c>
      <c r="G8" s="22">
        <f>SUMIFS('2016'!$M$6:$M$251,'2016'!$E$6:$E$251,G$1,'2016'!$H$6:$H$251,$A8)</f>
        <v>54180</v>
      </c>
      <c r="H8" s="22">
        <f>SUMIFS('2016'!$M$6:$M$251,'2016'!$E$6:$E$251,H$1,'2016'!$H$6:$H$251,$A8)</f>
        <v>0</v>
      </c>
      <c r="I8" s="22">
        <f>SUMIFS('2016'!$M$6:$M$251,'2016'!$E$6:$E$251,I$1,'2016'!$H$6:$H$251,$A8)</f>
        <v>0</v>
      </c>
      <c r="J8" s="22">
        <f>SUMIFS('2016'!$M$6:$M$251,'2016'!$E$6:$E$251,J$1,'2016'!$H$6:$H$251,$A8)</f>
        <v>9154</v>
      </c>
      <c r="K8" s="22">
        <f>SUMIFS('2016'!$M$6:$M$251,'2016'!$E$6:$E$251,K$1,'2016'!$H$6:$H$251,$A8)</f>
        <v>14000</v>
      </c>
      <c r="L8" s="22">
        <f>SUMIFS('2016'!$M$6:$M$251,'2016'!$E$6:$E$251,L$1,'2016'!$H$6:$H$251,$A8)</f>
        <v>34450</v>
      </c>
      <c r="M8" s="22">
        <f>SUMIFS('2016'!$M$6:$M$251,'2016'!$E$6:$E$251,M$1,'2016'!$H$6:$H$251,$A8)</f>
        <v>5500</v>
      </c>
      <c r="N8" s="22">
        <f>SUMIFS('2016'!$M$6:$M$251,'2016'!$E$6:$E$251,N$1,'2016'!$H$6:$H$251,$A8)</f>
        <v>1400</v>
      </c>
      <c r="O8" s="22">
        <f>SUMIFS('2016'!$M$6:$M$251,'2016'!$E$6:$E$251,O$1,'2016'!$H$6:$H$251,$A8)</f>
        <v>0</v>
      </c>
      <c r="P8" s="22">
        <f>SUMIFS('2016'!$M$6:$M$251,'2016'!$E$6:$E$251,P$1,'2016'!$H$6:$H$251,$A8)</f>
        <v>0</v>
      </c>
      <c r="Q8" s="22">
        <f>SUMIFS('2016'!$M$6:$M$251,'2016'!$E$6:$E$251,Q$1,'2016'!$H$6:$H$251,$A8)</f>
        <v>1674885</v>
      </c>
      <c r="R8" s="22">
        <f>SUMIFS('2016'!$M$6:$M$251,'2016'!$E$6:$E$251,R$1,'2016'!$H$6:$H$251,$A8)</f>
        <v>0</v>
      </c>
      <c r="S8" s="22">
        <f>SUMIFS('2016'!$M$6:$M$251,'2016'!$E$6:$E$251,S$1,'2016'!$H$6:$H$251,$A8)</f>
        <v>0</v>
      </c>
      <c r="T8" s="22">
        <f>SUMIFS('2016'!$M$6:$M$251,'2016'!$E$6:$E$251,T$1,'2016'!$H$6:$H$251,$A8)</f>
        <v>0</v>
      </c>
      <c r="U8" s="22">
        <f>SUMIFS('2016'!$M$6:$M$251,'2016'!$E$6:$E$251,U$1,'2016'!$H$6:$H$251,$A8)</f>
        <v>283985</v>
      </c>
      <c r="V8" s="22">
        <f>SUMIFS('2016'!$M$6:$M$251,'2016'!$E$6:$E$251,V$1,'2016'!$H$6:$H$251,$A8)</f>
        <v>5408</v>
      </c>
      <c r="W8" s="22">
        <f>SUMIFS('2016'!$M$6:$M$251,'2016'!$E$6:$E$251,W$1,'2016'!$H$6:$H$251,$A8)</f>
        <v>1834744</v>
      </c>
      <c r="X8" s="22">
        <f>SUMIFS('2016'!$M$6:$M$251,'2016'!$E$6:$E$251,X$1,'2016'!$H$6:$H$251,$A8)</f>
        <v>0</v>
      </c>
      <c r="Y8" s="22">
        <f>SUMIFS('2016'!$M$6:$M$251,'2016'!$E$6:$E$251,Y$1,'2016'!$H$6:$H$251,$A8)</f>
        <v>5513</v>
      </c>
      <c r="Z8" s="22">
        <f>SUMIFS('2016'!$M$6:$M$251,'2016'!$E$6:$E$251,Z$1,'2016'!$H$6:$H$251,$A8)</f>
        <v>0</v>
      </c>
      <c r="AA8" s="22">
        <f>SUMIFS('2016'!$M$6:$M$251,'2016'!$E$6:$E$251,AA$1,'2016'!$H$6:$H$251,$A8)</f>
        <v>0</v>
      </c>
      <c r="AB8" s="22">
        <f>SUMIFS('2016'!$M$6:$M$251,'2016'!$E$6:$E$251,AB$1,'2016'!$H$6:$H$251,$A8)</f>
        <v>0</v>
      </c>
      <c r="AC8" s="22">
        <f>SUMIFS('2016'!$M$6:$M$251,'2016'!$E$6:$E$251,AC$1,'2016'!$H$6:$H$251,$A8)</f>
        <v>0</v>
      </c>
      <c r="AD8" s="22">
        <f>SUMIFS('2016'!$M$6:$M$251,'2016'!$E$6:$E$251,AD$1,'2016'!$H$6:$H$251,$A8)</f>
        <v>0</v>
      </c>
      <c r="AE8" s="22">
        <f>SUMIFS('2016'!$M$6:$M$251,'2016'!$E$6:$E$251,AE$1,'2016'!$H$6:$H$251,$A8)</f>
        <v>0</v>
      </c>
      <c r="AF8" s="22">
        <f>SUMIFS('2016'!$M$6:$M$251,'2016'!$E$6:$E$251,AF$1,'2016'!$H$6:$H$251,$A8)</f>
        <v>0</v>
      </c>
      <c r="AG8" s="22">
        <f>SUMIFS('2016'!$M$6:$M$251,'2016'!$E$6:$E$251,AG$1,'2016'!$H$6:$H$251,$A8)</f>
        <v>0</v>
      </c>
      <c r="AH8" s="22">
        <f>SUMIFS('2016'!$M$6:$M$251,'2016'!$E$6:$E$251,AH$1,'2016'!$H$6:$H$251,$A8)</f>
        <v>0</v>
      </c>
      <c r="AI8" s="22">
        <f>SUMIFS('2016'!$M$6:$M$251,'2016'!$E$6:$E$251,AI$1,'2016'!$H$6:$H$251,$A8)</f>
        <v>0</v>
      </c>
      <c r="AJ8" s="22">
        <f>SUMIFS('2016'!$M$6:$M$251,'2016'!$E$6:$E$251,AJ$1,'2016'!$H$6:$H$251,$A8)</f>
        <v>0</v>
      </c>
      <c r="AK8" s="22">
        <f>SUMIFS('2016'!$M$6:$M$251,'2016'!$E$6:$E$251,AK$1,'2016'!$H$6:$H$251,$A8)</f>
        <v>0</v>
      </c>
      <c r="AL8" s="22">
        <f>SUMIFS('2016'!$M$6:$M$251,'2016'!$E$6:$E$251,AL$1,'2016'!$H$6:$H$251,$A8)</f>
        <v>0</v>
      </c>
      <c r="AM8" s="22">
        <f>SUMIFS('2016'!$M$6:$M$251,'2016'!$E$6:$E$251,AM$1,'2016'!$H$6:$H$251,$A8)</f>
        <v>0</v>
      </c>
      <c r="AN8" s="22">
        <f>SUMIFS('2016'!$M$6:$M$251,'2016'!$E$6:$E$251,AN$1,'2016'!$H$6:$H$251,$A8)</f>
        <v>0</v>
      </c>
      <c r="AO8" s="22">
        <f>SUMIFS('2016'!$M$6:$M$251,'2016'!$E$6:$E$251,AO$1,'2016'!$H$6:$H$251,$A8)</f>
        <v>0</v>
      </c>
      <c r="AP8" s="22">
        <f>SUMIFS('2016'!$M$6:$M$251,'2016'!$E$6:$E$251,AP$1,'2016'!$H$6:$H$251,$A8)</f>
        <v>0</v>
      </c>
      <c r="AQ8" s="22">
        <f>SUMIFS('2016'!$M$6:$M$251,'2016'!$E$6:$E$251,AQ$1,'2016'!$H$6:$H$251,$A8)</f>
        <v>0</v>
      </c>
      <c r="AR8" s="22">
        <f>SUMIFS('2016'!$M$6:$M$251,'2016'!$E$6:$E$251,AR$1,'2016'!$H$6:$H$251,$A8)</f>
        <v>0</v>
      </c>
      <c r="AS8" s="22">
        <f>SUMIFS('2016'!$M$6:$M$251,'2016'!$E$6:$E$251,AS$1,'2016'!$H$6:$H$251,$A8)</f>
        <v>0</v>
      </c>
    </row>
    <row r="9" spans="1:45">
      <c r="A9" s="32" t="s">
        <v>75</v>
      </c>
      <c r="B9" s="30">
        <f t="shared" si="0"/>
        <v>6856337</v>
      </c>
      <c r="C9" s="22">
        <f>SUMIFS('2016'!$M$6:$M$251,'2016'!$E$6:$E$251,C$1,'2016'!$H$6:$H$251,$A9)</f>
        <v>380409</v>
      </c>
      <c r="D9" s="22">
        <f>SUMIFS('2016'!$M$6:$M$251,'2016'!$E$6:$E$251,D$1,'2016'!$H$6:$H$251,$A9)</f>
        <v>1354211</v>
      </c>
      <c r="E9" s="22">
        <f>SUMIFS('2016'!$M$6:$M$251,'2016'!$E$6:$E$251,E$1,'2016'!$H$6:$H$251,$A9)</f>
        <v>0</v>
      </c>
      <c r="F9" s="22">
        <f>SUMIFS('2016'!$M$6:$M$251,'2016'!$E$6:$E$251,F$1,'2016'!$H$6:$H$251,$A9)</f>
        <v>61121</v>
      </c>
      <c r="G9" s="22">
        <f>SUMIFS('2016'!$M$6:$M$251,'2016'!$E$6:$E$251,G$1,'2016'!$H$6:$H$251,$A9)</f>
        <v>580694</v>
      </c>
      <c r="H9" s="22">
        <f>SUMIFS('2016'!$M$6:$M$251,'2016'!$E$6:$E$251,H$1,'2016'!$H$6:$H$251,$A9)</f>
        <v>54897</v>
      </c>
      <c r="I9" s="22">
        <f>SUMIFS('2016'!$M$6:$M$251,'2016'!$E$6:$E$251,I$1,'2016'!$H$6:$H$251,$A9)</f>
        <v>0</v>
      </c>
      <c r="J9" s="22">
        <f>SUMIFS('2016'!$M$6:$M$251,'2016'!$E$6:$E$251,J$1,'2016'!$H$6:$H$251,$A9)</f>
        <v>180000</v>
      </c>
      <c r="K9" s="22">
        <f>SUMIFS('2016'!$M$6:$M$251,'2016'!$E$6:$E$251,K$1,'2016'!$H$6:$H$251,$A9)</f>
        <v>0</v>
      </c>
      <c r="L9" s="22">
        <f>SUMIFS('2016'!$M$6:$M$251,'2016'!$E$6:$E$251,L$1,'2016'!$H$6:$H$251,$A9)</f>
        <v>0</v>
      </c>
      <c r="M9" s="22">
        <f>SUMIFS('2016'!$M$6:$M$251,'2016'!$E$6:$E$251,M$1,'2016'!$H$6:$H$251,$A9)</f>
        <v>0</v>
      </c>
      <c r="N9" s="22">
        <f>SUMIFS('2016'!$M$6:$M$251,'2016'!$E$6:$E$251,N$1,'2016'!$H$6:$H$251,$A9)</f>
        <v>0</v>
      </c>
      <c r="O9" s="22">
        <f>SUMIFS('2016'!$M$6:$M$251,'2016'!$E$6:$E$251,O$1,'2016'!$H$6:$H$251,$A9)</f>
        <v>297874</v>
      </c>
      <c r="P9" s="22">
        <f>SUMIFS('2016'!$M$6:$M$251,'2016'!$E$6:$E$251,P$1,'2016'!$H$6:$H$251,$A9)</f>
        <v>104918</v>
      </c>
      <c r="Q9" s="22">
        <f>SUMIFS('2016'!$M$6:$M$251,'2016'!$E$6:$E$251,Q$1,'2016'!$H$6:$H$251,$A9)</f>
        <v>81207</v>
      </c>
      <c r="R9" s="22">
        <f>SUMIFS('2016'!$M$6:$M$251,'2016'!$E$6:$E$251,R$1,'2016'!$H$6:$H$251,$A9)</f>
        <v>47252</v>
      </c>
      <c r="S9" s="22">
        <f>SUMIFS('2016'!$M$6:$M$251,'2016'!$E$6:$E$251,S$1,'2016'!$H$6:$H$251,$A9)</f>
        <v>0</v>
      </c>
      <c r="T9" s="22">
        <f>SUMIFS('2016'!$M$6:$M$251,'2016'!$E$6:$E$251,T$1,'2016'!$H$6:$H$251,$A9)</f>
        <v>27792</v>
      </c>
      <c r="U9" s="22">
        <f>SUMIFS('2016'!$M$6:$M$251,'2016'!$E$6:$E$251,U$1,'2016'!$H$6:$H$251,$A9)</f>
        <v>85230</v>
      </c>
      <c r="V9" s="22">
        <f>SUMIFS('2016'!$M$6:$M$251,'2016'!$E$6:$E$251,V$1,'2016'!$H$6:$H$251,$A9)</f>
        <v>210672</v>
      </c>
      <c r="W9" s="22">
        <f>SUMIFS('2016'!$M$6:$M$251,'2016'!$E$6:$E$251,W$1,'2016'!$H$6:$H$251,$A9)</f>
        <v>34725</v>
      </c>
      <c r="X9" s="22">
        <f>SUMIFS('2016'!$M$6:$M$251,'2016'!$E$6:$E$251,X$1,'2016'!$H$6:$H$251,$A9)</f>
        <v>0</v>
      </c>
      <c r="Y9" s="22">
        <f>SUMIFS('2016'!$M$6:$M$251,'2016'!$E$6:$E$251,Y$1,'2016'!$H$6:$H$251,$A9)</f>
        <v>1050686</v>
      </c>
      <c r="Z9" s="22">
        <f>SUMIFS('2016'!$M$6:$M$251,'2016'!$E$6:$E$251,Z$1,'2016'!$H$6:$H$251,$A9)</f>
        <v>0</v>
      </c>
      <c r="AA9" s="22">
        <f>SUMIFS('2016'!$M$6:$M$251,'2016'!$E$6:$E$251,AA$1,'2016'!$H$6:$H$251,$A9)</f>
        <v>332356</v>
      </c>
      <c r="AB9" s="22">
        <f>SUMIFS('2016'!$M$6:$M$251,'2016'!$E$6:$E$251,AB$1,'2016'!$H$6:$H$251,$A9)</f>
        <v>0</v>
      </c>
      <c r="AC9" s="22">
        <f>SUMIFS('2016'!$M$6:$M$251,'2016'!$E$6:$E$251,AC$1,'2016'!$H$6:$H$251,$A9)</f>
        <v>0</v>
      </c>
      <c r="AD9" s="22">
        <f>SUMIFS('2016'!$M$6:$M$251,'2016'!$E$6:$E$251,AD$1,'2016'!$H$6:$H$251,$A9)</f>
        <v>0</v>
      </c>
      <c r="AE9" s="22">
        <f>SUMIFS('2016'!$M$6:$M$251,'2016'!$E$6:$E$251,AE$1,'2016'!$H$6:$H$251,$A9)</f>
        <v>0</v>
      </c>
      <c r="AF9" s="22">
        <f>SUMIFS('2016'!$M$6:$M$251,'2016'!$E$6:$E$251,AF$1,'2016'!$H$6:$H$251,$A9)</f>
        <v>0</v>
      </c>
      <c r="AG9" s="22">
        <f>SUMIFS('2016'!$M$6:$M$251,'2016'!$E$6:$E$251,AG$1,'2016'!$H$6:$H$251,$A9)</f>
        <v>985980</v>
      </c>
      <c r="AH9" s="22">
        <f>SUMIFS('2016'!$M$6:$M$251,'2016'!$E$6:$E$251,AH$1,'2016'!$H$6:$H$251,$A9)</f>
        <v>600093</v>
      </c>
      <c r="AI9" s="22">
        <f>SUMIFS('2016'!$M$6:$M$251,'2016'!$E$6:$E$251,AI$1,'2016'!$H$6:$H$251,$A9)</f>
        <v>62854</v>
      </c>
      <c r="AJ9" s="22">
        <f>SUMIFS('2016'!$M$6:$M$251,'2016'!$E$6:$E$251,AJ$1,'2016'!$H$6:$H$251,$A9)</f>
        <v>101049</v>
      </c>
      <c r="AK9" s="22">
        <f>SUMIFS('2016'!$M$6:$M$251,'2016'!$E$6:$E$251,AK$1,'2016'!$H$6:$H$251,$A9)</f>
        <v>27925</v>
      </c>
      <c r="AL9" s="22">
        <f>SUMIFS('2016'!$M$6:$M$251,'2016'!$E$6:$E$251,AL$1,'2016'!$H$6:$H$251,$A9)</f>
        <v>15079</v>
      </c>
      <c r="AM9" s="22">
        <f>SUMIFS('2016'!$M$6:$M$251,'2016'!$E$6:$E$251,AM$1,'2016'!$H$6:$H$251,$A9)</f>
        <v>26539</v>
      </c>
      <c r="AN9" s="22">
        <f>SUMIFS('2016'!$M$6:$M$251,'2016'!$E$6:$E$251,AN$1,'2016'!$H$6:$H$251,$A9)</f>
        <v>40463</v>
      </c>
      <c r="AO9" s="22">
        <f>SUMIFS('2016'!$M$6:$M$251,'2016'!$E$6:$E$251,AO$1,'2016'!$H$6:$H$251,$A9)</f>
        <v>17090</v>
      </c>
      <c r="AP9" s="22">
        <f>SUMIFS('2016'!$M$6:$M$251,'2016'!$E$6:$E$251,AP$1,'2016'!$H$6:$H$251,$A9)</f>
        <v>35909</v>
      </c>
      <c r="AQ9" s="22">
        <f>SUMIFS('2016'!$M$6:$M$251,'2016'!$E$6:$E$251,AQ$1,'2016'!$H$6:$H$251,$A9)</f>
        <v>59312</v>
      </c>
      <c r="AR9" s="22">
        <f>SUMIFS('2016'!$M$6:$M$251,'2016'!$E$6:$E$251,AR$1,'2016'!$H$6:$H$251,$A9)</f>
        <v>0</v>
      </c>
      <c r="AS9" s="22">
        <f>SUMIFS('2016'!$M$6:$M$251,'2016'!$E$6:$E$251,AS$1,'2016'!$H$6:$H$251,$A9)</f>
        <v>0</v>
      </c>
    </row>
    <row r="10" spans="1:45">
      <c r="A10" s="32" t="s">
        <v>33</v>
      </c>
      <c r="B10" s="30">
        <f t="shared" si="0"/>
        <v>105299</v>
      </c>
      <c r="C10" s="22">
        <f>SUMIFS('2016'!$M$6:$M$251,'2016'!$E$6:$E$251,C$1,'2016'!$H$6:$H$251,$A10)</f>
        <v>105299</v>
      </c>
      <c r="D10" s="22">
        <f>SUMIFS('2016'!$M$6:$M$251,'2016'!$E$6:$E$251,D$1,'2016'!$H$6:$H$251,$A10)</f>
        <v>0</v>
      </c>
      <c r="E10" s="22">
        <f>SUMIFS('2016'!$M$6:$M$251,'2016'!$E$6:$E$251,E$1,'2016'!$H$6:$H$251,$A10)</f>
        <v>0</v>
      </c>
      <c r="F10" s="22">
        <f>SUMIFS('2016'!$M$6:$M$251,'2016'!$E$6:$E$251,F$1,'2016'!$H$6:$H$251,$A10)</f>
        <v>0</v>
      </c>
      <c r="G10" s="22">
        <f>SUMIFS('2016'!$M$6:$M$251,'2016'!$E$6:$E$251,G$1,'2016'!$H$6:$H$251,$A10)</f>
        <v>0</v>
      </c>
      <c r="H10" s="22">
        <f>SUMIFS('2016'!$M$6:$M$251,'2016'!$E$6:$E$251,H$1,'2016'!$H$6:$H$251,$A10)</f>
        <v>0</v>
      </c>
      <c r="I10" s="22">
        <f>SUMIFS('2016'!$M$6:$M$251,'2016'!$E$6:$E$251,I$1,'2016'!$H$6:$H$251,$A10)</f>
        <v>0</v>
      </c>
      <c r="J10" s="22">
        <f>SUMIFS('2016'!$M$6:$M$251,'2016'!$E$6:$E$251,J$1,'2016'!$H$6:$H$251,$A10)</f>
        <v>0</v>
      </c>
      <c r="K10" s="22">
        <f>SUMIFS('2016'!$M$6:$M$251,'2016'!$E$6:$E$251,K$1,'2016'!$H$6:$H$251,$A10)</f>
        <v>0</v>
      </c>
      <c r="L10" s="22">
        <f>SUMIFS('2016'!$M$6:$M$251,'2016'!$E$6:$E$251,L$1,'2016'!$H$6:$H$251,$A10)</f>
        <v>0</v>
      </c>
      <c r="M10" s="22">
        <f>SUMIFS('2016'!$M$6:$M$251,'2016'!$E$6:$E$251,M$1,'2016'!$H$6:$H$251,$A10)</f>
        <v>0</v>
      </c>
      <c r="N10" s="22">
        <f>SUMIFS('2016'!$M$6:$M$251,'2016'!$E$6:$E$251,N$1,'2016'!$H$6:$H$251,$A10)</f>
        <v>0</v>
      </c>
      <c r="O10" s="22">
        <f>SUMIFS('2016'!$M$6:$M$251,'2016'!$E$6:$E$251,O$1,'2016'!$H$6:$H$251,$A10)</f>
        <v>0</v>
      </c>
      <c r="P10" s="22">
        <f>SUMIFS('2016'!$M$6:$M$251,'2016'!$E$6:$E$251,P$1,'2016'!$H$6:$H$251,$A10)</f>
        <v>0</v>
      </c>
      <c r="Q10" s="22">
        <f>SUMIFS('2016'!$M$6:$M$251,'2016'!$E$6:$E$251,Q$1,'2016'!$H$6:$H$251,$A10)</f>
        <v>0</v>
      </c>
      <c r="R10" s="22">
        <f>SUMIFS('2016'!$M$6:$M$251,'2016'!$E$6:$E$251,R$1,'2016'!$H$6:$H$251,$A10)</f>
        <v>0</v>
      </c>
      <c r="S10" s="22">
        <f>SUMIFS('2016'!$M$6:$M$251,'2016'!$E$6:$E$251,S$1,'2016'!$H$6:$H$251,$A10)</f>
        <v>0</v>
      </c>
      <c r="T10" s="22">
        <f>SUMIFS('2016'!$M$6:$M$251,'2016'!$E$6:$E$251,T$1,'2016'!$H$6:$H$251,$A10)</f>
        <v>0</v>
      </c>
      <c r="U10" s="22">
        <f>SUMIFS('2016'!$M$6:$M$251,'2016'!$E$6:$E$251,U$1,'2016'!$H$6:$H$251,$A10)</f>
        <v>0</v>
      </c>
      <c r="V10" s="22">
        <f>SUMIFS('2016'!$M$6:$M$251,'2016'!$E$6:$E$251,V$1,'2016'!$H$6:$H$251,$A10)</f>
        <v>0</v>
      </c>
      <c r="W10" s="22">
        <f>SUMIFS('2016'!$M$6:$M$251,'2016'!$E$6:$E$251,W$1,'2016'!$H$6:$H$251,$A10)</f>
        <v>0</v>
      </c>
      <c r="X10" s="22">
        <f>SUMIFS('2016'!$M$6:$M$251,'2016'!$E$6:$E$251,X$1,'2016'!$H$6:$H$251,$A10)</f>
        <v>0</v>
      </c>
      <c r="Y10" s="22">
        <f>SUMIFS('2016'!$M$6:$M$251,'2016'!$E$6:$E$251,Y$1,'2016'!$H$6:$H$251,$A10)</f>
        <v>0</v>
      </c>
      <c r="Z10" s="22">
        <f>SUMIFS('2016'!$M$6:$M$251,'2016'!$E$6:$E$251,Z$1,'2016'!$H$6:$H$251,$A10)</f>
        <v>0</v>
      </c>
      <c r="AA10" s="22">
        <f>SUMIFS('2016'!$M$6:$M$251,'2016'!$E$6:$E$251,AA$1,'2016'!$H$6:$H$251,$A10)</f>
        <v>0</v>
      </c>
      <c r="AB10" s="22">
        <f>SUMIFS('2016'!$M$6:$M$251,'2016'!$E$6:$E$251,AB$1,'2016'!$H$6:$H$251,$A10)</f>
        <v>0</v>
      </c>
      <c r="AC10" s="22">
        <f>SUMIFS('2016'!$M$6:$M$251,'2016'!$E$6:$E$251,AC$1,'2016'!$H$6:$H$251,$A10)</f>
        <v>0</v>
      </c>
      <c r="AD10" s="22">
        <f>SUMIFS('2016'!$M$6:$M$251,'2016'!$E$6:$E$251,AD$1,'2016'!$H$6:$H$251,$A10)</f>
        <v>0</v>
      </c>
      <c r="AE10" s="22">
        <f>SUMIFS('2016'!$M$6:$M$251,'2016'!$E$6:$E$251,AE$1,'2016'!$H$6:$H$251,$A10)</f>
        <v>0</v>
      </c>
      <c r="AF10" s="22">
        <f>SUMIFS('2016'!$M$6:$M$251,'2016'!$E$6:$E$251,AF$1,'2016'!$H$6:$H$251,$A10)</f>
        <v>0</v>
      </c>
      <c r="AG10" s="22">
        <f>SUMIFS('2016'!$M$6:$M$251,'2016'!$E$6:$E$251,AG$1,'2016'!$H$6:$H$251,$A10)</f>
        <v>0</v>
      </c>
      <c r="AH10" s="22">
        <f>SUMIFS('2016'!$M$6:$M$251,'2016'!$E$6:$E$251,AH$1,'2016'!$H$6:$H$251,$A10)</f>
        <v>0</v>
      </c>
      <c r="AI10" s="22">
        <f>SUMIFS('2016'!$M$6:$M$251,'2016'!$E$6:$E$251,AI$1,'2016'!$H$6:$H$251,$A10)</f>
        <v>0</v>
      </c>
      <c r="AJ10" s="22">
        <f>SUMIFS('2016'!$M$6:$M$251,'2016'!$E$6:$E$251,AJ$1,'2016'!$H$6:$H$251,$A10)</f>
        <v>0</v>
      </c>
      <c r="AK10" s="22">
        <f>SUMIFS('2016'!$M$6:$M$251,'2016'!$E$6:$E$251,AK$1,'2016'!$H$6:$H$251,$A10)</f>
        <v>0</v>
      </c>
      <c r="AL10" s="22">
        <f>SUMIFS('2016'!$M$6:$M$251,'2016'!$E$6:$E$251,AL$1,'2016'!$H$6:$H$251,$A10)</f>
        <v>0</v>
      </c>
      <c r="AM10" s="22">
        <f>SUMIFS('2016'!$M$6:$M$251,'2016'!$E$6:$E$251,AM$1,'2016'!$H$6:$H$251,$A10)</f>
        <v>0</v>
      </c>
      <c r="AN10" s="22">
        <f>SUMIFS('2016'!$M$6:$M$251,'2016'!$E$6:$E$251,AN$1,'2016'!$H$6:$H$251,$A10)</f>
        <v>0</v>
      </c>
      <c r="AO10" s="22">
        <f>SUMIFS('2016'!$M$6:$M$251,'2016'!$E$6:$E$251,AO$1,'2016'!$H$6:$H$251,$A10)</f>
        <v>0</v>
      </c>
      <c r="AP10" s="22">
        <f>SUMIFS('2016'!$M$6:$M$251,'2016'!$E$6:$E$251,AP$1,'2016'!$H$6:$H$251,$A10)</f>
        <v>0</v>
      </c>
      <c r="AQ10" s="22">
        <f>SUMIFS('2016'!$M$6:$M$251,'2016'!$E$6:$E$251,AQ$1,'2016'!$H$6:$H$251,$A10)</f>
        <v>0</v>
      </c>
      <c r="AR10" s="22">
        <f>SUMIFS('2016'!$M$6:$M$251,'2016'!$E$6:$E$251,AR$1,'2016'!$H$6:$H$251,$A10)</f>
        <v>0</v>
      </c>
      <c r="AS10" s="22">
        <f>SUMIFS('2016'!$M$6:$M$251,'2016'!$E$6:$E$251,AS$1,'2016'!$H$6:$H$251,$A10)</f>
        <v>0</v>
      </c>
    </row>
    <row r="11" spans="1:45">
      <c r="A11" s="32" t="s">
        <v>64</v>
      </c>
      <c r="B11" s="30">
        <f t="shared" si="0"/>
        <v>100800</v>
      </c>
      <c r="C11" s="22">
        <f>SUMIFS('2016'!$M$6:$M$251,'2016'!$E$6:$E$251,C$1,'2016'!$H$6:$H$251,$A11)</f>
        <v>0</v>
      </c>
      <c r="D11" s="22">
        <f>SUMIFS('2016'!$M$6:$M$251,'2016'!$E$6:$E$251,D$1,'2016'!$H$6:$H$251,$A11)</f>
        <v>0</v>
      </c>
      <c r="E11" s="22">
        <f>SUMIFS('2016'!$M$6:$M$251,'2016'!$E$6:$E$251,E$1,'2016'!$H$6:$H$251,$A11)</f>
        <v>0</v>
      </c>
      <c r="F11" s="22">
        <f>SUMIFS('2016'!$M$6:$M$251,'2016'!$E$6:$E$251,F$1,'2016'!$H$6:$H$251,$A11)</f>
        <v>0</v>
      </c>
      <c r="G11" s="22">
        <f>SUMIFS('2016'!$M$6:$M$251,'2016'!$E$6:$E$251,G$1,'2016'!$H$6:$H$251,$A11)</f>
        <v>0</v>
      </c>
      <c r="H11" s="22">
        <f>SUMIFS('2016'!$M$6:$M$251,'2016'!$E$6:$E$251,H$1,'2016'!$H$6:$H$251,$A11)</f>
        <v>0</v>
      </c>
      <c r="I11" s="22">
        <f>SUMIFS('2016'!$M$6:$M$251,'2016'!$E$6:$E$251,I$1,'2016'!$H$6:$H$251,$A11)</f>
        <v>0</v>
      </c>
      <c r="J11" s="22">
        <f>SUMIFS('2016'!$M$6:$M$251,'2016'!$E$6:$E$251,J$1,'2016'!$H$6:$H$251,$A11)</f>
        <v>0</v>
      </c>
      <c r="K11" s="22">
        <f>SUMIFS('2016'!$M$6:$M$251,'2016'!$E$6:$E$251,K$1,'2016'!$H$6:$H$251,$A11)</f>
        <v>0</v>
      </c>
      <c r="L11" s="22">
        <f>SUMIFS('2016'!$M$6:$M$251,'2016'!$E$6:$E$251,L$1,'2016'!$H$6:$H$251,$A11)</f>
        <v>0</v>
      </c>
      <c r="M11" s="22">
        <f>SUMIFS('2016'!$M$6:$M$251,'2016'!$E$6:$E$251,M$1,'2016'!$H$6:$H$251,$A11)</f>
        <v>0</v>
      </c>
      <c r="N11" s="22">
        <f>SUMIFS('2016'!$M$6:$M$251,'2016'!$E$6:$E$251,N$1,'2016'!$H$6:$H$251,$A11)</f>
        <v>0</v>
      </c>
      <c r="O11" s="22">
        <f>SUMIFS('2016'!$M$6:$M$251,'2016'!$E$6:$E$251,O$1,'2016'!$H$6:$H$251,$A11)</f>
        <v>0</v>
      </c>
      <c r="P11" s="22">
        <f>SUMIFS('2016'!$M$6:$M$251,'2016'!$E$6:$E$251,P$1,'2016'!$H$6:$H$251,$A11)</f>
        <v>0</v>
      </c>
      <c r="Q11" s="22">
        <f>SUMIFS('2016'!$M$6:$M$251,'2016'!$E$6:$E$251,Q$1,'2016'!$H$6:$H$251,$A11)</f>
        <v>100800</v>
      </c>
      <c r="R11" s="22">
        <f>SUMIFS('2016'!$M$6:$M$251,'2016'!$E$6:$E$251,R$1,'2016'!$H$6:$H$251,$A11)</f>
        <v>0</v>
      </c>
      <c r="S11" s="22">
        <f>SUMIFS('2016'!$M$6:$M$251,'2016'!$E$6:$E$251,S$1,'2016'!$H$6:$H$251,$A11)</f>
        <v>0</v>
      </c>
      <c r="T11" s="22">
        <f>SUMIFS('2016'!$M$6:$M$251,'2016'!$E$6:$E$251,T$1,'2016'!$H$6:$H$251,$A11)</f>
        <v>0</v>
      </c>
      <c r="U11" s="22">
        <f>SUMIFS('2016'!$M$6:$M$251,'2016'!$E$6:$E$251,U$1,'2016'!$H$6:$H$251,$A11)</f>
        <v>0</v>
      </c>
      <c r="V11" s="22">
        <f>SUMIFS('2016'!$M$6:$M$251,'2016'!$E$6:$E$251,V$1,'2016'!$H$6:$H$251,$A11)</f>
        <v>0</v>
      </c>
      <c r="W11" s="22">
        <f>SUMIFS('2016'!$M$6:$M$251,'2016'!$E$6:$E$251,W$1,'2016'!$H$6:$H$251,$A11)</f>
        <v>0</v>
      </c>
      <c r="X11" s="22">
        <f>SUMIFS('2016'!$M$6:$M$251,'2016'!$E$6:$E$251,X$1,'2016'!$H$6:$H$251,$A11)</f>
        <v>0</v>
      </c>
      <c r="Y11" s="22">
        <f>SUMIFS('2016'!$M$6:$M$251,'2016'!$E$6:$E$251,Y$1,'2016'!$H$6:$H$251,$A11)</f>
        <v>0</v>
      </c>
      <c r="Z11" s="22">
        <f>SUMIFS('2016'!$M$6:$M$251,'2016'!$E$6:$E$251,Z$1,'2016'!$H$6:$H$251,$A11)</f>
        <v>0</v>
      </c>
      <c r="AA11" s="22">
        <f>SUMIFS('2016'!$M$6:$M$251,'2016'!$E$6:$E$251,AA$1,'2016'!$H$6:$H$251,$A11)</f>
        <v>0</v>
      </c>
      <c r="AB11" s="22">
        <f>SUMIFS('2016'!$M$6:$M$251,'2016'!$E$6:$E$251,AB$1,'2016'!$H$6:$H$251,$A11)</f>
        <v>0</v>
      </c>
      <c r="AC11" s="22">
        <f>SUMIFS('2016'!$M$6:$M$251,'2016'!$E$6:$E$251,AC$1,'2016'!$H$6:$H$251,$A11)</f>
        <v>0</v>
      </c>
      <c r="AD11" s="22">
        <f>SUMIFS('2016'!$M$6:$M$251,'2016'!$E$6:$E$251,AD$1,'2016'!$H$6:$H$251,$A11)</f>
        <v>0</v>
      </c>
      <c r="AE11" s="22">
        <f>SUMIFS('2016'!$M$6:$M$251,'2016'!$E$6:$E$251,AE$1,'2016'!$H$6:$H$251,$A11)</f>
        <v>0</v>
      </c>
      <c r="AF11" s="22">
        <f>SUMIFS('2016'!$M$6:$M$251,'2016'!$E$6:$E$251,AF$1,'2016'!$H$6:$H$251,$A11)</f>
        <v>0</v>
      </c>
      <c r="AG11" s="22">
        <f>SUMIFS('2016'!$M$6:$M$251,'2016'!$E$6:$E$251,AG$1,'2016'!$H$6:$H$251,$A11)</f>
        <v>0</v>
      </c>
      <c r="AH11" s="22">
        <f>SUMIFS('2016'!$M$6:$M$251,'2016'!$E$6:$E$251,AH$1,'2016'!$H$6:$H$251,$A11)</f>
        <v>0</v>
      </c>
      <c r="AI11" s="22">
        <f>SUMIFS('2016'!$M$6:$M$251,'2016'!$E$6:$E$251,AI$1,'2016'!$H$6:$H$251,$A11)</f>
        <v>0</v>
      </c>
      <c r="AJ11" s="22">
        <f>SUMIFS('2016'!$M$6:$M$251,'2016'!$E$6:$E$251,AJ$1,'2016'!$H$6:$H$251,$A11)</f>
        <v>0</v>
      </c>
      <c r="AK11" s="22">
        <f>SUMIFS('2016'!$M$6:$M$251,'2016'!$E$6:$E$251,AK$1,'2016'!$H$6:$H$251,$A11)</f>
        <v>0</v>
      </c>
      <c r="AL11" s="22">
        <f>SUMIFS('2016'!$M$6:$M$251,'2016'!$E$6:$E$251,AL$1,'2016'!$H$6:$H$251,$A11)</f>
        <v>0</v>
      </c>
      <c r="AM11" s="22">
        <f>SUMIFS('2016'!$M$6:$M$251,'2016'!$E$6:$E$251,AM$1,'2016'!$H$6:$H$251,$A11)</f>
        <v>0</v>
      </c>
      <c r="AN11" s="22">
        <f>SUMIFS('2016'!$M$6:$M$251,'2016'!$E$6:$E$251,AN$1,'2016'!$H$6:$H$251,$A11)</f>
        <v>0</v>
      </c>
      <c r="AO11" s="22">
        <f>SUMIFS('2016'!$M$6:$M$251,'2016'!$E$6:$E$251,AO$1,'2016'!$H$6:$H$251,$A11)</f>
        <v>0</v>
      </c>
      <c r="AP11" s="22">
        <f>SUMIFS('2016'!$M$6:$M$251,'2016'!$E$6:$E$251,AP$1,'2016'!$H$6:$H$251,$A11)</f>
        <v>0</v>
      </c>
      <c r="AQ11" s="22">
        <f>SUMIFS('2016'!$M$6:$M$251,'2016'!$E$6:$E$251,AQ$1,'2016'!$H$6:$H$251,$A11)</f>
        <v>0</v>
      </c>
      <c r="AR11" s="22">
        <f>SUMIFS('2016'!$M$6:$M$251,'2016'!$E$6:$E$251,AR$1,'2016'!$H$6:$H$251,$A11)</f>
        <v>0</v>
      </c>
      <c r="AS11" s="22">
        <f>SUMIFS('2016'!$M$6:$M$251,'2016'!$E$6:$E$251,AS$1,'2016'!$H$6:$H$251,$A11)</f>
        <v>0</v>
      </c>
    </row>
    <row r="12" spans="1:45">
      <c r="A12" s="32" t="s">
        <v>27</v>
      </c>
      <c r="B12" s="30">
        <f t="shared" si="0"/>
        <v>15750</v>
      </c>
      <c r="C12" s="22">
        <f>SUMIFS('2016'!$M$6:$M$251,'2016'!$E$6:$E$251,C$1,'2016'!$H$6:$H$251,$A12)</f>
        <v>0</v>
      </c>
      <c r="D12" s="22">
        <f>SUMIFS('2016'!$M$6:$M$251,'2016'!$E$6:$E$251,D$1,'2016'!$H$6:$H$251,$A12)</f>
        <v>0</v>
      </c>
      <c r="E12" s="22">
        <f>SUMIFS('2016'!$M$6:$M$251,'2016'!$E$6:$E$251,E$1,'2016'!$H$6:$H$251,$A12)</f>
        <v>0</v>
      </c>
      <c r="F12" s="22">
        <f>SUMIFS('2016'!$M$6:$M$251,'2016'!$E$6:$E$251,F$1,'2016'!$H$6:$H$251,$A12)</f>
        <v>0</v>
      </c>
      <c r="G12" s="22">
        <f>SUMIFS('2016'!$M$6:$M$251,'2016'!$E$6:$E$251,G$1,'2016'!$H$6:$H$251,$A12)</f>
        <v>0</v>
      </c>
      <c r="H12" s="22">
        <f>SUMIFS('2016'!$M$6:$M$251,'2016'!$E$6:$E$251,H$1,'2016'!$H$6:$H$251,$A12)</f>
        <v>0</v>
      </c>
      <c r="I12" s="22">
        <f>SUMIFS('2016'!$M$6:$M$251,'2016'!$E$6:$E$251,I$1,'2016'!$H$6:$H$251,$A12)</f>
        <v>0</v>
      </c>
      <c r="J12" s="22">
        <f>SUMIFS('2016'!$M$6:$M$251,'2016'!$E$6:$E$251,J$1,'2016'!$H$6:$H$251,$A12)</f>
        <v>0</v>
      </c>
      <c r="K12" s="22">
        <f>SUMIFS('2016'!$M$6:$M$251,'2016'!$E$6:$E$251,K$1,'2016'!$H$6:$H$251,$A12)</f>
        <v>0</v>
      </c>
      <c r="L12" s="22">
        <f>SUMIFS('2016'!$M$6:$M$251,'2016'!$E$6:$E$251,L$1,'2016'!$H$6:$H$251,$A12)</f>
        <v>0</v>
      </c>
      <c r="M12" s="22">
        <f>SUMIFS('2016'!$M$6:$M$251,'2016'!$E$6:$E$251,M$1,'2016'!$H$6:$H$251,$A12)</f>
        <v>0</v>
      </c>
      <c r="N12" s="22">
        <f>SUMIFS('2016'!$M$6:$M$251,'2016'!$E$6:$E$251,N$1,'2016'!$H$6:$H$251,$A12)</f>
        <v>0</v>
      </c>
      <c r="O12" s="22">
        <f>SUMIFS('2016'!$M$6:$M$251,'2016'!$E$6:$E$251,O$1,'2016'!$H$6:$H$251,$A12)</f>
        <v>0</v>
      </c>
      <c r="P12" s="22">
        <f>SUMIFS('2016'!$M$6:$M$251,'2016'!$E$6:$E$251,P$1,'2016'!$H$6:$H$251,$A12)</f>
        <v>0</v>
      </c>
      <c r="Q12" s="22">
        <f>SUMIFS('2016'!$M$6:$M$251,'2016'!$E$6:$E$251,Q$1,'2016'!$H$6:$H$251,$A12)</f>
        <v>15750</v>
      </c>
      <c r="R12" s="22">
        <f>SUMIFS('2016'!$M$6:$M$251,'2016'!$E$6:$E$251,R$1,'2016'!$H$6:$H$251,$A12)</f>
        <v>0</v>
      </c>
      <c r="S12" s="22">
        <f>SUMIFS('2016'!$M$6:$M$251,'2016'!$E$6:$E$251,S$1,'2016'!$H$6:$H$251,$A12)</f>
        <v>0</v>
      </c>
      <c r="T12" s="22">
        <f>SUMIFS('2016'!$M$6:$M$251,'2016'!$E$6:$E$251,T$1,'2016'!$H$6:$H$251,$A12)</f>
        <v>0</v>
      </c>
      <c r="U12" s="22">
        <f>SUMIFS('2016'!$M$6:$M$251,'2016'!$E$6:$E$251,U$1,'2016'!$H$6:$H$251,$A12)</f>
        <v>0</v>
      </c>
      <c r="V12" s="22">
        <f>SUMIFS('2016'!$M$6:$M$251,'2016'!$E$6:$E$251,V$1,'2016'!$H$6:$H$251,$A12)</f>
        <v>0</v>
      </c>
      <c r="W12" s="22">
        <f>SUMIFS('2016'!$M$6:$M$251,'2016'!$E$6:$E$251,W$1,'2016'!$H$6:$H$251,$A12)</f>
        <v>0</v>
      </c>
      <c r="X12" s="22">
        <f>SUMIFS('2016'!$M$6:$M$251,'2016'!$E$6:$E$251,X$1,'2016'!$H$6:$H$251,$A12)</f>
        <v>0</v>
      </c>
      <c r="Y12" s="22">
        <f>SUMIFS('2016'!$M$6:$M$251,'2016'!$E$6:$E$251,Y$1,'2016'!$H$6:$H$251,$A12)</f>
        <v>0</v>
      </c>
      <c r="Z12" s="22">
        <f>SUMIFS('2016'!$M$6:$M$251,'2016'!$E$6:$E$251,Z$1,'2016'!$H$6:$H$251,$A12)</f>
        <v>0</v>
      </c>
      <c r="AA12" s="22">
        <f>SUMIFS('2016'!$M$6:$M$251,'2016'!$E$6:$E$251,AA$1,'2016'!$H$6:$H$251,$A12)</f>
        <v>0</v>
      </c>
      <c r="AB12" s="22">
        <f>SUMIFS('2016'!$M$6:$M$251,'2016'!$E$6:$E$251,AB$1,'2016'!$H$6:$H$251,$A12)</f>
        <v>0</v>
      </c>
      <c r="AC12" s="22">
        <f>SUMIFS('2016'!$M$6:$M$251,'2016'!$E$6:$E$251,AC$1,'2016'!$H$6:$H$251,$A12)</f>
        <v>0</v>
      </c>
      <c r="AD12" s="22">
        <f>SUMIFS('2016'!$M$6:$M$251,'2016'!$E$6:$E$251,AD$1,'2016'!$H$6:$H$251,$A12)</f>
        <v>0</v>
      </c>
      <c r="AE12" s="22">
        <f>SUMIFS('2016'!$M$6:$M$251,'2016'!$E$6:$E$251,AE$1,'2016'!$H$6:$H$251,$A12)</f>
        <v>0</v>
      </c>
      <c r="AF12" s="22">
        <f>SUMIFS('2016'!$M$6:$M$251,'2016'!$E$6:$E$251,AF$1,'2016'!$H$6:$H$251,$A12)</f>
        <v>0</v>
      </c>
      <c r="AG12" s="22">
        <f>SUMIFS('2016'!$M$6:$M$251,'2016'!$E$6:$E$251,AG$1,'2016'!$H$6:$H$251,$A12)</f>
        <v>0</v>
      </c>
      <c r="AH12" s="22">
        <f>SUMIFS('2016'!$M$6:$M$251,'2016'!$E$6:$E$251,AH$1,'2016'!$H$6:$H$251,$A12)</f>
        <v>0</v>
      </c>
      <c r="AI12" s="22">
        <f>SUMIFS('2016'!$M$6:$M$251,'2016'!$E$6:$E$251,AI$1,'2016'!$H$6:$H$251,$A12)</f>
        <v>0</v>
      </c>
      <c r="AJ12" s="22">
        <f>SUMIFS('2016'!$M$6:$M$251,'2016'!$E$6:$E$251,AJ$1,'2016'!$H$6:$H$251,$A12)</f>
        <v>0</v>
      </c>
      <c r="AK12" s="22">
        <f>SUMIFS('2016'!$M$6:$M$251,'2016'!$E$6:$E$251,AK$1,'2016'!$H$6:$H$251,$A12)</f>
        <v>0</v>
      </c>
      <c r="AL12" s="22">
        <f>SUMIFS('2016'!$M$6:$M$251,'2016'!$E$6:$E$251,AL$1,'2016'!$H$6:$H$251,$A12)</f>
        <v>0</v>
      </c>
      <c r="AM12" s="22">
        <f>SUMIFS('2016'!$M$6:$M$251,'2016'!$E$6:$E$251,AM$1,'2016'!$H$6:$H$251,$A12)</f>
        <v>0</v>
      </c>
      <c r="AN12" s="22">
        <f>SUMIFS('2016'!$M$6:$M$251,'2016'!$E$6:$E$251,AN$1,'2016'!$H$6:$H$251,$A12)</f>
        <v>0</v>
      </c>
      <c r="AO12" s="22">
        <f>SUMIFS('2016'!$M$6:$M$251,'2016'!$E$6:$E$251,AO$1,'2016'!$H$6:$H$251,$A12)</f>
        <v>0</v>
      </c>
      <c r="AP12" s="22">
        <f>SUMIFS('2016'!$M$6:$M$251,'2016'!$E$6:$E$251,AP$1,'2016'!$H$6:$H$251,$A12)</f>
        <v>0</v>
      </c>
      <c r="AQ12" s="22">
        <f>SUMIFS('2016'!$M$6:$M$251,'2016'!$E$6:$E$251,AQ$1,'2016'!$H$6:$H$251,$A12)</f>
        <v>0</v>
      </c>
      <c r="AR12" s="22">
        <f>SUMIFS('2016'!$M$6:$M$251,'2016'!$E$6:$E$251,AR$1,'2016'!$H$6:$H$251,$A12)</f>
        <v>0</v>
      </c>
      <c r="AS12" s="22">
        <f>SUMIFS('2016'!$M$6:$M$251,'2016'!$E$6:$E$251,AS$1,'2016'!$H$6:$H$251,$A12)</f>
        <v>0</v>
      </c>
    </row>
    <row r="13" spans="1:45">
      <c r="A13" s="32" t="s">
        <v>88</v>
      </c>
      <c r="B13" s="30">
        <f t="shared" si="0"/>
        <v>308836</v>
      </c>
      <c r="C13" s="22">
        <f>SUMIFS('2016'!$M$6:$M$251,'2016'!$E$6:$E$251,C$1,'2016'!$H$6:$H$251,$A13)</f>
        <v>0</v>
      </c>
      <c r="D13" s="22">
        <f>SUMIFS('2016'!$M$6:$M$251,'2016'!$E$6:$E$251,D$1,'2016'!$H$6:$H$251,$A13)</f>
        <v>190728</v>
      </c>
      <c r="E13" s="22">
        <f>SUMIFS('2016'!$M$6:$M$251,'2016'!$E$6:$E$251,E$1,'2016'!$H$6:$H$251,$A13)</f>
        <v>0</v>
      </c>
      <c r="F13" s="22">
        <f>SUMIFS('2016'!$M$6:$M$251,'2016'!$E$6:$E$251,F$1,'2016'!$H$6:$H$251,$A13)</f>
        <v>0</v>
      </c>
      <c r="G13" s="22">
        <f>SUMIFS('2016'!$M$6:$M$251,'2016'!$E$6:$E$251,G$1,'2016'!$H$6:$H$251,$A13)</f>
        <v>0</v>
      </c>
      <c r="H13" s="22">
        <f>SUMIFS('2016'!$M$6:$M$251,'2016'!$E$6:$E$251,H$1,'2016'!$H$6:$H$251,$A13)</f>
        <v>0</v>
      </c>
      <c r="I13" s="22">
        <f>SUMIFS('2016'!$M$6:$M$251,'2016'!$E$6:$E$251,I$1,'2016'!$H$6:$H$251,$A13)</f>
        <v>0</v>
      </c>
      <c r="J13" s="22">
        <f>SUMIFS('2016'!$M$6:$M$251,'2016'!$E$6:$E$251,J$1,'2016'!$H$6:$H$251,$A13)</f>
        <v>0</v>
      </c>
      <c r="K13" s="22">
        <f>SUMIFS('2016'!$M$6:$M$251,'2016'!$E$6:$E$251,K$1,'2016'!$H$6:$H$251,$A13)</f>
        <v>0</v>
      </c>
      <c r="L13" s="22">
        <f>SUMIFS('2016'!$M$6:$M$251,'2016'!$E$6:$E$251,L$1,'2016'!$H$6:$H$251,$A13)</f>
        <v>0</v>
      </c>
      <c r="M13" s="22">
        <f>SUMIFS('2016'!$M$6:$M$251,'2016'!$E$6:$E$251,M$1,'2016'!$H$6:$H$251,$A13)</f>
        <v>0</v>
      </c>
      <c r="N13" s="22">
        <f>SUMIFS('2016'!$M$6:$M$251,'2016'!$E$6:$E$251,N$1,'2016'!$H$6:$H$251,$A13)</f>
        <v>0</v>
      </c>
      <c r="O13" s="22">
        <f>SUMIFS('2016'!$M$6:$M$251,'2016'!$E$6:$E$251,O$1,'2016'!$H$6:$H$251,$A13)</f>
        <v>0</v>
      </c>
      <c r="P13" s="22">
        <f>SUMIFS('2016'!$M$6:$M$251,'2016'!$E$6:$E$251,P$1,'2016'!$H$6:$H$251,$A13)</f>
        <v>0</v>
      </c>
      <c r="Q13" s="22">
        <f>SUMIFS('2016'!$M$6:$M$251,'2016'!$E$6:$E$251,Q$1,'2016'!$H$6:$H$251,$A13)</f>
        <v>118108</v>
      </c>
      <c r="R13" s="22">
        <f>SUMIFS('2016'!$M$6:$M$251,'2016'!$E$6:$E$251,R$1,'2016'!$H$6:$H$251,$A13)</f>
        <v>0</v>
      </c>
      <c r="S13" s="22">
        <f>SUMIFS('2016'!$M$6:$M$251,'2016'!$E$6:$E$251,S$1,'2016'!$H$6:$H$251,$A13)</f>
        <v>0</v>
      </c>
      <c r="T13" s="22">
        <f>SUMIFS('2016'!$M$6:$M$251,'2016'!$E$6:$E$251,T$1,'2016'!$H$6:$H$251,$A13)</f>
        <v>0</v>
      </c>
      <c r="U13" s="22">
        <f>SUMIFS('2016'!$M$6:$M$251,'2016'!$E$6:$E$251,U$1,'2016'!$H$6:$H$251,$A13)</f>
        <v>0</v>
      </c>
      <c r="V13" s="22">
        <f>SUMIFS('2016'!$M$6:$M$251,'2016'!$E$6:$E$251,V$1,'2016'!$H$6:$H$251,$A13)</f>
        <v>0</v>
      </c>
      <c r="W13" s="22">
        <f>SUMIFS('2016'!$M$6:$M$251,'2016'!$E$6:$E$251,W$1,'2016'!$H$6:$H$251,$A13)</f>
        <v>0</v>
      </c>
      <c r="X13" s="22">
        <f>SUMIFS('2016'!$M$6:$M$251,'2016'!$E$6:$E$251,X$1,'2016'!$H$6:$H$251,$A13)</f>
        <v>0</v>
      </c>
      <c r="Y13" s="22">
        <f>SUMIFS('2016'!$M$6:$M$251,'2016'!$E$6:$E$251,Y$1,'2016'!$H$6:$H$251,$A13)</f>
        <v>0</v>
      </c>
      <c r="Z13" s="22">
        <f>SUMIFS('2016'!$M$6:$M$251,'2016'!$E$6:$E$251,Z$1,'2016'!$H$6:$H$251,$A13)</f>
        <v>0</v>
      </c>
      <c r="AA13" s="22">
        <f>SUMIFS('2016'!$M$6:$M$251,'2016'!$E$6:$E$251,AA$1,'2016'!$H$6:$H$251,$A13)</f>
        <v>0</v>
      </c>
      <c r="AB13" s="22">
        <f>SUMIFS('2016'!$M$6:$M$251,'2016'!$E$6:$E$251,AB$1,'2016'!$H$6:$H$251,$A13)</f>
        <v>0</v>
      </c>
      <c r="AC13" s="22">
        <f>SUMIFS('2016'!$M$6:$M$251,'2016'!$E$6:$E$251,AC$1,'2016'!$H$6:$H$251,$A13)</f>
        <v>0</v>
      </c>
      <c r="AD13" s="22">
        <f>SUMIFS('2016'!$M$6:$M$251,'2016'!$E$6:$E$251,AD$1,'2016'!$H$6:$H$251,$A13)</f>
        <v>0</v>
      </c>
      <c r="AE13" s="22">
        <f>SUMIFS('2016'!$M$6:$M$251,'2016'!$E$6:$E$251,AE$1,'2016'!$H$6:$H$251,$A13)</f>
        <v>0</v>
      </c>
      <c r="AF13" s="22">
        <f>SUMIFS('2016'!$M$6:$M$251,'2016'!$E$6:$E$251,AF$1,'2016'!$H$6:$H$251,$A13)</f>
        <v>0</v>
      </c>
      <c r="AG13" s="22">
        <f>SUMIFS('2016'!$M$6:$M$251,'2016'!$E$6:$E$251,AG$1,'2016'!$H$6:$H$251,$A13)</f>
        <v>0</v>
      </c>
      <c r="AH13" s="22">
        <f>SUMIFS('2016'!$M$6:$M$251,'2016'!$E$6:$E$251,AH$1,'2016'!$H$6:$H$251,$A13)</f>
        <v>0</v>
      </c>
      <c r="AI13" s="22">
        <f>SUMIFS('2016'!$M$6:$M$251,'2016'!$E$6:$E$251,AI$1,'2016'!$H$6:$H$251,$A13)</f>
        <v>0</v>
      </c>
      <c r="AJ13" s="22">
        <f>SUMIFS('2016'!$M$6:$M$251,'2016'!$E$6:$E$251,AJ$1,'2016'!$H$6:$H$251,$A13)</f>
        <v>0</v>
      </c>
      <c r="AK13" s="22">
        <f>SUMIFS('2016'!$M$6:$M$251,'2016'!$E$6:$E$251,AK$1,'2016'!$H$6:$H$251,$A13)</f>
        <v>0</v>
      </c>
      <c r="AL13" s="22">
        <f>SUMIFS('2016'!$M$6:$M$251,'2016'!$E$6:$E$251,AL$1,'2016'!$H$6:$H$251,$A13)</f>
        <v>0</v>
      </c>
      <c r="AM13" s="22">
        <f>SUMIFS('2016'!$M$6:$M$251,'2016'!$E$6:$E$251,AM$1,'2016'!$H$6:$H$251,$A13)</f>
        <v>0</v>
      </c>
      <c r="AN13" s="22">
        <f>SUMIFS('2016'!$M$6:$M$251,'2016'!$E$6:$E$251,AN$1,'2016'!$H$6:$H$251,$A13)</f>
        <v>0</v>
      </c>
      <c r="AO13" s="22">
        <f>SUMIFS('2016'!$M$6:$M$251,'2016'!$E$6:$E$251,AO$1,'2016'!$H$6:$H$251,$A13)</f>
        <v>0</v>
      </c>
      <c r="AP13" s="22">
        <f>SUMIFS('2016'!$M$6:$M$251,'2016'!$E$6:$E$251,AP$1,'2016'!$H$6:$H$251,$A13)</f>
        <v>0</v>
      </c>
      <c r="AQ13" s="22">
        <f>SUMIFS('2016'!$M$6:$M$251,'2016'!$E$6:$E$251,AQ$1,'2016'!$H$6:$H$251,$A13)</f>
        <v>0</v>
      </c>
      <c r="AR13" s="22">
        <f>SUMIFS('2016'!$M$6:$M$251,'2016'!$E$6:$E$251,AR$1,'2016'!$H$6:$H$251,$A13)</f>
        <v>0</v>
      </c>
      <c r="AS13" s="22">
        <f>SUMIFS('2016'!$M$6:$M$251,'2016'!$E$6:$E$251,AS$1,'2016'!$H$6:$H$251,$A13)</f>
        <v>0</v>
      </c>
    </row>
    <row r="14" spans="1:45">
      <c r="A14" s="32" t="s">
        <v>62</v>
      </c>
      <c r="B14" s="30">
        <f t="shared" si="0"/>
        <v>8129135</v>
      </c>
      <c r="C14" s="22">
        <f>SUMIFS('2016'!$M$6:$M$251,'2016'!$E$6:$E$251,C$1,'2016'!$H$6:$H$251,$A14)</f>
        <v>0</v>
      </c>
      <c r="D14" s="22">
        <f>SUMIFS('2016'!$M$6:$M$251,'2016'!$E$6:$E$251,D$1,'2016'!$H$6:$H$251,$A14)</f>
        <v>7232588</v>
      </c>
      <c r="E14" s="22">
        <f>SUMIFS('2016'!$M$6:$M$251,'2016'!$E$6:$E$251,E$1,'2016'!$H$6:$H$251,$A14)</f>
        <v>0</v>
      </c>
      <c r="F14" s="22">
        <f>SUMIFS('2016'!$M$6:$M$251,'2016'!$E$6:$E$251,F$1,'2016'!$H$6:$H$251,$A14)</f>
        <v>0</v>
      </c>
      <c r="G14" s="22">
        <f>SUMIFS('2016'!$M$6:$M$251,'2016'!$E$6:$E$251,G$1,'2016'!$H$6:$H$251,$A14)</f>
        <v>0</v>
      </c>
      <c r="H14" s="22">
        <f>SUMIFS('2016'!$M$6:$M$251,'2016'!$E$6:$E$251,H$1,'2016'!$H$6:$H$251,$A14)</f>
        <v>0</v>
      </c>
      <c r="I14" s="22">
        <f>SUMIFS('2016'!$M$6:$M$251,'2016'!$E$6:$E$251,I$1,'2016'!$H$6:$H$251,$A14)</f>
        <v>0</v>
      </c>
      <c r="J14" s="22">
        <f>SUMIFS('2016'!$M$6:$M$251,'2016'!$E$6:$E$251,J$1,'2016'!$H$6:$H$251,$A14)</f>
        <v>44806</v>
      </c>
      <c r="K14" s="22">
        <f>SUMIFS('2016'!$M$6:$M$251,'2016'!$E$6:$E$251,K$1,'2016'!$H$6:$H$251,$A14)</f>
        <v>0</v>
      </c>
      <c r="L14" s="22">
        <f>SUMIFS('2016'!$M$6:$M$251,'2016'!$E$6:$E$251,L$1,'2016'!$H$6:$H$251,$A14)</f>
        <v>0</v>
      </c>
      <c r="M14" s="22">
        <f>SUMIFS('2016'!$M$6:$M$251,'2016'!$E$6:$E$251,M$1,'2016'!$H$6:$H$251,$A14)</f>
        <v>0</v>
      </c>
      <c r="N14" s="22">
        <f>SUMIFS('2016'!$M$6:$M$251,'2016'!$E$6:$E$251,N$1,'2016'!$H$6:$H$251,$A14)</f>
        <v>0</v>
      </c>
      <c r="O14" s="22">
        <f>SUMIFS('2016'!$M$6:$M$251,'2016'!$E$6:$E$251,O$1,'2016'!$H$6:$H$251,$A14)</f>
        <v>0</v>
      </c>
      <c r="P14" s="22">
        <f>SUMIFS('2016'!$M$6:$M$251,'2016'!$E$6:$E$251,P$1,'2016'!$H$6:$H$251,$A14)</f>
        <v>0</v>
      </c>
      <c r="Q14" s="22">
        <f>SUMIFS('2016'!$M$6:$M$251,'2016'!$E$6:$E$251,Q$1,'2016'!$H$6:$H$251,$A14)</f>
        <v>137626</v>
      </c>
      <c r="R14" s="22">
        <f>SUMIFS('2016'!$M$6:$M$251,'2016'!$E$6:$E$251,R$1,'2016'!$H$6:$H$251,$A14)</f>
        <v>0</v>
      </c>
      <c r="S14" s="22">
        <f>SUMIFS('2016'!$M$6:$M$251,'2016'!$E$6:$E$251,S$1,'2016'!$H$6:$H$251,$A14)</f>
        <v>0</v>
      </c>
      <c r="T14" s="22">
        <f>SUMIFS('2016'!$M$6:$M$251,'2016'!$E$6:$E$251,T$1,'2016'!$H$6:$H$251,$A14)</f>
        <v>0</v>
      </c>
      <c r="U14" s="22">
        <f>SUMIFS('2016'!$M$6:$M$251,'2016'!$E$6:$E$251,U$1,'2016'!$H$6:$H$251,$A14)</f>
        <v>83094</v>
      </c>
      <c r="V14" s="22">
        <f>SUMIFS('2016'!$M$6:$M$251,'2016'!$E$6:$E$251,V$1,'2016'!$H$6:$H$251,$A14)</f>
        <v>48017</v>
      </c>
      <c r="W14" s="22">
        <f>SUMIFS('2016'!$M$6:$M$251,'2016'!$E$6:$E$251,W$1,'2016'!$H$6:$H$251,$A14)</f>
        <v>23076</v>
      </c>
      <c r="X14" s="22">
        <f>SUMIFS('2016'!$M$6:$M$251,'2016'!$E$6:$E$251,X$1,'2016'!$H$6:$H$251,$A14)</f>
        <v>0</v>
      </c>
      <c r="Y14" s="22">
        <f>SUMIFS('2016'!$M$6:$M$251,'2016'!$E$6:$E$251,Y$1,'2016'!$H$6:$H$251,$A14)</f>
        <v>559928</v>
      </c>
      <c r="Z14" s="22">
        <f>SUMIFS('2016'!$M$6:$M$251,'2016'!$E$6:$E$251,Z$1,'2016'!$H$6:$H$251,$A14)</f>
        <v>0</v>
      </c>
      <c r="AA14" s="22">
        <f>SUMIFS('2016'!$M$6:$M$251,'2016'!$E$6:$E$251,AA$1,'2016'!$H$6:$H$251,$A14)</f>
        <v>0</v>
      </c>
      <c r="AB14" s="22">
        <f>SUMIFS('2016'!$M$6:$M$251,'2016'!$E$6:$E$251,AB$1,'2016'!$H$6:$H$251,$A14)</f>
        <v>0</v>
      </c>
      <c r="AC14" s="22">
        <f>SUMIFS('2016'!$M$6:$M$251,'2016'!$E$6:$E$251,AC$1,'2016'!$H$6:$H$251,$A14)</f>
        <v>0</v>
      </c>
      <c r="AD14" s="22">
        <f>SUMIFS('2016'!$M$6:$M$251,'2016'!$E$6:$E$251,AD$1,'2016'!$H$6:$H$251,$A14)</f>
        <v>0</v>
      </c>
      <c r="AE14" s="22">
        <f>SUMIFS('2016'!$M$6:$M$251,'2016'!$E$6:$E$251,AE$1,'2016'!$H$6:$H$251,$A14)</f>
        <v>0</v>
      </c>
      <c r="AF14" s="22">
        <f>SUMIFS('2016'!$M$6:$M$251,'2016'!$E$6:$E$251,AF$1,'2016'!$H$6:$H$251,$A14)</f>
        <v>0</v>
      </c>
      <c r="AG14" s="22">
        <f>SUMIFS('2016'!$M$6:$M$251,'2016'!$E$6:$E$251,AG$1,'2016'!$H$6:$H$251,$A14)</f>
        <v>0</v>
      </c>
      <c r="AH14" s="22">
        <f>SUMIFS('2016'!$M$6:$M$251,'2016'!$E$6:$E$251,AH$1,'2016'!$H$6:$H$251,$A14)</f>
        <v>0</v>
      </c>
      <c r="AI14" s="22">
        <f>SUMIFS('2016'!$M$6:$M$251,'2016'!$E$6:$E$251,AI$1,'2016'!$H$6:$H$251,$A14)</f>
        <v>0</v>
      </c>
      <c r="AJ14" s="22">
        <f>SUMIFS('2016'!$M$6:$M$251,'2016'!$E$6:$E$251,AJ$1,'2016'!$H$6:$H$251,$A14)</f>
        <v>0</v>
      </c>
      <c r="AK14" s="22">
        <f>SUMIFS('2016'!$M$6:$M$251,'2016'!$E$6:$E$251,AK$1,'2016'!$H$6:$H$251,$A14)</f>
        <v>0</v>
      </c>
      <c r="AL14" s="22">
        <f>SUMIFS('2016'!$M$6:$M$251,'2016'!$E$6:$E$251,AL$1,'2016'!$H$6:$H$251,$A14)</f>
        <v>0</v>
      </c>
      <c r="AM14" s="22">
        <f>SUMIFS('2016'!$M$6:$M$251,'2016'!$E$6:$E$251,AM$1,'2016'!$H$6:$H$251,$A14)</f>
        <v>0</v>
      </c>
      <c r="AN14" s="22">
        <f>SUMIFS('2016'!$M$6:$M$251,'2016'!$E$6:$E$251,AN$1,'2016'!$H$6:$H$251,$A14)</f>
        <v>0</v>
      </c>
      <c r="AO14" s="22">
        <f>SUMIFS('2016'!$M$6:$M$251,'2016'!$E$6:$E$251,AO$1,'2016'!$H$6:$H$251,$A14)</f>
        <v>0</v>
      </c>
      <c r="AP14" s="22">
        <f>SUMIFS('2016'!$M$6:$M$251,'2016'!$E$6:$E$251,AP$1,'2016'!$H$6:$H$251,$A14)</f>
        <v>0</v>
      </c>
      <c r="AQ14" s="22">
        <f>SUMIFS('2016'!$M$6:$M$251,'2016'!$E$6:$E$251,AQ$1,'2016'!$H$6:$H$251,$A14)</f>
        <v>0</v>
      </c>
      <c r="AR14" s="22">
        <f>SUMIFS('2016'!$M$6:$M$251,'2016'!$E$6:$E$251,AR$1,'2016'!$H$6:$H$251,$A14)</f>
        <v>0</v>
      </c>
      <c r="AS14" s="22">
        <f>SUMIFS('2016'!$M$6:$M$251,'2016'!$E$6:$E$251,AS$1,'2016'!$H$6:$H$251,$A14)</f>
        <v>0</v>
      </c>
    </row>
    <row r="15" spans="1:45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>
      <c r="B16" s="22">
        <f t="shared" ref="B16:D16" si="1">SUM(B2:B15)</f>
        <v>27813007</v>
      </c>
      <c r="C16" s="22">
        <f t="shared" si="1"/>
        <v>1277992</v>
      </c>
      <c r="D16" s="22">
        <f t="shared" si="1"/>
        <v>8777527</v>
      </c>
      <c r="E16" s="22">
        <f t="shared" ref="E16" si="2">SUM(E2:E15)</f>
        <v>725104</v>
      </c>
      <c r="F16" s="22">
        <f t="shared" ref="F16" si="3">SUM(F2:F15)</f>
        <v>246870</v>
      </c>
      <c r="G16" s="22">
        <f t="shared" ref="G16" si="4">SUM(G2:G15)</f>
        <v>1030006</v>
      </c>
      <c r="H16" s="22">
        <f t="shared" ref="H16" si="5">SUM(H2:H15)</f>
        <v>368326</v>
      </c>
      <c r="I16" s="22">
        <f t="shared" ref="I16" si="6">SUM(I2:I15)</f>
        <v>438634</v>
      </c>
      <c r="J16" s="22">
        <f t="shared" ref="J16" si="7">SUM(J2:J15)</f>
        <v>233960</v>
      </c>
      <c r="K16" s="22">
        <f t="shared" ref="K16" si="8">SUM(K2:K15)</f>
        <v>107142</v>
      </c>
      <c r="L16" s="22">
        <f t="shared" ref="L16" si="9">SUM(L2:L15)</f>
        <v>1267338</v>
      </c>
      <c r="M16" s="22">
        <f t="shared" ref="M16" si="10">SUM(M2:M15)</f>
        <v>488615</v>
      </c>
      <c r="N16" s="22">
        <f t="shared" ref="N16" si="11">SUM(N2:N15)</f>
        <v>541350</v>
      </c>
      <c r="O16" s="22">
        <f t="shared" ref="O16" si="12">SUM(O2:O15)</f>
        <v>297874</v>
      </c>
      <c r="P16" s="22">
        <f t="shared" ref="P16" si="13">SUM(P2:P15)</f>
        <v>230299</v>
      </c>
      <c r="Q16" s="22">
        <f t="shared" ref="Q16" si="14">SUM(Q2:Q15)</f>
        <v>2178776</v>
      </c>
      <c r="R16" s="22">
        <f t="shared" ref="R16" si="15">SUM(R2:R15)</f>
        <v>94983</v>
      </c>
      <c r="S16" s="22">
        <f t="shared" ref="S16" si="16">SUM(S2:S15)</f>
        <v>45837</v>
      </c>
      <c r="T16" s="22">
        <f t="shared" ref="T16" si="17">SUM(T2:T15)</f>
        <v>78019</v>
      </c>
      <c r="U16" s="22">
        <f t="shared" ref="U16" si="18">SUM(U2:U15)</f>
        <v>452309</v>
      </c>
      <c r="V16" s="22">
        <f t="shared" ref="V16" si="19">SUM(V2:V15)</f>
        <v>264097</v>
      </c>
      <c r="W16" s="22">
        <f t="shared" ref="W16" si="20">SUM(W2:W15)</f>
        <v>1892545</v>
      </c>
      <c r="X16" s="22">
        <f t="shared" ref="X16" si="21">SUM(X2:X15)</f>
        <v>511329</v>
      </c>
      <c r="Y16" s="22">
        <f t="shared" ref="Y16" si="22">SUM(Y2:Y15)</f>
        <v>1942497</v>
      </c>
      <c r="Z16" s="22">
        <f t="shared" ref="Z16" si="23">SUM(Z2:Z15)</f>
        <v>0</v>
      </c>
      <c r="AA16" s="22">
        <f t="shared" ref="AA16" si="24">SUM(AA2:AA15)</f>
        <v>520889</v>
      </c>
      <c r="AB16" s="22">
        <f t="shared" ref="AB16" si="25">SUM(AB2:AB15)</f>
        <v>394742</v>
      </c>
      <c r="AC16" s="22">
        <f t="shared" ref="AC16" si="26">SUM(AC2:AC15)</f>
        <v>166852</v>
      </c>
      <c r="AD16" s="22">
        <f t="shared" ref="AD16" si="27">SUM(AD2:AD15)</f>
        <v>226207</v>
      </c>
      <c r="AE16" s="22">
        <f t="shared" ref="AE16" si="28">SUM(AE2:AE15)</f>
        <v>387548</v>
      </c>
      <c r="AF16" s="22">
        <f t="shared" ref="AF16" si="29">SUM(AF2:AF15)</f>
        <v>233570</v>
      </c>
      <c r="AG16" s="22">
        <f t="shared" ref="AG16" si="30">SUM(AG2:AG15)</f>
        <v>985980</v>
      </c>
      <c r="AH16" s="22">
        <f t="shared" ref="AH16" si="31">SUM(AH2:AH15)</f>
        <v>600093</v>
      </c>
      <c r="AI16" s="22">
        <f t="shared" ref="AI16" si="32">SUM(AI2:AI15)</f>
        <v>357325</v>
      </c>
      <c r="AJ16" s="22">
        <f t="shared" ref="AJ16" si="33">SUM(AJ2:AJ15)</f>
        <v>127400</v>
      </c>
      <c r="AK16" s="22">
        <f t="shared" ref="AK16" si="34">SUM(AK2:AK15)</f>
        <v>33991</v>
      </c>
      <c r="AL16" s="22">
        <f t="shared" ref="AL16" si="35">SUM(AL2:AL15)</f>
        <v>15079</v>
      </c>
      <c r="AM16" s="22">
        <f t="shared" ref="AM16" si="36">SUM(AM2:AM15)</f>
        <v>33376</v>
      </c>
      <c r="AN16" s="22">
        <f t="shared" ref="AN16" si="37">SUM(AN2:AN15)</f>
        <v>49047</v>
      </c>
      <c r="AO16" s="22">
        <f t="shared" ref="AO16" si="38">SUM(AO2:AO15)</f>
        <v>52126</v>
      </c>
      <c r="AP16" s="22">
        <f t="shared" ref="AP16" si="39">SUM(AP2:AP15)</f>
        <v>78041</v>
      </c>
      <c r="AQ16" s="22">
        <f t="shared" ref="AQ16" si="40">SUM(AQ2:AQ15)</f>
        <v>59312</v>
      </c>
      <c r="AR16" s="22">
        <f t="shared" ref="AR16" si="41">SUM(AR2:AR15)</f>
        <v>0</v>
      </c>
      <c r="AS16" s="22">
        <f t="shared" ref="AS16" si="42">SUM(AS2:AS15)</f>
        <v>0</v>
      </c>
    </row>
    <row r="18" spans="1:45">
      <c r="B18" s="31">
        <f>'2016'!M4</f>
        <v>27813007</v>
      </c>
    </row>
    <row r="20" spans="1:45">
      <c r="B20" s="31">
        <f>B18-B16</f>
        <v>0</v>
      </c>
    </row>
    <row r="23" spans="1:45">
      <c r="A23" s="33">
        <v>2017</v>
      </c>
      <c r="B23" t="s">
        <v>212</v>
      </c>
      <c r="C23" s="29" t="s">
        <v>102</v>
      </c>
      <c r="D23" s="29" t="s">
        <v>127</v>
      </c>
      <c r="E23" s="29" t="s">
        <v>146</v>
      </c>
      <c r="F23" s="29" t="s">
        <v>145</v>
      </c>
      <c r="G23" s="29" t="s">
        <v>103</v>
      </c>
      <c r="H23" s="29" t="s">
        <v>66</v>
      </c>
      <c r="I23" s="29" t="s">
        <v>135</v>
      </c>
      <c r="J23" s="29" t="s">
        <v>136</v>
      </c>
      <c r="K23" s="29" t="s">
        <v>137</v>
      </c>
      <c r="L23" s="29" t="s">
        <v>48</v>
      </c>
      <c r="M23" s="29" t="s">
        <v>138</v>
      </c>
      <c r="N23" s="29" t="s">
        <v>143</v>
      </c>
      <c r="O23" s="29" t="s">
        <v>148</v>
      </c>
      <c r="P23" s="29" t="s">
        <v>90</v>
      </c>
      <c r="Q23" s="29" t="s">
        <v>150</v>
      </c>
      <c r="R23" s="29" t="s">
        <v>83</v>
      </c>
      <c r="S23" s="29" t="s">
        <v>99</v>
      </c>
      <c r="T23" s="29" t="s">
        <v>116</v>
      </c>
      <c r="U23" s="29" t="s">
        <v>139</v>
      </c>
      <c r="V23" s="29" t="s">
        <v>144</v>
      </c>
      <c r="W23" s="29" t="s">
        <v>149</v>
      </c>
      <c r="X23" s="29" t="s">
        <v>120</v>
      </c>
      <c r="Y23" s="29" t="s">
        <v>119</v>
      </c>
      <c r="Z23" s="29" t="s">
        <v>126</v>
      </c>
      <c r="AA23" s="29" t="s">
        <v>147</v>
      </c>
      <c r="AB23" s="29" t="s">
        <v>133</v>
      </c>
      <c r="AC23" s="29" t="s">
        <v>140</v>
      </c>
      <c r="AD23" s="29" t="s">
        <v>151</v>
      </c>
      <c r="AE23" s="29" t="s">
        <v>159</v>
      </c>
      <c r="AF23" s="29" t="s">
        <v>155</v>
      </c>
      <c r="AG23" s="29" t="s">
        <v>157</v>
      </c>
      <c r="AH23" s="29" t="s">
        <v>158</v>
      </c>
      <c r="AI23" s="29" t="s">
        <v>154</v>
      </c>
      <c r="AJ23" s="29" t="s">
        <v>142</v>
      </c>
      <c r="AK23" s="29" t="s">
        <v>161</v>
      </c>
      <c r="AL23" s="29" t="s">
        <v>152</v>
      </c>
      <c r="AM23" s="29" t="s">
        <v>141</v>
      </c>
      <c r="AN23" s="29" t="s">
        <v>134</v>
      </c>
      <c r="AO23" s="29" t="s">
        <v>153</v>
      </c>
      <c r="AP23" s="29" t="s">
        <v>160</v>
      </c>
      <c r="AQ23" s="29" t="s">
        <v>156</v>
      </c>
      <c r="AR23" s="29" t="s">
        <v>207</v>
      </c>
      <c r="AS23" s="29" t="s">
        <v>209</v>
      </c>
    </row>
    <row r="24" spans="1:45">
      <c r="A24" s="32" t="s">
        <v>40</v>
      </c>
      <c r="B24" s="30">
        <f>SUM(C24:AS24)</f>
        <v>119372</v>
      </c>
      <c r="C24" s="22">
        <f>SUMIFS('2017'!$M$6:$M$258,'2017'!$E$6:$E$258,C$1,'2017'!$H$6:$H$258,$A24)</f>
        <v>0</v>
      </c>
      <c r="D24" s="22">
        <f>SUMIFS('2017'!$M$6:$M$258,'2017'!$E$6:$E$258,D$1,'2017'!$H$6:$H$258,$A24)</f>
        <v>0</v>
      </c>
      <c r="E24" s="22">
        <f>SUMIFS('2017'!$M$6:$M$258,'2017'!$E$6:$E$258,E$1,'2017'!$H$6:$H$258,$A24)</f>
        <v>0</v>
      </c>
      <c r="F24" s="22">
        <f>SUMIFS('2017'!$M$6:$M$258,'2017'!$E$6:$E$258,F$1,'2017'!$H$6:$H$258,$A24)</f>
        <v>0</v>
      </c>
      <c r="G24" s="22">
        <f>SUMIFS('2017'!$M$6:$M$258,'2017'!$E$6:$E$258,G$1,'2017'!$H$6:$H$258,$A24)</f>
        <v>0</v>
      </c>
      <c r="H24" s="22">
        <f>SUMIFS('2017'!$M$6:$M$258,'2017'!$E$6:$E$258,H$1,'2017'!$H$6:$H$258,$A24)</f>
        <v>0</v>
      </c>
      <c r="I24" s="22">
        <f>SUMIFS('2017'!$M$6:$M$258,'2017'!$E$6:$E$258,I$1,'2017'!$H$6:$H$258,$A24)</f>
        <v>0</v>
      </c>
      <c r="J24" s="22">
        <f>SUMIFS('2017'!$M$6:$M$258,'2017'!$E$6:$E$258,J$1,'2017'!$H$6:$H$258,$A24)</f>
        <v>0</v>
      </c>
      <c r="K24" s="22">
        <f>SUMIFS('2017'!$M$6:$M$258,'2017'!$E$6:$E$258,K$1,'2017'!$H$6:$H$258,$A24)</f>
        <v>0</v>
      </c>
      <c r="L24" s="22">
        <f>SUMIFS('2017'!$M$6:$M$258,'2017'!$E$6:$E$258,L$1,'2017'!$H$6:$H$258,$A24)</f>
        <v>0</v>
      </c>
      <c r="M24" s="22">
        <f>SUMIFS('2017'!$M$6:$M$258,'2017'!$E$6:$E$258,M$1,'2017'!$H$6:$H$258,$A24)</f>
        <v>0</v>
      </c>
      <c r="N24" s="22">
        <f>SUMIFS('2017'!$M$6:$M$258,'2017'!$E$6:$E$258,N$1,'2017'!$H$6:$H$258,$A24)</f>
        <v>0</v>
      </c>
      <c r="O24" s="22">
        <f>SUMIFS('2017'!$M$6:$M$258,'2017'!$E$6:$E$258,O$1,'2017'!$H$6:$H$258,$A24)</f>
        <v>0</v>
      </c>
      <c r="P24" s="22">
        <f>SUMIFS('2017'!$M$6:$M$258,'2017'!$E$6:$E$258,P$1,'2017'!$H$6:$H$258,$A24)</f>
        <v>0</v>
      </c>
      <c r="Q24" s="22">
        <f>SUMIFS('2017'!$M$6:$M$258,'2017'!$E$6:$E$258,Q$1,'2017'!$H$6:$H$258,$A24)</f>
        <v>0</v>
      </c>
      <c r="R24" s="22">
        <f>SUMIFS('2017'!$M$6:$M$258,'2017'!$E$6:$E$258,R$1,'2017'!$H$6:$H$258,$A24)</f>
        <v>0</v>
      </c>
      <c r="S24" s="22">
        <f>SUMIFS('2017'!$M$6:$M$258,'2017'!$E$6:$E$258,S$1,'2017'!$H$6:$H$258,$A24)</f>
        <v>0</v>
      </c>
      <c r="T24" s="22">
        <f>SUMIFS('2017'!$M$6:$M$258,'2017'!$E$6:$E$258,T$1,'2017'!$H$6:$H$258,$A24)</f>
        <v>0</v>
      </c>
      <c r="U24" s="22">
        <f>SUMIFS('2017'!$M$6:$M$258,'2017'!$E$6:$E$258,U$1,'2017'!$H$6:$H$258,$A24)</f>
        <v>0</v>
      </c>
      <c r="V24" s="22">
        <f>SUMIFS('2017'!$M$6:$M$258,'2017'!$E$6:$E$258,V$1,'2017'!$H$6:$H$258,$A24)</f>
        <v>0</v>
      </c>
      <c r="W24" s="22">
        <f>SUMIFS('2017'!$M$6:$M$258,'2017'!$E$6:$E$258,W$1,'2017'!$H$6:$H$258,$A24)</f>
        <v>0</v>
      </c>
      <c r="X24" s="22">
        <f>SUMIFS('2017'!$M$6:$M$258,'2017'!$E$6:$E$258,X$1,'2017'!$H$6:$H$258,$A24)</f>
        <v>0</v>
      </c>
      <c r="Y24" s="22">
        <f>SUMIFS('2017'!$M$6:$M$258,'2017'!$E$6:$E$258,Y$1,'2017'!$H$6:$H$258,$A24)</f>
        <v>119372</v>
      </c>
      <c r="Z24" s="22">
        <f>SUMIFS('2017'!$M$6:$M$258,'2017'!$E$6:$E$258,Z$1,'2017'!$H$6:$H$258,$A24)</f>
        <v>0</v>
      </c>
      <c r="AA24" s="22">
        <f>SUMIFS('2017'!$M$6:$M$258,'2017'!$E$6:$E$258,AA$1,'2017'!$H$6:$H$258,$A24)</f>
        <v>0</v>
      </c>
      <c r="AB24" s="22">
        <f>SUMIFS('2017'!$M$6:$M$258,'2017'!$E$6:$E$258,AB$1,'2017'!$H$6:$H$258,$A24)</f>
        <v>0</v>
      </c>
      <c r="AC24" s="22">
        <f>SUMIFS('2017'!$M$6:$M$258,'2017'!$E$6:$E$258,AC$1,'2017'!$H$6:$H$258,$A24)</f>
        <v>0</v>
      </c>
      <c r="AD24" s="22">
        <f>SUMIFS('2017'!$M$6:$M$258,'2017'!$E$6:$E$258,AD$1,'2017'!$H$6:$H$258,$A24)</f>
        <v>0</v>
      </c>
      <c r="AE24" s="22">
        <f>SUMIFS('2017'!$M$6:$M$258,'2017'!$E$6:$E$258,AE$1,'2017'!$H$6:$H$258,$A24)</f>
        <v>0</v>
      </c>
      <c r="AF24" s="22">
        <f>SUMIFS('2017'!$M$6:$M$258,'2017'!$E$6:$E$258,AF$1,'2017'!$H$6:$H$258,$A24)</f>
        <v>0</v>
      </c>
      <c r="AG24" s="22">
        <f>SUMIFS('2017'!$M$6:$M$258,'2017'!$E$6:$E$258,AG$1,'2017'!$H$6:$H$258,$A24)</f>
        <v>0</v>
      </c>
      <c r="AH24" s="22">
        <f>SUMIFS('2017'!$M$6:$M$258,'2017'!$E$6:$E$258,AH$1,'2017'!$H$6:$H$258,$A24)</f>
        <v>0</v>
      </c>
      <c r="AI24" s="22">
        <f>SUMIFS('2017'!$M$6:$M$258,'2017'!$E$6:$E$258,AI$1,'2017'!$H$6:$H$258,$A24)</f>
        <v>0</v>
      </c>
      <c r="AJ24" s="22">
        <f>SUMIFS('2017'!$M$6:$M$258,'2017'!$E$6:$E$258,AJ$1,'2017'!$H$6:$H$258,$A24)</f>
        <v>0</v>
      </c>
      <c r="AK24" s="22">
        <f>SUMIFS('2017'!$M$6:$M$258,'2017'!$E$6:$E$258,AK$1,'2017'!$H$6:$H$258,$A24)</f>
        <v>0</v>
      </c>
      <c r="AL24" s="22">
        <f>SUMIFS('2017'!$M$6:$M$258,'2017'!$E$6:$E$258,AL$1,'2017'!$H$6:$H$258,$A24)</f>
        <v>0</v>
      </c>
      <c r="AM24" s="22">
        <f>SUMIFS('2017'!$M$6:$M$258,'2017'!$E$6:$E$258,AM$1,'2017'!$H$6:$H$258,$A24)</f>
        <v>0</v>
      </c>
      <c r="AN24" s="22">
        <f>SUMIFS('2017'!$M$6:$M$258,'2017'!$E$6:$E$258,AN$1,'2017'!$H$6:$H$258,$A24)</f>
        <v>0</v>
      </c>
      <c r="AO24" s="22">
        <f>SUMIFS('2017'!$M$6:$M$258,'2017'!$E$6:$E$258,AO$1,'2017'!$H$6:$H$258,$A24)</f>
        <v>0</v>
      </c>
      <c r="AP24" s="22">
        <f>SUMIFS('2017'!$M$6:$M$258,'2017'!$E$6:$E$258,AP$1,'2017'!$H$6:$H$258,$A24)</f>
        <v>0</v>
      </c>
      <c r="AQ24" s="22">
        <f>SUMIFS('2017'!$M$6:$M$258,'2017'!$E$6:$E$258,AQ$1,'2017'!$H$6:$H$258,$A24)</f>
        <v>0</v>
      </c>
      <c r="AR24" s="22">
        <f>SUMIFS('2017'!$M$6:$M$258,'2017'!$E$6:$E$258,AR$1,'2017'!$H$6:$H$258,$A24)</f>
        <v>0</v>
      </c>
      <c r="AS24" s="22">
        <f>SUMIFS('2017'!$M$6:$M$258,'2017'!$E$6:$E$258,AS$1,'2017'!$H$6:$H$258,$A24)</f>
        <v>0</v>
      </c>
    </row>
    <row r="25" spans="1:45">
      <c r="A25" s="32" t="s">
        <v>35</v>
      </c>
      <c r="B25" s="30">
        <f t="shared" ref="B25:B36" si="43">SUM(C25:AS25)</f>
        <v>223318</v>
      </c>
      <c r="C25" s="22">
        <f>SUMIFS('2017'!$M$6:$M$258,'2017'!$E$6:$E$258,C$1,'2017'!$H$6:$H$258,$A25)</f>
        <v>0</v>
      </c>
      <c r="D25" s="22">
        <f>SUMIFS('2017'!$M$6:$M$258,'2017'!$E$6:$E$258,D$1,'2017'!$H$6:$H$258,$A25)</f>
        <v>0</v>
      </c>
      <c r="E25" s="22">
        <f>SUMIFS('2017'!$M$6:$M$258,'2017'!$E$6:$E$258,E$1,'2017'!$H$6:$H$258,$A25)</f>
        <v>0</v>
      </c>
      <c r="F25" s="22">
        <f>SUMIFS('2017'!$M$6:$M$258,'2017'!$E$6:$E$258,F$1,'2017'!$H$6:$H$258,$A25)</f>
        <v>0</v>
      </c>
      <c r="G25" s="22">
        <f>SUMIFS('2017'!$M$6:$M$258,'2017'!$E$6:$E$258,G$1,'2017'!$H$6:$H$258,$A25)</f>
        <v>0</v>
      </c>
      <c r="H25" s="22">
        <f>SUMIFS('2017'!$M$6:$M$258,'2017'!$E$6:$E$258,H$1,'2017'!$H$6:$H$258,$A25)</f>
        <v>0</v>
      </c>
      <c r="I25" s="22">
        <f>SUMIFS('2017'!$M$6:$M$258,'2017'!$E$6:$E$258,I$1,'2017'!$H$6:$H$258,$A25)</f>
        <v>0</v>
      </c>
      <c r="J25" s="22">
        <f>SUMIFS('2017'!$M$6:$M$258,'2017'!$E$6:$E$258,J$1,'2017'!$H$6:$H$258,$A25)</f>
        <v>0</v>
      </c>
      <c r="K25" s="22">
        <f>SUMIFS('2017'!$M$6:$M$258,'2017'!$E$6:$E$258,K$1,'2017'!$H$6:$H$258,$A25)</f>
        <v>0</v>
      </c>
      <c r="L25" s="22">
        <f>SUMIFS('2017'!$M$6:$M$258,'2017'!$E$6:$E$258,L$1,'2017'!$H$6:$H$258,$A25)</f>
        <v>0</v>
      </c>
      <c r="M25" s="22">
        <f>SUMIFS('2017'!$M$6:$M$258,'2017'!$E$6:$E$258,M$1,'2017'!$H$6:$H$258,$A25)</f>
        <v>0</v>
      </c>
      <c r="N25" s="22">
        <f>SUMIFS('2017'!$M$6:$M$258,'2017'!$E$6:$E$258,N$1,'2017'!$H$6:$H$258,$A25)</f>
        <v>0</v>
      </c>
      <c r="O25" s="22">
        <f>SUMIFS('2017'!$M$6:$M$258,'2017'!$E$6:$E$258,O$1,'2017'!$H$6:$H$258,$A25)</f>
        <v>0</v>
      </c>
      <c r="P25" s="22">
        <f>SUMIFS('2017'!$M$6:$M$258,'2017'!$E$6:$E$258,P$1,'2017'!$H$6:$H$258,$A25)</f>
        <v>0</v>
      </c>
      <c r="Q25" s="22">
        <f>SUMIFS('2017'!$M$6:$M$258,'2017'!$E$6:$E$258,Q$1,'2017'!$H$6:$H$258,$A25)</f>
        <v>0</v>
      </c>
      <c r="R25" s="22">
        <f>SUMIFS('2017'!$M$6:$M$258,'2017'!$E$6:$E$258,R$1,'2017'!$H$6:$H$258,$A25)</f>
        <v>0</v>
      </c>
      <c r="S25" s="22">
        <f>SUMIFS('2017'!$M$6:$M$258,'2017'!$E$6:$E$258,S$1,'2017'!$H$6:$H$258,$A25)</f>
        <v>0</v>
      </c>
      <c r="T25" s="22">
        <f>SUMIFS('2017'!$M$6:$M$258,'2017'!$E$6:$E$258,T$1,'2017'!$H$6:$H$258,$A25)</f>
        <v>0</v>
      </c>
      <c r="U25" s="22">
        <f>SUMIFS('2017'!$M$6:$M$258,'2017'!$E$6:$E$258,U$1,'2017'!$H$6:$H$258,$A25)</f>
        <v>0</v>
      </c>
      <c r="V25" s="22">
        <f>SUMIFS('2017'!$M$6:$M$258,'2017'!$E$6:$E$258,V$1,'2017'!$H$6:$H$258,$A25)</f>
        <v>0</v>
      </c>
      <c r="W25" s="22">
        <f>SUMIFS('2017'!$M$6:$M$258,'2017'!$E$6:$E$258,W$1,'2017'!$H$6:$H$258,$A25)</f>
        <v>0</v>
      </c>
      <c r="X25" s="22">
        <f>SUMIFS('2017'!$M$6:$M$258,'2017'!$E$6:$E$258,X$1,'2017'!$H$6:$H$258,$A25)</f>
        <v>0</v>
      </c>
      <c r="Y25" s="22">
        <f>SUMIFS('2017'!$M$6:$M$258,'2017'!$E$6:$E$258,Y$1,'2017'!$H$6:$H$258,$A25)</f>
        <v>223318</v>
      </c>
      <c r="Z25" s="22">
        <f>SUMIFS('2017'!$M$6:$M$258,'2017'!$E$6:$E$258,Z$1,'2017'!$H$6:$H$258,$A25)</f>
        <v>0</v>
      </c>
      <c r="AA25" s="22">
        <f>SUMIFS('2017'!$M$6:$M$258,'2017'!$E$6:$E$258,AA$1,'2017'!$H$6:$H$258,$A25)</f>
        <v>0</v>
      </c>
      <c r="AB25" s="22">
        <f>SUMIFS('2017'!$M$6:$M$258,'2017'!$E$6:$E$258,AB$1,'2017'!$H$6:$H$258,$A25)</f>
        <v>0</v>
      </c>
      <c r="AC25" s="22">
        <f>SUMIFS('2017'!$M$6:$M$258,'2017'!$E$6:$E$258,AC$1,'2017'!$H$6:$H$258,$A25)</f>
        <v>0</v>
      </c>
      <c r="AD25" s="22">
        <f>SUMIFS('2017'!$M$6:$M$258,'2017'!$E$6:$E$258,AD$1,'2017'!$H$6:$H$258,$A25)</f>
        <v>0</v>
      </c>
      <c r="AE25" s="22">
        <f>SUMIFS('2017'!$M$6:$M$258,'2017'!$E$6:$E$258,AE$1,'2017'!$H$6:$H$258,$A25)</f>
        <v>0</v>
      </c>
      <c r="AF25" s="22">
        <f>SUMIFS('2017'!$M$6:$M$258,'2017'!$E$6:$E$258,AF$1,'2017'!$H$6:$H$258,$A25)</f>
        <v>0</v>
      </c>
      <c r="AG25" s="22">
        <f>SUMIFS('2017'!$M$6:$M$258,'2017'!$E$6:$E$258,AG$1,'2017'!$H$6:$H$258,$A25)</f>
        <v>0</v>
      </c>
      <c r="AH25" s="22">
        <f>SUMIFS('2017'!$M$6:$M$258,'2017'!$E$6:$E$258,AH$1,'2017'!$H$6:$H$258,$A25)</f>
        <v>0</v>
      </c>
      <c r="AI25" s="22">
        <f>SUMIFS('2017'!$M$6:$M$258,'2017'!$E$6:$E$258,AI$1,'2017'!$H$6:$H$258,$A25)</f>
        <v>0</v>
      </c>
      <c r="AJ25" s="22">
        <f>SUMIFS('2017'!$M$6:$M$258,'2017'!$E$6:$E$258,AJ$1,'2017'!$H$6:$H$258,$A25)</f>
        <v>0</v>
      </c>
      <c r="AK25" s="22">
        <f>SUMIFS('2017'!$M$6:$M$258,'2017'!$E$6:$E$258,AK$1,'2017'!$H$6:$H$258,$A25)</f>
        <v>0</v>
      </c>
      <c r="AL25" s="22">
        <f>SUMIFS('2017'!$M$6:$M$258,'2017'!$E$6:$E$258,AL$1,'2017'!$H$6:$H$258,$A25)</f>
        <v>0</v>
      </c>
      <c r="AM25" s="22">
        <f>SUMIFS('2017'!$M$6:$M$258,'2017'!$E$6:$E$258,AM$1,'2017'!$H$6:$H$258,$A25)</f>
        <v>0</v>
      </c>
      <c r="AN25" s="22">
        <f>SUMIFS('2017'!$M$6:$M$258,'2017'!$E$6:$E$258,AN$1,'2017'!$H$6:$H$258,$A25)</f>
        <v>0</v>
      </c>
      <c r="AO25" s="22">
        <f>SUMIFS('2017'!$M$6:$M$258,'2017'!$E$6:$E$258,AO$1,'2017'!$H$6:$H$258,$A25)</f>
        <v>0</v>
      </c>
      <c r="AP25" s="22">
        <f>SUMIFS('2017'!$M$6:$M$258,'2017'!$E$6:$E$258,AP$1,'2017'!$H$6:$H$258,$A25)</f>
        <v>0</v>
      </c>
      <c r="AQ25" s="22">
        <f>SUMIFS('2017'!$M$6:$M$258,'2017'!$E$6:$E$258,AQ$1,'2017'!$H$6:$H$258,$A25)</f>
        <v>0</v>
      </c>
      <c r="AR25" s="22">
        <f>SUMIFS('2017'!$M$6:$M$258,'2017'!$E$6:$E$258,AR$1,'2017'!$H$6:$H$258,$A25)</f>
        <v>0</v>
      </c>
      <c r="AS25" s="22">
        <f>SUMIFS('2017'!$M$6:$M$258,'2017'!$E$6:$E$258,AS$1,'2017'!$H$6:$H$258,$A25)</f>
        <v>0</v>
      </c>
    </row>
    <row r="26" spans="1:45">
      <c r="A26" s="32" t="s">
        <v>51</v>
      </c>
      <c r="B26" s="30">
        <f t="shared" si="43"/>
        <v>40000</v>
      </c>
      <c r="C26" s="22">
        <f>SUMIFS('2017'!$M$6:$M$258,'2017'!$E$6:$E$258,C$1,'2017'!$H$6:$H$258,$A26)</f>
        <v>0</v>
      </c>
      <c r="D26" s="22">
        <f>SUMIFS('2017'!$M$6:$M$258,'2017'!$E$6:$E$258,D$1,'2017'!$H$6:$H$258,$A26)</f>
        <v>0</v>
      </c>
      <c r="E26" s="22">
        <f>SUMIFS('2017'!$M$6:$M$258,'2017'!$E$6:$E$258,E$1,'2017'!$H$6:$H$258,$A26)</f>
        <v>0</v>
      </c>
      <c r="F26" s="22">
        <f>SUMIFS('2017'!$M$6:$M$258,'2017'!$E$6:$E$258,F$1,'2017'!$H$6:$H$258,$A26)</f>
        <v>0</v>
      </c>
      <c r="G26" s="22">
        <f>SUMIFS('2017'!$M$6:$M$258,'2017'!$E$6:$E$258,G$1,'2017'!$H$6:$H$258,$A26)</f>
        <v>0</v>
      </c>
      <c r="H26" s="22">
        <f>SUMIFS('2017'!$M$6:$M$258,'2017'!$E$6:$E$258,H$1,'2017'!$H$6:$H$258,$A26)</f>
        <v>0</v>
      </c>
      <c r="I26" s="22">
        <f>SUMIFS('2017'!$M$6:$M$258,'2017'!$E$6:$E$258,I$1,'2017'!$H$6:$H$258,$A26)</f>
        <v>0</v>
      </c>
      <c r="J26" s="22">
        <f>SUMIFS('2017'!$M$6:$M$258,'2017'!$E$6:$E$258,J$1,'2017'!$H$6:$H$258,$A26)</f>
        <v>0</v>
      </c>
      <c r="K26" s="22">
        <f>SUMIFS('2017'!$M$6:$M$258,'2017'!$E$6:$E$258,K$1,'2017'!$H$6:$H$258,$A26)</f>
        <v>0</v>
      </c>
      <c r="L26" s="22">
        <f>SUMIFS('2017'!$M$6:$M$258,'2017'!$E$6:$E$258,L$1,'2017'!$H$6:$H$258,$A26)</f>
        <v>0</v>
      </c>
      <c r="M26" s="22">
        <f>SUMIFS('2017'!$M$6:$M$258,'2017'!$E$6:$E$258,M$1,'2017'!$H$6:$H$258,$A26)</f>
        <v>0</v>
      </c>
      <c r="N26" s="22">
        <f>SUMIFS('2017'!$M$6:$M$258,'2017'!$E$6:$E$258,N$1,'2017'!$H$6:$H$258,$A26)</f>
        <v>0</v>
      </c>
      <c r="O26" s="22">
        <f>SUMIFS('2017'!$M$6:$M$258,'2017'!$E$6:$E$258,O$1,'2017'!$H$6:$H$258,$A26)</f>
        <v>0</v>
      </c>
      <c r="P26" s="22">
        <f>SUMIFS('2017'!$M$6:$M$258,'2017'!$E$6:$E$258,P$1,'2017'!$H$6:$H$258,$A26)</f>
        <v>0</v>
      </c>
      <c r="Q26" s="22">
        <f>SUMIFS('2017'!$M$6:$M$258,'2017'!$E$6:$E$258,Q$1,'2017'!$H$6:$H$258,$A26)</f>
        <v>40000</v>
      </c>
      <c r="R26" s="22">
        <f>SUMIFS('2017'!$M$6:$M$258,'2017'!$E$6:$E$258,R$1,'2017'!$H$6:$H$258,$A26)</f>
        <v>0</v>
      </c>
      <c r="S26" s="22">
        <f>SUMIFS('2017'!$M$6:$M$258,'2017'!$E$6:$E$258,S$1,'2017'!$H$6:$H$258,$A26)</f>
        <v>0</v>
      </c>
      <c r="T26" s="22">
        <f>SUMIFS('2017'!$M$6:$M$258,'2017'!$E$6:$E$258,T$1,'2017'!$H$6:$H$258,$A26)</f>
        <v>0</v>
      </c>
      <c r="U26" s="22">
        <f>SUMIFS('2017'!$M$6:$M$258,'2017'!$E$6:$E$258,U$1,'2017'!$H$6:$H$258,$A26)</f>
        <v>0</v>
      </c>
      <c r="V26" s="22">
        <f>SUMIFS('2017'!$M$6:$M$258,'2017'!$E$6:$E$258,V$1,'2017'!$H$6:$H$258,$A26)</f>
        <v>0</v>
      </c>
      <c r="W26" s="22">
        <f>SUMIFS('2017'!$M$6:$M$258,'2017'!$E$6:$E$258,W$1,'2017'!$H$6:$H$258,$A26)</f>
        <v>0</v>
      </c>
      <c r="X26" s="22">
        <f>SUMIFS('2017'!$M$6:$M$258,'2017'!$E$6:$E$258,X$1,'2017'!$H$6:$H$258,$A26)</f>
        <v>0</v>
      </c>
      <c r="Y26" s="22">
        <f>SUMIFS('2017'!$M$6:$M$258,'2017'!$E$6:$E$258,Y$1,'2017'!$H$6:$H$258,$A26)</f>
        <v>0</v>
      </c>
      <c r="Z26" s="22">
        <f>SUMIFS('2017'!$M$6:$M$258,'2017'!$E$6:$E$258,Z$1,'2017'!$H$6:$H$258,$A26)</f>
        <v>0</v>
      </c>
      <c r="AA26" s="22">
        <f>SUMIFS('2017'!$M$6:$M$258,'2017'!$E$6:$E$258,AA$1,'2017'!$H$6:$H$258,$A26)</f>
        <v>0</v>
      </c>
      <c r="AB26" s="22">
        <f>SUMIFS('2017'!$M$6:$M$258,'2017'!$E$6:$E$258,AB$1,'2017'!$H$6:$H$258,$A26)</f>
        <v>0</v>
      </c>
      <c r="AC26" s="22">
        <f>SUMIFS('2017'!$M$6:$M$258,'2017'!$E$6:$E$258,AC$1,'2017'!$H$6:$H$258,$A26)</f>
        <v>0</v>
      </c>
      <c r="AD26" s="22">
        <f>SUMIFS('2017'!$M$6:$M$258,'2017'!$E$6:$E$258,AD$1,'2017'!$H$6:$H$258,$A26)</f>
        <v>0</v>
      </c>
      <c r="AE26" s="22">
        <f>SUMIFS('2017'!$M$6:$M$258,'2017'!$E$6:$E$258,AE$1,'2017'!$H$6:$H$258,$A26)</f>
        <v>0</v>
      </c>
      <c r="AF26" s="22">
        <f>SUMIFS('2017'!$M$6:$M$258,'2017'!$E$6:$E$258,AF$1,'2017'!$H$6:$H$258,$A26)</f>
        <v>0</v>
      </c>
      <c r="AG26" s="22">
        <f>SUMIFS('2017'!$M$6:$M$258,'2017'!$E$6:$E$258,AG$1,'2017'!$H$6:$H$258,$A26)</f>
        <v>0</v>
      </c>
      <c r="AH26" s="22">
        <f>SUMIFS('2017'!$M$6:$M$258,'2017'!$E$6:$E$258,AH$1,'2017'!$H$6:$H$258,$A26)</f>
        <v>0</v>
      </c>
      <c r="AI26" s="22">
        <f>SUMIFS('2017'!$M$6:$M$258,'2017'!$E$6:$E$258,AI$1,'2017'!$H$6:$H$258,$A26)</f>
        <v>0</v>
      </c>
      <c r="AJ26" s="22">
        <f>SUMIFS('2017'!$M$6:$M$258,'2017'!$E$6:$E$258,AJ$1,'2017'!$H$6:$H$258,$A26)</f>
        <v>0</v>
      </c>
      <c r="AK26" s="22">
        <f>SUMIFS('2017'!$M$6:$M$258,'2017'!$E$6:$E$258,AK$1,'2017'!$H$6:$H$258,$A26)</f>
        <v>0</v>
      </c>
      <c r="AL26" s="22">
        <f>SUMIFS('2017'!$M$6:$M$258,'2017'!$E$6:$E$258,AL$1,'2017'!$H$6:$H$258,$A26)</f>
        <v>0</v>
      </c>
      <c r="AM26" s="22">
        <f>SUMIFS('2017'!$M$6:$M$258,'2017'!$E$6:$E$258,AM$1,'2017'!$H$6:$H$258,$A26)</f>
        <v>0</v>
      </c>
      <c r="AN26" s="22">
        <f>SUMIFS('2017'!$M$6:$M$258,'2017'!$E$6:$E$258,AN$1,'2017'!$H$6:$H$258,$A26)</f>
        <v>0</v>
      </c>
      <c r="AO26" s="22">
        <f>SUMIFS('2017'!$M$6:$M$258,'2017'!$E$6:$E$258,AO$1,'2017'!$H$6:$H$258,$A26)</f>
        <v>0</v>
      </c>
      <c r="AP26" s="22">
        <f>SUMIFS('2017'!$M$6:$M$258,'2017'!$E$6:$E$258,AP$1,'2017'!$H$6:$H$258,$A26)</f>
        <v>0</v>
      </c>
      <c r="AQ26" s="22">
        <f>SUMIFS('2017'!$M$6:$M$258,'2017'!$E$6:$E$258,AQ$1,'2017'!$H$6:$H$258,$A26)</f>
        <v>0</v>
      </c>
      <c r="AR26" s="22">
        <f>SUMIFS('2017'!$M$6:$M$258,'2017'!$E$6:$E$258,AR$1,'2017'!$H$6:$H$258,$A26)</f>
        <v>0</v>
      </c>
      <c r="AS26" s="22">
        <f>SUMIFS('2017'!$M$6:$M$258,'2017'!$E$6:$E$258,AS$1,'2017'!$H$6:$H$258,$A26)</f>
        <v>0</v>
      </c>
    </row>
    <row r="27" spans="1:45">
      <c r="A27" s="32" t="s">
        <v>46</v>
      </c>
      <c r="B27" s="30">
        <f t="shared" si="43"/>
        <v>52920</v>
      </c>
      <c r="C27" s="22">
        <f>SUMIFS('2017'!$M$6:$M$258,'2017'!$E$6:$E$258,C$1,'2017'!$H$6:$H$258,$A27)</f>
        <v>0</v>
      </c>
      <c r="D27" s="22">
        <f>SUMIFS('2017'!$M$6:$M$258,'2017'!$E$6:$E$258,D$1,'2017'!$H$6:$H$258,$A27)</f>
        <v>0</v>
      </c>
      <c r="E27" s="22">
        <f>SUMIFS('2017'!$M$6:$M$258,'2017'!$E$6:$E$258,E$1,'2017'!$H$6:$H$258,$A27)</f>
        <v>0</v>
      </c>
      <c r="F27" s="22">
        <f>SUMIFS('2017'!$M$6:$M$258,'2017'!$E$6:$E$258,F$1,'2017'!$H$6:$H$258,$A27)</f>
        <v>0</v>
      </c>
      <c r="G27" s="22">
        <f>SUMIFS('2017'!$M$6:$M$258,'2017'!$E$6:$E$258,G$1,'2017'!$H$6:$H$258,$A27)</f>
        <v>0</v>
      </c>
      <c r="H27" s="22">
        <f>SUMIFS('2017'!$M$6:$M$258,'2017'!$E$6:$E$258,H$1,'2017'!$H$6:$H$258,$A27)</f>
        <v>0</v>
      </c>
      <c r="I27" s="22">
        <f>SUMIFS('2017'!$M$6:$M$258,'2017'!$E$6:$E$258,I$1,'2017'!$H$6:$H$258,$A27)</f>
        <v>0</v>
      </c>
      <c r="J27" s="22">
        <f>SUMIFS('2017'!$M$6:$M$258,'2017'!$E$6:$E$258,J$1,'2017'!$H$6:$H$258,$A27)</f>
        <v>0</v>
      </c>
      <c r="K27" s="22">
        <f>SUMIFS('2017'!$M$6:$M$258,'2017'!$E$6:$E$258,K$1,'2017'!$H$6:$H$258,$A27)</f>
        <v>0</v>
      </c>
      <c r="L27" s="22">
        <f>SUMIFS('2017'!$M$6:$M$258,'2017'!$E$6:$E$258,L$1,'2017'!$H$6:$H$258,$A27)</f>
        <v>0</v>
      </c>
      <c r="M27" s="22">
        <f>SUMIFS('2017'!$M$6:$M$258,'2017'!$E$6:$E$258,M$1,'2017'!$H$6:$H$258,$A27)</f>
        <v>0</v>
      </c>
      <c r="N27" s="22">
        <f>SUMIFS('2017'!$M$6:$M$258,'2017'!$E$6:$E$258,N$1,'2017'!$H$6:$H$258,$A27)</f>
        <v>0</v>
      </c>
      <c r="O27" s="22">
        <f>SUMIFS('2017'!$M$6:$M$258,'2017'!$E$6:$E$258,O$1,'2017'!$H$6:$H$258,$A27)</f>
        <v>0</v>
      </c>
      <c r="P27" s="22">
        <f>SUMIFS('2017'!$M$6:$M$258,'2017'!$E$6:$E$258,P$1,'2017'!$H$6:$H$258,$A27)</f>
        <v>0</v>
      </c>
      <c r="Q27" s="22">
        <f>SUMIFS('2017'!$M$6:$M$258,'2017'!$E$6:$E$258,Q$1,'2017'!$H$6:$H$258,$A27)</f>
        <v>52920</v>
      </c>
      <c r="R27" s="22">
        <f>SUMIFS('2017'!$M$6:$M$258,'2017'!$E$6:$E$258,R$1,'2017'!$H$6:$H$258,$A27)</f>
        <v>0</v>
      </c>
      <c r="S27" s="22">
        <f>SUMIFS('2017'!$M$6:$M$258,'2017'!$E$6:$E$258,S$1,'2017'!$H$6:$H$258,$A27)</f>
        <v>0</v>
      </c>
      <c r="T27" s="22">
        <f>SUMIFS('2017'!$M$6:$M$258,'2017'!$E$6:$E$258,T$1,'2017'!$H$6:$H$258,$A27)</f>
        <v>0</v>
      </c>
      <c r="U27" s="22">
        <f>SUMIFS('2017'!$M$6:$M$258,'2017'!$E$6:$E$258,U$1,'2017'!$H$6:$H$258,$A27)</f>
        <v>0</v>
      </c>
      <c r="V27" s="22">
        <f>SUMIFS('2017'!$M$6:$M$258,'2017'!$E$6:$E$258,V$1,'2017'!$H$6:$H$258,$A27)</f>
        <v>0</v>
      </c>
      <c r="W27" s="22">
        <f>SUMIFS('2017'!$M$6:$M$258,'2017'!$E$6:$E$258,W$1,'2017'!$H$6:$H$258,$A27)</f>
        <v>0</v>
      </c>
      <c r="X27" s="22">
        <f>SUMIFS('2017'!$M$6:$M$258,'2017'!$E$6:$E$258,X$1,'2017'!$H$6:$H$258,$A27)</f>
        <v>0</v>
      </c>
      <c r="Y27" s="22">
        <f>SUMIFS('2017'!$M$6:$M$258,'2017'!$E$6:$E$258,Y$1,'2017'!$H$6:$H$258,$A27)</f>
        <v>0</v>
      </c>
      <c r="Z27" s="22">
        <f>SUMIFS('2017'!$M$6:$M$258,'2017'!$E$6:$E$258,Z$1,'2017'!$H$6:$H$258,$A27)</f>
        <v>0</v>
      </c>
      <c r="AA27" s="22">
        <f>SUMIFS('2017'!$M$6:$M$258,'2017'!$E$6:$E$258,AA$1,'2017'!$H$6:$H$258,$A27)</f>
        <v>0</v>
      </c>
      <c r="AB27" s="22">
        <f>SUMIFS('2017'!$M$6:$M$258,'2017'!$E$6:$E$258,AB$1,'2017'!$H$6:$H$258,$A27)</f>
        <v>0</v>
      </c>
      <c r="AC27" s="22">
        <f>SUMIFS('2017'!$M$6:$M$258,'2017'!$E$6:$E$258,AC$1,'2017'!$H$6:$H$258,$A27)</f>
        <v>0</v>
      </c>
      <c r="AD27" s="22">
        <f>SUMIFS('2017'!$M$6:$M$258,'2017'!$E$6:$E$258,AD$1,'2017'!$H$6:$H$258,$A27)</f>
        <v>0</v>
      </c>
      <c r="AE27" s="22">
        <f>SUMIFS('2017'!$M$6:$M$258,'2017'!$E$6:$E$258,AE$1,'2017'!$H$6:$H$258,$A27)</f>
        <v>0</v>
      </c>
      <c r="AF27" s="22">
        <f>SUMIFS('2017'!$M$6:$M$258,'2017'!$E$6:$E$258,AF$1,'2017'!$H$6:$H$258,$A27)</f>
        <v>0</v>
      </c>
      <c r="AG27" s="22">
        <f>SUMIFS('2017'!$M$6:$M$258,'2017'!$E$6:$E$258,AG$1,'2017'!$H$6:$H$258,$A27)</f>
        <v>0</v>
      </c>
      <c r="AH27" s="22">
        <f>SUMIFS('2017'!$M$6:$M$258,'2017'!$E$6:$E$258,AH$1,'2017'!$H$6:$H$258,$A27)</f>
        <v>0</v>
      </c>
      <c r="AI27" s="22">
        <f>SUMIFS('2017'!$M$6:$M$258,'2017'!$E$6:$E$258,AI$1,'2017'!$H$6:$H$258,$A27)</f>
        <v>0</v>
      </c>
      <c r="AJ27" s="22">
        <f>SUMIFS('2017'!$M$6:$M$258,'2017'!$E$6:$E$258,AJ$1,'2017'!$H$6:$H$258,$A27)</f>
        <v>0</v>
      </c>
      <c r="AK27" s="22">
        <f>SUMIFS('2017'!$M$6:$M$258,'2017'!$E$6:$E$258,AK$1,'2017'!$H$6:$H$258,$A27)</f>
        <v>0</v>
      </c>
      <c r="AL27" s="22">
        <f>SUMIFS('2017'!$M$6:$M$258,'2017'!$E$6:$E$258,AL$1,'2017'!$H$6:$H$258,$A27)</f>
        <v>0</v>
      </c>
      <c r="AM27" s="22">
        <f>SUMIFS('2017'!$M$6:$M$258,'2017'!$E$6:$E$258,AM$1,'2017'!$H$6:$H$258,$A27)</f>
        <v>0</v>
      </c>
      <c r="AN27" s="22">
        <f>SUMIFS('2017'!$M$6:$M$258,'2017'!$E$6:$E$258,AN$1,'2017'!$H$6:$H$258,$A27)</f>
        <v>0</v>
      </c>
      <c r="AO27" s="22">
        <f>SUMIFS('2017'!$M$6:$M$258,'2017'!$E$6:$E$258,AO$1,'2017'!$H$6:$H$258,$A27)</f>
        <v>0</v>
      </c>
      <c r="AP27" s="22">
        <f>SUMIFS('2017'!$M$6:$M$258,'2017'!$E$6:$E$258,AP$1,'2017'!$H$6:$H$258,$A27)</f>
        <v>0</v>
      </c>
      <c r="AQ27" s="22">
        <f>SUMIFS('2017'!$M$6:$M$258,'2017'!$E$6:$E$258,AQ$1,'2017'!$H$6:$H$258,$A27)</f>
        <v>0</v>
      </c>
      <c r="AR27" s="22">
        <f>SUMIFS('2017'!$M$6:$M$258,'2017'!$E$6:$E$258,AR$1,'2017'!$H$6:$H$258,$A27)</f>
        <v>0</v>
      </c>
      <c r="AS27" s="22">
        <f>SUMIFS('2017'!$M$6:$M$258,'2017'!$E$6:$E$258,AS$1,'2017'!$H$6:$H$258,$A27)</f>
        <v>0</v>
      </c>
    </row>
    <row r="28" spans="1:45">
      <c r="A28" s="32" t="s">
        <v>44</v>
      </c>
      <c r="B28" s="30">
        <f t="shared" si="43"/>
        <v>536893</v>
      </c>
      <c r="C28" s="22">
        <f>SUMIFS('2017'!$M$6:$M$258,'2017'!$E$6:$E$258,C$1,'2017'!$H$6:$H$258,$A28)</f>
        <v>0</v>
      </c>
      <c r="D28" s="22">
        <f>SUMIFS('2017'!$M$6:$M$258,'2017'!$E$6:$E$258,D$1,'2017'!$H$6:$H$258,$A28)</f>
        <v>0</v>
      </c>
      <c r="E28" s="22">
        <f>SUMIFS('2017'!$M$6:$M$258,'2017'!$E$6:$E$258,E$1,'2017'!$H$6:$H$258,$A28)</f>
        <v>0</v>
      </c>
      <c r="F28" s="22">
        <f>SUMIFS('2017'!$M$6:$M$258,'2017'!$E$6:$E$258,F$1,'2017'!$H$6:$H$258,$A28)</f>
        <v>0</v>
      </c>
      <c r="G28" s="22">
        <f>SUMIFS('2017'!$M$6:$M$258,'2017'!$E$6:$E$258,G$1,'2017'!$H$6:$H$258,$A28)</f>
        <v>0</v>
      </c>
      <c r="H28" s="22">
        <f>SUMIFS('2017'!$M$6:$M$258,'2017'!$E$6:$E$258,H$1,'2017'!$H$6:$H$258,$A28)</f>
        <v>0</v>
      </c>
      <c r="I28" s="22">
        <f>SUMIFS('2017'!$M$6:$M$258,'2017'!$E$6:$E$258,I$1,'2017'!$H$6:$H$258,$A28)</f>
        <v>0</v>
      </c>
      <c r="J28" s="22">
        <f>SUMIFS('2017'!$M$6:$M$258,'2017'!$E$6:$E$258,J$1,'2017'!$H$6:$H$258,$A28)</f>
        <v>0</v>
      </c>
      <c r="K28" s="22">
        <f>SUMIFS('2017'!$M$6:$M$258,'2017'!$E$6:$E$258,K$1,'2017'!$H$6:$H$258,$A28)</f>
        <v>0</v>
      </c>
      <c r="L28" s="22">
        <f>SUMIFS('2017'!$M$6:$M$258,'2017'!$E$6:$E$258,L$1,'2017'!$H$6:$H$258,$A28)</f>
        <v>0</v>
      </c>
      <c r="M28" s="22">
        <f>SUMIFS('2017'!$M$6:$M$258,'2017'!$E$6:$E$258,M$1,'2017'!$H$6:$H$258,$A28)</f>
        <v>0</v>
      </c>
      <c r="N28" s="22">
        <f>SUMIFS('2017'!$M$6:$M$258,'2017'!$E$6:$E$258,N$1,'2017'!$H$6:$H$258,$A28)</f>
        <v>536893</v>
      </c>
      <c r="O28" s="22">
        <f>SUMIFS('2017'!$M$6:$M$258,'2017'!$E$6:$E$258,O$1,'2017'!$H$6:$H$258,$A28)</f>
        <v>0</v>
      </c>
      <c r="P28" s="22">
        <f>SUMIFS('2017'!$M$6:$M$258,'2017'!$E$6:$E$258,P$1,'2017'!$H$6:$H$258,$A28)</f>
        <v>0</v>
      </c>
      <c r="Q28" s="22">
        <f>SUMIFS('2017'!$M$6:$M$258,'2017'!$E$6:$E$258,Q$1,'2017'!$H$6:$H$258,$A28)</f>
        <v>0</v>
      </c>
      <c r="R28" s="22">
        <f>SUMIFS('2017'!$M$6:$M$258,'2017'!$E$6:$E$258,R$1,'2017'!$H$6:$H$258,$A28)</f>
        <v>0</v>
      </c>
      <c r="S28" s="22">
        <f>SUMIFS('2017'!$M$6:$M$258,'2017'!$E$6:$E$258,S$1,'2017'!$H$6:$H$258,$A28)</f>
        <v>0</v>
      </c>
      <c r="T28" s="22">
        <f>SUMIFS('2017'!$M$6:$M$258,'2017'!$E$6:$E$258,T$1,'2017'!$H$6:$H$258,$A28)</f>
        <v>0</v>
      </c>
      <c r="U28" s="22">
        <f>SUMIFS('2017'!$M$6:$M$258,'2017'!$E$6:$E$258,U$1,'2017'!$H$6:$H$258,$A28)</f>
        <v>0</v>
      </c>
      <c r="V28" s="22">
        <f>SUMIFS('2017'!$M$6:$M$258,'2017'!$E$6:$E$258,V$1,'2017'!$H$6:$H$258,$A28)</f>
        <v>0</v>
      </c>
      <c r="W28" s="22">
        <f>SUMIFS('2017'!$M$6:$M$258,'2017'!$E$6:$E$258,W$1,'2017'!$H$6:$H$258,$A28)</f>
        <v>0</v>
      </c>
      <c r="X28" s="22">
        <f>SUMIFS('2017'!$M$6:$M$258,'2017'!$E$6:$E$258,X$1,'2017'!$H$6:$H$258,$A28)</f>
        <v>0</v>
      </c>
      <c r="Y28" s="22">
        <f>SUMIFS('2017'!$M$6:$M$258,'2017'!$E$6:$E$258,Y$1,'2017'!$H$6:$H$258,$A28)</f>
        <v>0</v>
      </c>
      <c r="Z28" s="22">
        <f>SUMIFS('2017'!$M$6:$M$258,'2017'!$E$6:$E$258,Z$1,'2017'!$H$6:$H$258,$A28)</f>
        <v>0</v>
      </c>
      <c r="AA28" s="22">
        <f>SUMIFS('2017'!$M$6:$M$258,'2017'!$E$6:$E$258,AA$1,'2017'!$H$6:$H$258,$A28)</f>
        <v>0</v>
      </c>
      <c r="AB28" s="22">
        <f>SUMIFS('2017'!$M$6:$M$258,'2017'!$E$6:$E$258,AB$1,'2017'!$H$6:$H$258,$A28)</f>
        <v>0</v>
      </c>
      <c r="AC28" s="22">
        <f>SUMIFS('2017'!$M$6:$M$258,'2017'!$E$6:$E$258,AC$1,'2017'!$H$6:$H$258,$A28)</f>
        <v>0</v>
      </c>
      <c r="AD28" s="22">
        <f>SUMIFS('2017'!$M$6:$M$258,'2017'!$E$6:$E$258,AD$1,'2017'!$H$6:$H$258,$A28)</f>
        <v>0</v>
      </c>
      <c r="AE28" s="22">
        <f>SUMIFS('2017'!$M$6:$M$258,'2017'!$E$6:$E$258,AE$1,'2017'!$H$6:$H$258,$A28)</f>
        <v>0</v>
      </c>
      <c r="AF28" s="22">
        <f>SUMIFS('2017'!$M$6:$M$258,'2017'!$E$6:$E$258,AF$1,'2017'!$H$6:$H$258,$A28)</f>
        <v>0</v>
      </c>
      <c r="AG28" s="22">
        <f>SUMIFS('2017'!$M$6:$M$258,'2017'!$E$6:$E$258,AG$1,'2017'!$H$6:$H$258,$A28)</f>
        <v>0</v>
      </c>
      <c r="AH28" s="22">
        <f>SUMIFS('2017'!$M$6:$M$258,'2017'!$E$6:$E$258,AH$1,'2017'!$H$6:$H$258,$A28)</f>
        <v>0</v>
      </c>
      <c r="AI28" s="22">
        <f>SUMIFS('2017'!$M$6:$M$258,'2017'!$E$6:$E$258,AI$1,'2017'!$H$6:$H$258,$A28)</f>
        <v>0</v>
      </c>
      <c r="AJ28" s="22">
        <f>SUMIFS('2017'!$M$6:$M$258,'2017'!$E$6:$E$258,AJ$1,'2017'!$H$6:$H$258,$A28)</f>
        <v>0</v>
      </c>
      <c r="AK28" s="22">
        <f>SUMIFS('2017'!$M$6:$M$258,'2017'!$E$6:$E$258,AK$1,'2017'!$H$6:$H$258,$A28)</f>
        <v>0</v>
      </c>
      <c r="AL28" s="22">
        <f>SUMIFS('2017'!$M$6:$M$258,'2017'!$E$6:$E$258,AL$1,'2017'!$H$6:$H$258,$A28)</f>
        <v>0</v>
      </c>
      <c r="AM28" s="22">
        <f>SUMIFS('2017'!$M$6:$M$258,'2017'!$E$6:$E$258,AM$1,'2017'!$H$6:$H$258,$A28)</f>
        <v>0</v>
      </c>
      <c r="AN28" s="22">
        <f>SUMIFS('2017'!$M$6:$M$258,'2017'!$E$6:$E$258,AN$1,'2017'!$H$6:$H$258,$A28)</f>
        <v>0</v>
      </c>
      <c r="AO28" s="22">
        <f>SUMIFS('2017'!$M$6:$M$258,'2017'!$E$6:$E$258,AO$1,'2017'!$H$6:$H$258,$A28)</f>
        <v>0</v>
      </c>
      <c r="AP28" s="22">
        <f>SUMIFS('2017'!$M$6:$M$258,'2017'!$E$6:$E$258,AP$1,'2017'!$H$6:$H$258,$A28)</f>
        <v>0</v>
      </c>
      <c r="AQ28" s="22">
        <f>SUMIFS('2017'!$M$6:$M$258,'2017'!$E$6:$E$258,AQ$1,'2017'!$H$6:$H$258,$A28)</f>
        <v>0</v>
      </c>
      <c r="AR28" s="22">
        <f>SUMIFS('2017'!$M$6:$M$258,'2017'!$E$6:$E$258,AR$1,'2017'!$H$6:$H$258,$A28)</f>
        <v>0</v>
      </c>
      <c r="AS28" s="22">
        <f>SUMIFS('2017'!$M$6:$M$258,'2017'!$E$6:$E$258,AS$1,'2017'!$H$6:$H$258,$A28)</f>
        <v>0</v>
      </c>
    </row>
    <row r="29" spans="1:45">
      <c r="A29" s="32" t="s">
        <v>22</v>
      </c>
      <c r="B29" s="30">
        <f t="shared" si="43"/>
        <v>8512680</v>
      </c>
      <c r="C29" s="22">
        <f>SUMIFS('2017'!$M$6:$M$258,'2017'!$E$6:$E$258,C$1,'2017'!$H$6:$H$258,$A29)</f>
        <v>800602</v>
      </c>
      <c r="D29" s="22">
        <f>SUMIFS('2017'!$M$6:$M$258,'2017'!$E$6:$E$258,D$1,'2017'!$H$6:$H$258,$A29)</f>
        <v>0</v>
      </c>
      <c r="E29" s="22">
        <f>SUMIFS('2017'!$M$6:$M$258,'2017'!$E$6:$E$258,E$1,'2017'!$H$6:$H$258,$A29)</f>
        <v>746858</v>
      </c>
      <c r="F29" s="22">
        <f>SUMIFS('2017'!$M$6:$M$258,'2017'!$E$6:$E$258,F$1,'2017'!$H$6:$H$258,$A29)</f>
        <v>191322</v>
      </c>
      <c r="G29" s="22">
        <f>SUMIFS('2017'!$M$6:$M$258,'2017'!$E$6:$E$258,G$1,'2017'!$H$6:$H$258,$A29)</f>
        <v>406537</v>
      </c>
      <c r="H29" s="22">
        <f>SUMIFS('2017'!$M$6:$M$258,'2017'!$E$6:$E$258,H$1,'2017'!$H$6:$H$258,$A29)</f>
        <v>322831</v>
      </c>
      <c r="I29" s="22">
        <f>SUMIFS('2017'!$M$6:$M$258,'2017'!$E$6:$E$258,I$1,'2017'!$H$6:$H$258,$A29)</f>
        <v>451793</v>
      </c>
      <c r="J29" s="22">
        <f>SUMIFS('2017'!$M$6:$M$258,'2017'!$E$6:$E$258,J$1,'2017'!$H$6:$H$258,$A29)</f>
        <v>0</v>
      </c>
      <c r="K29" s="22">
        <f>SUMIFS('2017'!$M$6:$M$258,'2017'!$E$6:$E$258,K$1,'2017'!$H$6:$H$258,$A29)</f>
        <v>95936</v>
      </c>
      <c r="L29" s="22">
        <f>SUMIFS('2017'!$M$6:$M$258,'2017'!$E$6:$E$258,L$1,'2017'!$H$6:$H$258,$A29)</f>
        <v>1335765</v>
      </c>
      <c r="M29" s="22">
        <f>SUMIFS('2017'!$M$6:$M$258,'2017'!$E$6:$E$258,M$1,'2017'!$H$6:$H$258,$A29)</f>
        <v>497608</v>
      </c>
      <c r="N29" s="22">
        <f>SUMIFS('2017'!$M$6:$M$258,'2017'!$E$6:$E$258,N$1,'2017'!$H$6:$H$258,$A29)</f>
        <v>19296</v>
      </c>
      <c r="O29" s="22">
        <f>SUMIFS('2017'!$M$6:$M$258,'2017'!$E$6:$E$258,O$1,'2017'!$H$6:$H$258,$A29)</f>
        <v>0</v>
      </c>
      <c r="P29" s="22">
        <f>SUMIFS('2017'!$M$6:$M$258,'2017'!$E$6:$E$258,P$1,'2017'!$H$6:$H$258,$A29)</f>
        <v>129143</v>
      </c>
      <c r="Q29" s="22">
        <f>SUMIFS('2017'!$M$6:$M$258,'2017'!$E$6:$E$258,Q$1,'2017'!$H$6:$H$258,$A29)</f>
        <v>0</v>
      </c>
      <c r="R29" s="22">
        <f>SUMIFS('2017'!$M$6:$M$258,'2017'!$E$6:$E$258,R$1,'2017'!$H$6:$H$258,$A29)</f>
        <v>49163</v>
      </c>
      <c r="S29" s="22">
        <f>SUMIFS('2017'!$M$6:$M$258,'2017'!$E$6:$E$258,S$1,'2017'!$H$6:$H$258,$A29)</f>
        <v>51539</v>
      </c>
      <c r="T29" s="22">
        <f>SUMIFS('2017'!$M$6:$M$258,'2017'!$E$6:$E$258,T$1,'2017'!$H$6:$H$258,$A29)</f>
        <v>51735</v>
      </c>
      <c r="U29" s="22">
        <f>SUMIFS('2017'!$M$6:$M$258,'2017'!$E$6:$E$258,U$1,'2017'!$H$6:$H$258,$A29)</f>
        <v>0</v>
      </c>
      <c r="V29" s="22">
        <f>SUMIFS('2017'!$M$6:$M$258,'2017'!$E$6:$E$258,V$1,'2017'!$H$6:$H$258,$A29)</f>
        <v>0</v>
      </c>
      <c r="W29" s="22">
        <f>SUMIFS('2017'!$M$6:$M$258,'2017'!$E$6:$E$258,W$1,'2017'!$H$6:$H$258,$A29)</f>
        <v>0</v>
      </c>
      <c r="X29" s="22">
        <f>SUMIFS('2017'!$M$6:$M$258,'2017'!$E$6:$E$258,X$1,'2017'!$H$6:$H$258,$A29)</f>
        <v>526668</v>
      </c>
      <c r="Y29" s="22">
        <f>SUMIFS('2017'!$M$6:$M$258,'2017'!$E$6:$E$258,Y$1,'2017'!$H$6:$H$258,$A29)</f>
        <v>0</v>
      </c>
      <c r="Z29" s="22">
        <f>SUMIFS('2017'!$M$6:$M$258,'2017'!$E$6:$E$258,Z$1,'2017'!$H$6:$H$258,$A29)</f>
        <v>0</v>
      </c>
      <c r="AA29" s="22">
        <f>SUMIFS('2017'!$M$6:$M$258,'2017'!$E$6:$E$258,AA$1,'2017'!$H$6:$H$258,$A29)</f>
        <v>317725</v>
      </c>
      <c r="AB29" s="22">
        <f>SUMIFS('2017'!$M$6:$M$258,'2017'!$E$6:$E$258,AB$1,'2017'!$H$6:$H$258,$A29)</f>
        <v>406584</v>
      </c>
      <c r="AC29" s="22">
        <f>SUMIFS('2017'!$M$6:$M$258,'2017'!$E$6:$E$258,AC$1,'2017'!$H$6:$H$258,$A29)</f>
        <v>258152</v>
      </c>
      <c r="AD29" s="22">
        <f>SUMIFS('2017'!$M$6:$M$258,'2017'!$E$6:$E$258,AD$1,'2017'!$H$6:$H$258,$A29)</f>
        <v>453043</v>
      </c>
      <c r="AE29" s="22">
        <f>SUMIFS('2017'!$M$6:$M$258,'2017'!$E$6:$E$258,AE$1,'2017'!$H$6:$H$258,$A29)</f>
        <v>489783</v>
      </c>
      <c r="AF29" s="22">
        <f>SUMIFS('2017'!$M$6:$M$258,'2017'!$E$6:$E$258,AF$1,'2017'!$H$6:$H$258,$A29)</f>
        <v>240578</v>
      </c>
      <c r="AG29" s="22">
        <f>SUMIFS('2017'!$M$6:$M$258,'2017'!$E$6:$E$258,AG$1,'2017'!$H$6:$H$258,$A29)</f>
        <v>0</v>
      </c>
      <c r="AH29" s="22">
        <f>SUMIFS('2017'!$M$6:$M$258,'2017'!$E$6:$E$258,AH$1,'2017'!$H$6:$H$258,$A29)</f>
        <v>0</v>
      </c>
      <c r="AI29" s="22">
        <f>SUMIFS('2017'!$M$6:$M$258,'2017'!$E$6:$E$258,AI$1,'2017'!$H$6:$H$258,$A29)</f>
        <v>333119</v>
      </c>
      <c r="AJ29" s="22">
        <f>SUMIFS('2017'!$M$6:$M$258,'2017'!$E$6:$E$258,AJ$1,'2017'!$H$6:$H$258,$A29)</f>
        <v>27141</v>
      </c>
      <c r="AK29" s="22">
        <f>SUMIFS('2017'!$M$6:$M$258,'2017'!$E$6:$E$258,AK$1,'2017'!$H$6:$H$258,$A29)</f>
        <v>16120</v>
      </c>
      <c r="AL29" s="22">
        <f>SUMIFS('2017'!$M$6:$M$258,'2017'!$E$6:$E$258,AL$1,'2017'!$H$6:$H$258,$A29)</f>
        <v>0</v>
      </c>
      <c r="AM29" s="22">
        <f>SUMIFS('2017'!$M$6:$M$258,'2017'!$E$6:$E$258,AM$1,'2017'!$H$6:$H$258,$A29)</f>
        <v>15962</v>
      </c>
      <c r="AN29" s="22">
        <f>SUMIFS('2017'!$M$6:$M$258,'2017'!$E$6:$E$258,AN$1,'2017'!$H$6:$H$258,$A29)</f>
        <v>88810</v>
      </c>
      <c r="AO29" s="22">
        <f>SUMIFS('2017'!$M$6:$M$258,'2017'!$E$6:$E$258,AO$1,'2017'!$H$6:$H$258,$A29)</f>
        <v>36087</v>
      </c>
      <c r="AP29" s="22">
        <f>SUMIFS('2017'!$M$6:$M$258,'2017'!$E$6:$E$258,AP$1,'2017'!$H$6:$H$258,$A29)</f>
        <v>54190</v>
      </c>
      <c r="AQ29" s="22">
        <f>SUMIFS('2017'!$M$6:$M$258,'2017'!$E$6:$E$258,AQ$1,'2017'!$H$6:$H$258,$A29)</f>
        <v>0</v>
      </c>
      <c r="AR29" s="22">
        <f>SUMIFS('2017'!$M$6:$M$258,'2017'!$E$6:$E$258,AR$1,'2017'!$H$6:$H$258,$A29)</f>
        <v>49295</v>
      </c>
      <c r="AS29" s="22">
        <f>SUMIFS('2017'!$M$6:$M$258,'2017'!$E$6:$E$258,AS$1,'2017'!$H$6:$H$258,$A29)</f>
        <v>49295</v>
      </c>
    </row>
    <row r="30" spans="1:45">
      <c r="A30" s="32" t="s">
        <v>25</v>
      </c>
      <c r="B30" s="30">
        <f t="shared" si="43"/>
        <v>4154713</v>
      </c>
      <c r="C30" s="22">
        <f>SUMIFS('2017'!$M$6:$M$258,'2017'!$E$6:$E$258,C$1,'2017'!$H$6:$H$258,$A30)</f>
        <v>15750</v>
      </c>
      <c r="D30" s="22">
        <f>SUMIFS('2017'!$M$6:$M$258,'2017'!$E$6:$E$258,D$1,'2017'!$H$6:$H$258,$A30)</f>
        <v>0</v>
      </c>
      <c r="E30" s="22">
        <f>SUMIFS('2017'!$M$6:$M$258,'2017'!$E$6:$E$258,E$1,'2017'!$H$6:$H$258,$A30)</f>
        <v>0</v>
      </c>
      <c r="F30" s="22">
        <f>SUMIFS('2017'!$M$6:$M$258,'2017'!$E$6:$E$258,F$1,'2017'!$H$6:$H$258,$A30)</f>
        <v>0</v>
      </c>
      <c r="G30" s="22">
        <f>SUMIFS('2017'!$M$6:$M$258,'2017'!$E$6:$E$258,G$1,'2017'!$H$6:$H$258,$A30)</f>
        <v>54180</v>
      </c>
      <c r="H30" s="22">
        <f>SUMIFS('2017'!$M$6:$M$258,'2017'!$E$6:$E$258,H$1,'2017'!$H$6:$H$258,$A30)</f>
        <v>0</v>
      </c>
      <c r="I30" s="22">
        <f>SUMIFS('2017'!$M$6:$M$258,'2017'!$E$6:$E$258,I$1,'2017'!$H$6:$H$258,$A30)</f>
        <v>0</v>
      </c>
      <c r="J30" s="22">
        <f>SUMIFS('2017'!$M$6:$M$258,'2017'!$E$6:$E$258,J$1,'2017'!$H$6:$H$258,$A30)</f>
        <v>9400</v>
      </c>
      <c r="K30" s="22">
        <f>SUMIFS('2017'!$M$6:$M$258,'2017'!$E$6:$E$258,K$1,'2017'!$H$6:$H$258,$A30)</f>
        <v>14000</v>
      </c>
      <c r="L30" s="22">
        <f>SUMIFS('2017'!$M$6:$M$258,'2017'!$E$6:$E$258,L$1,'2017'!$H$6:$H$258,$A30)</f>
        <v>34450</v>
      </c>
      <c r="M30" s="22">
        <f>SUMIFS('2017'!$M$6:$M$258,'2017'!$E$6:$E$258,M$1,'2017'!$H$6:$H$258,$A30)</f>
        <v>5500</v>
      </c>
      <c r="N30" s="22">
        <f>SUMIFS('2017'!$M$6:$M$258,'2017'!$E$6:$E$258,N$1,'2017'!$H$6:$H$258,$A30)</f>
        <v>1400</v>
      </c>
      <c r="O30" s="22">
        <f>SUMIFS('2017'!$M$6:$M$258,'2017'!$E$6:$E$258,O$1,'2017'!$H$6:$H$258,$A30)</f>
        <v>0</v>
      </c>
      <c r="P30" s="22">
        <f>SUMIFS('2017'!$M$6:$M$258,'2017'!$E$6:$E$258,P$1,'2017'!$H$6:$H$258,$A30)</f>
        <v>0</v>
      </c>
      <c r="Q30" s="22">
        <f>SUMIFS('2017'!$M$6:$M$258,'2017'!$E$6:$E$258,Q$1,'2017'!$H$6:$H$258,$A30)</f>
        <v>1844766</v>
      </c>
      <c r="R30" s="22">
        <f>SUMIFS('2017'!$M$6:$M$258,'2017'!$E$6:$E$258,R$1,'2017'!$H$6:$H$258,$A30)</f>
        <v>0</v>
      </c>
      <c r="S30" s="22">
        <f>SUMIFS('2017'!$M$6:$M$258,'2017'!$E$6:$E$258,S$1,'2017'!$H$6:$H$258,$A30)</f>
        <v>0</v>
      </c>
      <c r="T30" s="22">
        <f>SUMIFS('2017'!$M$6:$M$258,'2017'!$E$6:$E$258,T$1,'2017'!$H$6:$H$258,$A30)</f>
        <v>0</v>
      </c>
      <c r="U30" s="22">
        <f>SUMIFS('2017'!$M$6:$M$258,'2017'!$E$6:$E$258,U$1,'2017'!$H$6:$H$258,$A30)</f>
        <v>312285</v>
      </c>
      <c r="V30" s="22">
        <f>SUMIFS('2017'!$M$6:$M$258,'2017'!$E$6:$E$258,V$1,'2017'!$H$6:$H$258,$A30)</f>
        <v>5408</v>
      </c>
      <c r="W30" s="22">
        <f>SUMIFS('2017'!$M$6:$M$258,'2017'!$E$6:$E$258,W$1,'2017'!$H$6:$H$258,$A30)</f>
        <v>1852061</v>
      </c>
      <c r="X30" s="22">
        <f>SUMIFS('2017'!$M$6:$M$258,'2017'!$E$6:$E$258,X$1,'2017'!$H$6:$H$258,$A30)</f>
        <v>0</v>
      </c>
      <c r="Y30" s="22">
        <f>SUMIFS('2017'!$M$6:$M$258,'2017'!$E$6:$E$258,Y$1,'2017'!$H$6:$H$258,$A30)</f>
        <v>5513</v>
      </c>
      <c r="Z30" s="22">
        <f>SUMIFS('2017'!$M$6:$M$258,'2017'!$E$6:$E$258,Z$1,'2017'!$H$6:$H$258,$A30)</f>
        <v>0</v>
      </c>
      <c r="AA30" s="22">
        <f>SUMIFS('2017'!$M$6:$M$258,'2017'!$E$6:$E$258,AA$1,'2017'!$H$6:$H$258,$A30)</f>
        <v>0</v>
      </c>
      <c r="AB30" s="22">
        <f>SUMIFS('2017'!$M$6:$M$258,'2017'!$E$6:$E$258,AB$1,'2017'!$H$6:$H$258,$A30)</f>
        <v>0</v>
      </c>
      <c r="AC30" s="22">
        <f>SUMIFS('2017'!$M$6:$M$258,'2017'!$E$6:$E$258,AC$1,'2017'!$H$6:$H$258,$A30)</f>
        <v>0</v>
      </c>
      <c r="AD30" s="22">
        <f>SUMIFS('2017'!$M$6:$M$258,'2017'!$E$6:$E$258,AD$1,'2017'!$H$6:$H$258,$A30)</f>
        <v>0</v>
      </c>
      <c r="AE30" s="22">
        <f>SUMIFS('2017'!$M$6:$M$258,'2017'!$E$6:$E$258,AE$1,'2017'!$H$6:$H$258,$A30)</f>
        <v>0</v>
      </c>
      <c r="AF30" s="22">
        <f>SUMIFS('2017'!$M$6:$M$258,'2017'!$E$6:$E$258,AF$1,'2017'!$H$6:$H$258,$A30)</f>
        <v>0</v>
      </c>
      <c r="AG30" s="22">
        <f>SUMIFS('2017'!$M$6:$M$258,'2017'!$E$6:$E$258,AG$1,'2017'!$H$6:$H$258,$A30)</f>
        <v>0</v>
      </c>
      <c r="AH30" s="22">
        <f>SUMIFS('2017'!$M$6:$M$258,'2017'!$E$6:$E$258,AH$1,'2017'!$H$6:$H$258,$A30)</f>
        <v>0</v>
      </c>
      <c r="AI30" s="22">
        <f>SUMIFS('2017'!$M$6:$M$258,'2017'!$E$6:$E$258,AI$1,'2017'!$H$6:$H$258,$A30)</f>
        <v>0</v>
      </c>
      <c r="AJ30" s="22">
        <f>SUMIFS('2017'!$M$6:$M$258,'2017'!$E$6:$E$258,AJ$1,'2017'!$H$6:$H$258,$A30)</f>
        <v>0</v>
      </c>
      <c r="AK30" s="22">
        <f>SUMIFS('2017'!$M$6:$M$258,'2017'!$E$6:$E$258,AK$1,'2017'!$H$6:$H$258,$A30)</f>
        <v>0</v>
      </c>
      <c r="AL30" s="22">
        <f>SUMIFS('2017'!$M$6:$M$258,'2017'!$E$6:$E$258,AL$1,'2017'!$H$6:$H$258,$A30)</f>
        <v>0</v>
      </c>
      <c r="AM30" s="22">
        <f>SUMIFS('2017'!$M$6:$M$258,'2017'!$E$6:$E$258,AM$1,'2017'!$H$6:$H$258,$A30)</f>
        <v>0</v>
      </c>
      <c r="AN30" s="22">
        <f>SUMIFS('2017'!$M$6:$M$258,'2017'!$E$6:$E$258,AN$1,'2017'!$H$6:$H$258,$A30)</f>
        <v>0</v>
      </c>
      <c r="AO30" s="22">
        <f>SUMIFS('2017'!$M$6:$M$258,'2017'!$E$6:$E$258,AO$1,'2017'!$H$6:$H$258,$A30)</f>
        <v>0</v>
      </c>
      <c r="AP30" s="22">
        <f>SUMIFS('2017'!$M$6:$M$258,'2017'!$E$6:$E$258,AP$1,'2017'!$H$6:$H$258,$A30)</f>
        <v>0</v>
      </c>
      <c r="AQ30" s="22">
        <f>SUMIFS('2017'!$M$6:$M$258,'2017'!$E$6:$E$258,AQ$1,'2017'!$H$6:$H$258,$A30)</f>
        <v>0</v>
      </c>
      <c r="AR30" s="22">
        <f>SUMIFS('2017'!$M$6:$M$258,'2017'!$E$6:$E$258,AR$1,'2017'!$H$6:$H$258,$A30)</f>
        <v>0</v>
      </c>
      <c r="AS30" s="22">
        <f>SUMIFS('2017'!$M$6:$M$258,'2017'!$E$6:$E$258,AS$1,'2017'!$H$6:$H$258,$A30)</f>
        <v>0</v>
      </c>
    </row>
    <row r="31" spans="1:45">
      <c r="A31" s="32" t="s">
        <v>75</v>
      </c>
      <c r="B31" s="30">
        <f t="shared" si="43"/>
        <v>9920441</v>
      </c>
      <c r="C31" s="22">
        <f>SUMIFS('2017'!$M$6:$M$258,'2017'!$E$6:$E$258,C$1,'2017'!$H$6:$H$258,$A31)</f>
        <v>261570</v>
      </c>
      <c r="D31" s="22">
        <f>SUMIFS('2017'!$M$6:$M$258,'2017'!$E$6:$E$258,D$1,'2017'!$H$6:$H$258,$A31)</f>
        <v>1471494</v>
      </c>
      <c r="E31" s="22">
        <f>SUMIFS('2017'!$M$6:$M$258,'2017'!$E$6:$E$258,E$1,'2017'!$H$6:$H$258,$A31)</f>
        <v>0</v>
      </c>
      <c r="F31" s="22">
        <f>SUMIFS('2017'!$M$6:$M$258,'2017'!$E$6:$E$258,F$1,'2017'!$H$6:$H$258,$A31)</f>
        <v>62955</v>
      </c>
      <c r="G31" s="22">
        <f>SUMIFS('2017'!$M$6:$M$258,'2017'!$E$6:$E$258,G$1,'2017'!$H$6:$H$258,$A31)</f>
        <v>611579</v>
      </c>
      <c r="H31" s="22">
        <f>SUMIFS('2017'!$M$6:$M$258,'2017'!$E$6:$E$258,H$1,'2017'!$H$6:$H$258,$A31)</f>
        <v>58034</v>
      </c>
      <c r="I31" s="22">
        <f>SUMIFS('2017'!$M$6:$M$258,'2017'!$E$6:$E$258,I$1,'2017'!$H$6:$H$258,$A31)</f>
        <v>0</v>
      </c>
      <c r="J31" s="22">
        <f>SUMIFS('2017'!$M$6:$M$258,'2017'!$E$6:$E$258,J$1,'2017'!$H$6:$H$258,$A31)</f>
        <v>155000</v>
      </c>
      <c r="K31" s="22">
        <f>SUMIFS('2017'!$M$6:$M$258,'2017'!$E$6:$E$258,K$1,'2017'!$H$6:$H$258,$A31)</f>
        <v>0</v>
      </c>
      <c r="L31" s="22">
        <f>SUMIFS('2017'!$M$6:$M$258,'2017'!$E$6:$E$258,L$1,'2017'!$H$6:$H$258,$A31)</f>
        <v>0</v>
      </c>
      <c r="M31" s="22">
        <f>SUMIFS('2017'!$M$6:$M$258,'2017'!$E$6:$E$258,M$1,'2017'!$H$6:$H$258,$A31)</f>
        <v>0</v>
      </c>
      <c r="N31" s="22">
        <f>SUMIFS('2017'!$M$6:$M$258,'2017'!$E$6:$E$258,N$1,'2017'!$H$6:$H$258,$A31)</f>
        <v>0</v>
      </c>
      <c r="O31" s="22">
        <f>SUMIFS('2017'!$M$6:$M$258,'2017'!$E$6:$E$258,O$1,'2017'!$H$6:$H$258,$A31)</f>
        <v>305910</v>
      </c>
      <c r="P31" s="22">
        <f>SUMIFS('2017'!$M$6:$M$258,'2017'!$E$6:$E$258,P$1,'2017'!$H$6:$H$258,$A31)</f>
        <v>107910</v>
      </c>
      <c r="Q31" s="22">
        <f>SUMIFS('2017'!$M$6:$M$258,'2017'!$E$6:$E$258,Q$1,'2017'!$H$6:$H$258,$A31)</f>
        <v>85130</v>
      </c>
      <c r="R31" s="22">
        <f>SUMIFS('2017'!$M$6:$M$258,'2017'!$E$6:$E$258,R$1,'2017'!$H$6:$H$258,$A31)</f>
        <v>62287</v>
      </c>
      <c r="S31" s="22">
        <f>SUMIFS('2017'!$M$6:$M$258,'2017'!$E$6:$E$258,S$1,'2017'!$H$6:$H$258,$A31)</f>
        <v>0</v>
      </c>
      <c r="T31" s="22">
        <f>SUMIFS('2017'!$M$6:$M$258,'2017'!$E$6:$E$258,T$1,'2017'!$H$6:$H$258,$A31)</f>
        <v>58805</v>
      </c>
      <c r="U31" s="22">
        <f>SUMIFS('2017'!$M$6:$M$258,'2017'!$E$6:$E$258,U$1,'2017'!$H$6:$H$258,$A31)</f>
        <v>89492</v>
      </c>
      <c r="V31" s="22">
        <f>SUMIFS('2017'!$M$6:$M$258,'2017'!$E$6:$E$258,V$1,'2017'!$H$6:$H$258,$A31)</f>
        <v>210672</v>
      </c>
      <c r="W31" s="22">
        <f>SUMIFS('2017'!$M$6:$M$258,'2017'!$E$6:$E$258,W$1,'2017'!$H$6:$H$258,$A31)</f>
        <v>34725</v>
      </c>
      <c r="X31" s="22">
        <f>SUMIFS('2017'!$M$6:$M$258,'2017'!$E$6:$E$258,X$1,'2017'!$H$6:$H$258,$A31)</f>
        <v>0</v>
      </c>
      <c r="Y31" s="22">
        <f>SUMIFS('2017'!$M$6:$M$258,'2017'!$E$6:$E$258,Y$1,'2017'!$H$6:$H$258,$A31)</f>
        <v>1097835</v>
      </c>
      <c r="Z31" s="22">
        <f>SUMIFS('2017'!$M$6:$M$258,'2017'!$E$6:$E$258,Z$1,'2017'!$H$6:$H$258,$A31)</f>
        <v>0</v>
      </c>
      <c r="AA31" s="22">
        <f>SUMIFS('2017'!$M$6:$M$258,'2017'!$E$6:$E$258,AA$1,'2017'!$H$6:$H$258,$A31)</f>
        <v>580902</v>
      </c>
      <c r="AB31" s="22">
        <f>SUMIFS('2017'!$M$6:$M$258,'2017'!$E$6:$E$258,AB$1,'2017'!$H$6:$H$258,$A31)</f>
        <v>0</v>
      </c>
      <c r="AC31" s="22">
        <f>SUMIFS('2017'!$M$6:$M$258,'2017'!$E$6:$E$258,AC$1,'2017'!$H$6:$H$258,$A31)</f>
        <v>0</v>
      </c>
      <c r="AD31" s="22">
        <f>SUMIFS('2017'!$M$6:$M$258,'2017'!$E$6:$E$258,AD$1,'2017'!$H$6:$H$258,$A31)</f>
        <v>0</v>
      </c>
      <c r="AE31" s="22">
        <f>SUMIFS('2017'!$M$6:$M$258,'2017'!$E$6:$E$258,AE$1,'2017'!$H$6:$H$258,$A31)</f>
        <v>0</v>
      </c>
      <c r="AF31" s="22">
        <f>SUMIFS('2017'!$M$6:$M$258,'2017'!$E$6:$E$258,AF$1,'2017'!$H$6:$H$258,$A31)</f>
        <v>649970</v>
      </c>
      <c r="AG31" s="22">
        <f>SUMIFS('2017'!$M$6:$M$258,'2017'!$E$6:$E$258,AG$1,'2017'!$H$6:$H$258,$A31)</f>
        <v>1099763</v>
      </c>
      <c r="AH31" s="22">
        <f>SUMIFS('2017'!$M$6:$M$258,'2017'!$E$6:$E$258,AH$1,'2017'!$H$6:$H$258,$A31)</f>
        <v>711197</v>
      </c>
      <c r="AI31" s="22">
        <f>SUMIFS('2017'!$M$6:$M$258,'2017'!$E$6:$E$258,AI$1,'2017'!$H$6:$H$258,$A31)</f>
        <v>410662</v>
      </c>
      <c r="AJ31" s="22">
        <f>SUMIFS('2017'!$M$6:$M$258,'2017'!$E$6:$E$258,AJ$1,'2017'!$H$6:$H$258,$A31)</f>
        <v>186915</v>
      </c>
      <c r="AK31" s="22">
        <f>SUMIFS('2017'!$M$6:$M$258,'2017'!$E$6:$E$258,AK$1,'2017'!$H$6:$H$258,$A31)</f>
        <v>154617</v>
      </c>
      <c r="AL31" s="22">
        <f>SUMIFS('2017'!$M$6:$M$258,'2017'!$E$6:$E$258,AL$1,'2017'!$H$6:$H$258,$A31)</f>
        <v>68281</v>
      </c>
      <c r="AM31" s="22">
        <f>SUMIFS('2017'!$M$6:$M$258,'2017'!$E$6:$E$258,AM$1,'2017'!$H$6:$H$258,$A31)</f>
        <v>27336</v>
      </c>
      <c r="AN31" s="22">
        <f>SUMIFS('2017'!$M$6:$M$258,'2017'!$E$6:$E$258,AN$1,'2017'!$H$6:$H$258,$A31)</f>
        <v>416764</v>
      </c>
      <c r="AO31" s="22">
        <f>SUMIFS('2017'!$M$6:$M$258,'2017'!$E$6:$E$258,AO$1,'2017'!$H$6:$H$258,$A31)</f>
        <v>17602</v>
      </c>
      <c r="AP31" s="22">
        <f>SUMIFS('2017'!$M$6:$M$258,'2017'!$E$6:$E$258,AP$1,'2017'!$H$6:$H$258,$A31)</f>
        <v>72131</v>
      </c>
      <c r="AQ31" s="22">
        <f>SUMIFS('2017'!$M$6:$M$258,'2017'!$E$6:$E$258,AQ$1,'2017'!$H$6:$H$258,$A31)</f>
        <v>171754</v>
      </c>
      <c r="AR31" s="22">
        <f>SUMIFS('2017'!$M$6:$M$258,'2017'!$E$6:$E$258,AR$1,'2017'!$H$6:$H$258,$A31)</f>
        <v>446434</v>
      </c>
      <c r="AS31" s="22">
        <f>SUMIFS('2017'!$M$6:$M$258,'2017'!$E$6:$E$258,AS$1,'2017'!$H$6:$H$258,$A31)</f>
        <v>232715</v>
      </c>
    </row>
    <row r="32" spans="1:45">
      <c r="A32" s="32" t="s">
        <v>33</v>
      </c>
      <c r="B32" s="30">
        <f t="shared" si="43"/>
        <v>105299</v>
      </c>
      <c r="C32" s="22">
        <f>SUMIFS('2017'!$M$6:$M$258,'2017'!$E$6:$E$258,C$1,'2017'!$H$6:$H$258,$A32)</f>
        <v>105299</v>
      </c>
      <c r="D32" s="22">
        <f>SUMIFS('2017'!$M$6:$M$258,'2017'!$E$6:$E$258,D$1,'2017'!$H$6:$H$258,$A32)</f>
        <v>0</v>
      </c>
      <c r="E32" s="22">
        <f>SUMIFS('2017'!$M$6:$M$258,'2017'!$E$6:$E$258,E$1,'2017'!$H$6:$H$258,$A32)</f>
        <v>0</v>
      </c>
      <c r="F32" s="22">
        <f>SUMIFS('2017'!$M$6:$M$258,'2017'!$E$6:$E$258,F$1,'2017'!$H$6:$H$258,$A32)</f>
        <v>0</v>
      </c>
      <c r="G32" s="22">
        <f>SUMIFS('2017'!$M$6:$M$258,'2017'!$E$6:$E$258,G$1,'2017'!$H$6:$H$258,$A32)</f>
        <v>0</v>
      </c>
      <c r="H32" s="22">
        <f>SUMIFS('2017'!$M$6:$M$258,'2017'!$E$6:$E$258,H$1,'2017'!$H$6:$H$258,$A32)</f>
        <v>0</v>
      </c>
      <c r="I32" s="22">
        <f>SUMIFS('2017'!$M$6:$M$258,'2017'!$E$6:$E$258,I$1,'2017'!$H$6:$H$258,$A32)</f>
        <v>0</v>
      </c>
      <c r="J32" s="22">
        <f>SUMIFS('2017'!$M$6:$M$258,'2017'!$E$6:$E$258,J$1,'2017'!$H$6:$H$258,$A32)</f>
        <v>0</v>
      </c>
      <c r="K32" s="22">
        <f>SUMIFS('2017'!$M$6:$M$258,'2017'!$E$6:$E$258,K$1,'2017'!$H$6:$H$258,$A32)</f>
        <v>0</v>
      </c>
      <c r="L32" s="22">
        <f>SUMIFS('2017'!$M$6:$M$258,'2017'!$E$6:$E$258,L$1,'2017'!$H$6:$H$258,$A32)</f>
        <v>0</v>
      </c>
      <c r="M32" s="22">
        <f>SUMIFS('2017'!$M$6:$M$258,'2017'!$E$6:$E$258,M$1,'2017'!$H$6:$H$258,$A32)</f>
        <v>0</v>
      </c>
      <c r="N32" s="22">
        <f>SUMIFS('2017'!$M$6:$M$258,'2017'!$E$6:$E$258,N$1,'2017'!$H$6:$H$258,$A32)</f>
        <v>0</v>
      </c>
      <c r="O32" s="22">
        <f>SUMIFS('2017'!$M$6:$M$258,'2017'!$E$6:$E$258,O$1,'2017'!$H$6:$H$258,$A32)</f>
        <v>0</v>
      </c>
      <c r="P32" s="22">
        <f>SUMIFS('2017'!$M$6:$M$258,'2017'!$E$6:$E$258,P$1,'2017'!$H$6:$H$258,$A32)</f>
        <v>0</v>
      </c>
      <c r="Q32" s="22">
        <f>SUMIFS('2017'!$M$6:$M$258,'2017'!$E$6:$E$258,Q$1,'2017'!$H$6:$H$258,$A32)</f>
        <v>0</v>
      </c>
      <c r="R32" s="22">
        <f>SUMIFS('2017'!$M$6:$M$258,'2017'!$E$6:$E$258,R$1,'2017'!$H$6:$H$258,$A32)</f>
        <v>0</v>
      </c>
      <c r="S32" s="22">
        <f>SUMIFS('2017'!$M$6:$M$258,'2017'!$E$6:$E$258,S$1,'2017'!$H$6:$H$258,$A32)</f>
        <v>0</v>
      </c>
      <c r="T32" s="22">
        <f>SUMIFS('2017'!$M$6:$M$258,'2017'!$E$6:$E$258,T$1,'2017'!$H$6:$H$258,$A32)</f>
        <v>0</v>
      </c>
      <c r="U32" s="22">
        <f>SUMIFS('2017'!$M$6:$M$258,'2017'!$E$6:$E$258,U$1,'2017'!$H$6:$H$258,$A32)</f>
        <v>0</v>
      </c>
      <c r="V32" s="22">
        <f>SUMIFS('2017'!$M$6:$M$258,'2017'!$E$6:$E$258,V$1,'2017'!$H$6:$H$258,$A32)</f>
        <v>0</v>
      </c>
      <c r="W32" s="22">
        <f>SUMIFS('2017'!$M$6:$M$258,'2017'!$E$6:$E$258,W$1,'2017'!$H$6:$H$258,$A32)</f>
        <v>0</v>
      </c>
      <c r="X32" s="22">
        <f>SUMIFS('2017'!$M$6:$M$258,'2017'!$E$6:$E$258,X$1,'2017'!$H$6:$H$258,$A32)</f>
        <v>0</v>
      </c>
      <c r="Y32" s="22">
        <f>SUMIFS('2017'!$M$6:$M$258,'2017'!$E$6:$E$258,Y$1,'2017'!$H$6:$H$258,$A32)</f>
        <v>0</v>
      </c>
      <c r="Z32" s="22">
        <f>SUMIFS('2017'!$M$6:$M$258,'2017'!$E$6:$E$258,Z$1,'2017'!$H$6:$H$258,$A32)</f>
        <v>0</v>
      </c>
      <c r="AA32" s="22">
        <f>SUMIFS('2017'!$M$6:$M$258,'2017'!$E$6:$E$258,AA$1,'2017'!$H$6:$H$258,$A32)</f>
        <v>0</v>
      </c>
      <c r="AB32" s="22">
        <f>SUMIFS('2017'!$M$6:$M$258,'2017'!$E$6:$E$258,AB$1,'2017'!$H$6:$H$258,$A32)</f>
        <v>0</v>
      </c>
      <c r="AC32" s="22">
        <f>SUMIFS('2017'!$M$6:$M$258,'2017'!$E$6:$E$258,AC$1,'2017'!$H$6:$H$258,$A32)</f>
        <v>0</v>
      </c>
      <c r="AD32" s="22">
        <f>SUMIFS('2017'!$M$6:$M$258,'2017'!$E$6:$E$258,AD$1,'2017'!$H$6:$H$258,$A32)</f>
        <v>0</v>
      </c>
      <c r="AE32" s="22">
        <f>SUMIFS('2017'!$M$6:$M$258,'2017'!$E$6:$E$258,AE$1,'2017'!$H$6:$H$258,$A32)</f>
        <v>0</v>
      </c>
      <c r="AF32" s="22">
        <f>SUMIFS('2017'!$M$6:$M$258,'2017'!$E$6:$E$258,AF$1,'2017'!$H$6:$H$258,$A32)</f>
        <v>0</v>
      </c>
      <c r="AG32" s="22">
        <f>SUMIFS('2017'!$M$6:$M$258,'2017'!$E$6:$E$258,AG$1,'2017'!$H$6:$H$258,$A32)</f>
        <v>0</v>
      </c>
      <c r="AH32" s="22">
        <f>SUMIFS('2017'!$M$6:$M$258,'2017'!$E$6:$E$258,AH$1,'2017'!$H$6:$H$258,$A32)</f>
        <v>0</v>
      </c>
      <c r="AI32" s="22">
        <f>SUMIFS('2017'!$M$6:$M$258,'2017'!$E$6:$E$258,AI$1,'2017'!$H$6:$H$258,$A32)</f>
        <v>0</v>
      </c>
      <c r="AJ32" s="22">
        <f>SUMIFS('2017'!$M$6:$M$258,'2017'!$E$6:$E$258,AJ$1,'2017'!$H$6:$H$258,$A32)</f>
        <v>0</v>
      </c>
      <c r="AK32" s="22">
        <f>SUMIFS('2017'!$M$6:$M$258,'2017'!$E$6:$E$258,AK$1,'2017'!$H$6:$H$258,$A32)</f>
        <v>0</v>
      </c>
      <c r="AL32" s="22">
        <f>SUMIFS('2017'!$M$6:$M$258,'2017'!$E$6:$E$258,AL$1,'2017'!$H$6:$H$258,$A32)</f>
        <v>0</v>
      </c>
      <c r="AM32" s="22">
        <f>SUMIFS('2017'!$M$6:$M$258,'2017'!$E$6:$E$258,AM$1,'2017'!$H$6:$H$258,$A32)</f>
        <v>0</v>
      </c>
      <c r="AN32" s="22">
        <f>SUMIFS('2017'!$M$6:$M$258,'2017'!$E$6:$E$258,AN$1,'2017'!$H$6:$H$258,$A32)</f>
        <v>0</v>
      </c>
      <c r="AO32" s="22">
        <f>SUMIFS('2017'!$M$6:$M$258,'2017'!$E$6:$E$258,AO$1,'2017'!$H$6:$H$258,$A32)</f>
        <v>0</v>
      </c>
      <c r="AP32" s="22">
        <f>SUMIFS('2017'!$M$6:$M$258,'2017'!$E$6:$E$258,AP$1,'2017'!$H$6:$H$258,$A32)</f>
        <v>0</v>
      </c>
      <c r="AQ32" s="22">
        <f>SUMIFS('2017'!$M$6:$M$258,'2017'!$E$6:$E$258,AQ$1,'2017'!$H$6:$H$258,$A32)</f>
        <v>0</v>
      </c>
      <c r="AR32" s="22">
        <f>SUMIFS('2017'!$M$6:$M$258,'2017'!$E$6:$E$258,AR$1,'2017'!$H$6:$H$258,$A32)</f>
        <v>0</v>
      </c>
      <c r="AS32" s="22">
        <f>SUMIFS('2017'!$M$6:$M$258,'2017'!$E$6:$E$258,AS$1,'2017'!$H$6:$H$258,$A32)</f>
        <v>0</v>
      </c>
    </row>
    <row r="33" spans="1:45">
      <c r="A33" s="32" t="s">
        <v>64</v>
      </c>
      <c r="B33" s="30">
        <f t="shared" si="43"/>
        <v>105840</v>
      </c>
      <c r="C33" s="22">
        <f>SUMIFS('2017'!$M$6:$M$258,'2017'!$E$6:$E$258,C$1,'2017'!$H$6:$H$258,$A33)</f>
        <v>0</v>
      </c>
      <c r="D33" s="22">
        <f>SUMIFS('2017'!$M$6:$M$258,'2017'!$E$6:$E$258,D$1,'2017'!$H$6:$H$258,$A33)</f>
        <v>0</v>
      </c>
      <c r="E33" s="22">
        <f>SUMIFS('2017'!$M$6:$M$258,'2017'!$E$6:$E$258,E$1,'2017'!$H$6:$H$258,$A33)</f>
        <v>0</v>
      </c>
      <c r="F33" s="22">
        <f>SUMIFS('2017'!$M$6:$M$258,'2017'!$E$6:$E$258,F$1,'2017'!$H$6:$H$258,$A33)</f>
        <v>0</v>
      </c>
      <c r="G33" s="22">
        <f>SUMIFS('2017'!$M$6:$M$258,'2017'!$E$6:$E$258,G$1,'2017'!$H$6:$H$258,$A33)</f>
        <v>0</v>
      </c>
      <c r="H33" s="22">
        <f>SUMIFS('2017'!$M$6:$M$258,'2017'!$E$6:$E$258,H$1,'2017'!$H$6:$H$258,$A33)</f>
        <v>0</v>
      </c>
      <c r="I33" s="22">
        <f>SUMIFS('2017'!$M$6:$M$258,'2017'!$E$6:$E$258,I$1,'2017'!$H$6:$H$258,$A33)</f>
        <v>0</v>
      </c>
      <c r="J33" s="22">
        <f>SUMIFS('2017'!$M$6:$M$258,'2017'!$E$6:$E$258,J$1,'2017'!$H$6:$H$258,$A33)</f>
        <v>0</v>
      </c>
      <c r="K33" s="22">
        <f>SUMIFS('2017'!$M$6:$M$258,'2017'!$E$6:$E$258,K$1,'2017'!$H$6:$H$258,$A33)</f>
        <v>0</v>
      </c>
      <c r="L33" s="22">
        <f>SUMIFS('2017'!$M$6:$M$258,'2017'!$E$6:$E$258,L$1,'2017'!$H$6:$H$258,$A33)</f>
        <v>0</v>
      </c>
      <c r="M33" s="22">
        <f>SUMIFS('2017'!$M$6:$M$258,'2017'!$E$6:$E$258,M$1,'2017'!$H$6:$H$258,$A33)</f>
        <v>0</v>
      </c>
      <c r="N33" s="22">
        <f>SUMIFS('2017'!$M$6:$M$258,'2017'!$E$6:$E$258,N$1,'2017'!$H$6:$H$258,$A33)</f>
        <v>0</v>
      </c>
      <c r="O33" s="22">
        <f>SUMIFS('2017'!$M$6:$M$258,'2017'!$E$6:$E$258,O$1,'2017'!$H$6:$H$258,$A33)</f>
        <v>0</v>
      </c>
      <c r="P33" s="22">
        <f>SUMIFS('2017'!$M$6:$M$258,'2017'!$E$6:$E$258,P$1,'2017'!$H$6:$H$258,$A33)</f>
        <v>0</v>
      </c>
      <c r="Q33" s="22">
        <f>SUMIFS('2017'!$M$6:$M$258,'2017'!$E$6:$E$258,Q$1,'2017'!$H$6:$H$258,$A33)</f>
        <v>105840</v>
      </c>
      <c r="R33" s="22">
        <f>SUMIFS('2017'!$M$6:$M$258,'2017'!$E$6:$E$258,R$1,'2017'!$H$6:$H$258,$A33)</f>
        <v>0</v>
      </c>
      <c r="S33" s="22">
        <f>SUMIFS('2017'!$M$6:$M$258,'2017'!$E$6:$E$258,S$1,'2017'!$H$6:$H$258,$A33)</f>
        <v>0</v>
      </c>
      <c r="T33" s="22">
        <f>SUMIFS('2017'!$M$6:$M$258,'2017'!$E$6:$E$258,T$1,'2017'!$H$6:$H$258,$A33)</f>
        <v>0</v>
      </c>
      <c r="U33" s="22">
        <f>SUMIFS('2017'!$M$6:$M$258,'2017'!$E$6:$E$258,U$1,'2017'!$H$6:$H$258,$A33)</f>
        <v>0</v>
      </c>
      <c r="V33" s="22">
        <f>SUMIFS('2017'!$M$6:$M$258,'2017'!$E$6:$E$258,V$1,'2017'!$H$6:$H$258,$A33)</f>
        <v>0</v>
      </c>
      <c r="W33" s="22">
        <f>SUMIFS('2017'!$M$6:$M$258,'2017'!$E$6:$E$258,W$1,'2017'!$H$6:$H$258,$A33)</f>
        <v>0</v>
      </c>
      <c r="X33" s="22">
        <f>SUMIFS('2017'!$M$6:$M$258,'2017'!$E$6:$E$258,X$1,'2017'!$H$6:$H$258,$A33)</f>
        <v>0</v>
      </c>
      <c r="Y33" s="22">
        <f>SUMIFS('2017'!$M$6:$M$258,'2017'!$E$6:$E$258,Y$1,'2017'!$H$6:$H$258,$A33)</f>
        <v>0</v>
      </c>
      <c r="Z33" s="22">
        <f>SUMIFS('2017'!$M$6:$M$258,'2017'!$E$6:$E$258,Z$1,'2017'!$H$6:$H$258,$A33)</f>
        <v>0</v>
      </c>
      <c r="AA33" s="22">
        <f>SUMIFS('2017'!$M$6:$M$258,'2017'!$E$6:$E$258,AA$1,'2017'!$H$6:$H$258,$A33)</f>
        <v>0</v>
      </c>
      <c r="AB33" s="22">
        <f>SUMIFS('2017'!$M$6:$M$258,'2017'!$E$6:$E$258,AB$1,'2017'!$H$6:$H$258,$A33)</f>
        <v>0</v>
      </c>
      <c r="AC33" s="22">
        <f>SUMIFS('2017'!$M$6:$M$258,'2017'!$E$6:$E$258,AC$1,'2017'!$H$6:$H$258,$A33)</f>
        <v>0</v>
      </c>
      <c r="AD33" s="22">
        <f>SUMIFS('2017'!$M$6:$M$258,'2017'!$E$6:$E$258,AD$1,'2017'!$H$6:$H$258,$A33)</f>
        <v>0</v>
      </c>
      <c r="AE33" s="22">
        <f>SUMIFS('2017'!$M$6:$M$258,'2017'!$E$6:$E$258,AE$1,'2017'!$H$6:$H$258,$A33)</f>
        <v>0</v>
      </c>
      <c r="AF33" s="22">
        <f>SUMIFS('2017'!$M$6:$M$258,'2017'!$E$6:$E$258,AF$1,'2017'!$H$6:$H$258,$A33)</f>
        <v>0</v>
      </c>
      <c r="AG33" s="22">
        <f>SUMIFS('2017'!$M$6:$M$258,'2017'!$E$6:$E$258,AG$1,'2017'!$H$6:$H$258,$A33)</f>
        <v>0</v>
      </c>
      <c r="AH33" s="22">
        <f>SUMIFS('2017'!$M$6:$M$258,'2017'!$E$6:$E$258,AH$1,'2017'!$H$6:$H$258,$A33)</f>
        <v>0</v>
      </c>
      <c r="AI33" s="22">
        <f>SUMIFS('2017'!$M$6:$M$258,'2017'!$E$6:$E$258,AI$1,'2017'!$H$6:$H$258,$A33)</f>
        <v>0</v>
      </c>
      <c r="AJ33" s="22">
        <f>SUMIFS('2017'!$M$6:$M$258,'2017'!$E$6:$E$258,AJ$1,'2017'!$H$6:$H$258,$A33)</f>
        <v>0</v>
      </c>
      <c r="AK33" s="22">
        <f>SUMIFS('2017'!$M$6:$M$258,'2017'!$E$6:$E$258,AK$1,'2017'!$H$6:$H$258,$A33)</f>
        <v>0</v>
      </c>
      <c r="AL33" s="22">
        <f>SUMIFS('2017'!$M$6:$M$258,'2017'!$E$6:$E$258,AL$1,'2017'!$H$6:$H$258,$A33)</f>
        <v>0</v>
      </c>
      <c r="AM33" s="22">
        <f>SUMIFS('2017'!$M$6:$M$258,'2017'!$E$6:$E$258,AM$1,'2017'!$H$6:$H$258,$A33)</f>
        <v>0</v>
      </c>
      <c r="AN33" s="22">
        <f>SUMIFS('2017'!$M$6:$M$258,'2017'!$E$6:$E$258,AN$1,'2017'!$H$6:$H$258,$A33)</f>
        <v>0</v>
      </c>
      <c r="AO33" s="22">
        <f>SUMIFS('2017'!$M$6:$M$258,'2017'!$E$6:$E$258,AO$1,'2017'!$H$6:$H$258,$A33)</f>
        <v>0</v>
      </c>
      <c r="AP33" s="22">
        <f>SUMIFS('2017'!$M$6:$M$258,'2017'!$E$6:$E$258,AP$1,'2017'!$H$6:$H$258,$A33)</f>
        <v>0</v>
      </c>
      <c r="AQ33" s="22">
        <f>SUMIFS('2017'!$M$6:$M$258,'2017'!$E$6:$E$258,AQ$1,'2017'!$H$6:$H$258,$A33)</f>
        <v>0</v>
      </c>
      <c r="AR33" s="22">
        <f>SUMIFS('2017'!$M$6:$M$258,'2017'!$E$6:$E$258,AR$1,'2017'!$H$6:$H$258,$A33)</f>
        <v>0</v>
      </c>
      <c r="AS33" s="22">
        <f>SUMIFS('2017'!$M$6:$M$258,'2017'!$E$6:$E$258,AS$1,'2017'!$H$6:$H$258,$A33)</f>
        <v>0</v>
      </c>
    </row>
    <row r="34" spans="1:45">
      <c r="A34" s="32" t="s">
        <v>27</v>
      </c>
      <c r="B34" s="30">
        <f t="shared" si="43"/>
        <v>16538</v>
      </c>
      <c r="C34" s="22">
        <f>SUMIFS('2017'!$M$6:$M$258,'2017'!$E$6:$E$258,C$1,'2017'!$H$6:$H$258,$A34)</f>
        <v>0</v>
      </c>
      <c r="D34" s="22">
        <f>SUMIFS('2017'!$M$6:$M$258,'2017'!$E$6:$E$258,D$1,'2017'!$H$6:$H$258,$A34)</f>
        <v>0</v>
      </c>
      <c r="E34" s="22">
        <f>SUMIFS('2017'!$M$6:$M$258,'2017'!$E$6:$E$258,E$1,'2017'!$H$6:$H$258,$A34)</f>
        <v>0</v>
      </c>
      <c r="F34" s="22">
        <f>SUMIFS('2017'!$M$6:$M$258,'2017'!$E$6:$E$258,F$1,'2017'!$H$6:$H$258,$A34)</f>
        <v>0</v>
      </c>
      <c r="G34" s="22">
        <f>SUMIFS('2017'!$M$6:$M$258,'2017'!$E$6:$E$258,G$1,'2017'!$H$6:$H$258,$A34)</f>
        <v>0</v>
      </c>
      <c r="H34" s="22">
        <f>SUMIFS('2017'!$M$6:$M$258,'2017'!$E$6:$E$258,H$1,'2017'!$H$6:$H$258,$A34)</f>
        <v>0</v>
      </c>
      <c r="I34" s="22">
        <f>SUMIFS('2017'!$M$6:$M$258,'2017'!$E$6:$E$258,I$1,'2017'!$H$6:$H$258,$A34)</f>
        <v>0</v>
      </c>
      <c r="J34" s="22">
        <f>SUMIFS('2017'!$M$6:$M$258,'2017'!$E$6:$E$258,J$1,'2017'!$H$6:$H$258,$A34)</f>
        <v>0</v>
      </c>
      <c r="K34" s="22">
        <f>SUMIFS('2017'!$M$6:$M$258,'2017'!$E$6:$E$258,K$1,'2017'!$H$6:$H$258,$A34)</f>
        <v>0</v>
      </c>
      <c r="L34" s="22">
        <f>SUMIFS('2017'!$M$6:$M$258,'2017'!$E$6:$E$258,L$1,'2017'!$H$6:$H$258,$A34)</f>
        <v>0</v>
      </c>
      <c r="M34" s="22">
        <f>SUMIFS('2017'!$M$6:$M$258,'2017'!$E$6:$E$258,M$1,'2017'!$H$6:$H$258,$A34)</f>
        <v>0</v>
      </c>
      <c r="N34" s="22">
        <f>SUMIFS('2017'!$M$6:$M$258,'2017'!$E$6:$E$258,N$1,'2017'!$H$6:$H$258,$A34)</f>
        <v>0</v>
      </c>
      <c r="O34" s="22">
        <f>SUMIFS('2017'!$M$6:$M$258,'2017'!$E$6:$E$258,O$1,'2017'!$H$6:$H$258,$A34)</f>
        <v>0</v>
      </c>
      <c r="P34" s="22">
        <f>SUMIFS('2017'!$M$6:$M$258,'2017'!$E$6:$E$258,P$1,'2017'!$H$6:$H$258,$A34)</f>
        <v>0</v>
      </c>
      <c r="Q34" s="22">
        <f>SUMIFS('2017'!$M$6:$M$258,'2017'!$E$6:$E$258,Q$1,'2017'!$H$6:$H$258,$A34)</f>
        <v>16538</v>
      </c>
      <c r="R34" s="22">
        <f>SUMIFS('2017'!$M$6:$M$258,'2017'!$E$6:$E$258,R$1,'2017'!$H$6:$H$258,$A34)</f>
        <v>0</v>
      </c>
      <c r="S34" s="22">
        <f>SUMIFS('2017'!$M$6:$M$258,'2017'!$E$6:$E$258,S$1,'2017'!$H$6:$H$258,$A34)</f>
        <v>0</v>
      </c>
      <c r="T34" s="22">
        <f>SUMIFS('2017'!$M$6:$M$258,'2017'!$E$6:$E$258,T$1,'2017'!$H$6:$H$258,$A34)</f>
        <v>0</v>
      </c>
      <c r="U34" s="22">
        <f>SUMIFS('2017'!$M$6:$M$258,'2017'!$E$6:$E$258,U$1,'2017'!$H$6:$H$258,$A34)</f>
        <v>0</v>
      </c>
      <c r="V34" s="22">
        <f>SUMIFS('2017'!$M$6:$M$258,'2017'!$E$6:$E$258,V$1,'2017'!$H$6:$H$258,$A34)</f>
        <v>0</v>
      </c>
      <c r="W34" s="22">
        <f>SUMIFS('2017'!$M$6:$M$258,'2017'!$E$6:$E$258,W$1,'2017'!$H$6:$H$258,$A34)</f>
        <v>0</v>
      </c>
      <c r="X34" s="22">
        <f>SUMIFS('2017'!$M$6:$M$258,'2017'!$E$6:$E$258,X$1,'2017'!$H$6:$H$258,$A34)</f>
        <v>0</v>
      </c>
      <c r="Y34" s="22">
        <f>SUMIFS('2017'!$M$6:$M$258,'2017'!$E$6:$E$258,Y$1,'2017'!$H$6:$H$258,$A34)</f>
        <v>0</v>
      </c>
      <c r="Z34" s="22">
        <f>SUMIFS('2017'!$M$6:$M$258,'2017'!$E$6:$E$258,Z$1,'2017'!$H$6:$H$258,$A34)</f>
        <v>0</v>
      </c>
      <c r="AA34" s="22">
        <f>SUMIFS('2017'!$M$6:$M$258,'2017'!$E$6:$E$258,AA$1,'2017'!$H$6:$H$258,$A34)</f>
        <v>0</v>
      </c>
      <c r="AB34" s="22">
        <f>SUMIFS('2017'!$M$6:$M$258,'2017'!$E$6:$E$258,AB$1,'2017'!$H$6:$H$258,$A34)</f>
        <v>0</v>
      </c>
      <c r="AC34" s="22">
        <f>SUMIFS('2017'!$M$6:$M$258,'2017'!$E$6:$E$258,AC$1,'2017'!$H$6:$H$258,$A34)</f>
        <v>0</v>
      </c>
      <c r="AD34" s="22">
        <f>SUMIFS('2017'!$M$6:$M$258,'2017'!$E$6:$E$258,AD$1,'2017'!$H$6:$H$258,$A34)</f>
        <v>0</v>
      </c>
      <c r="AE34" s="22">
        <f>SUMIFS('2017'!$M$6:$M$258,'2017'!$E$6:$E$258,AE$1,'2017'!$H$6:$H$258,$A34)</f>
        <v>0</v>
      </c>
      <c r="AF34" s="22">
        <f>SUMIFS('2017'!$M$6:$M$258,'2017'!$E$6:$E$258,AF$1,'2017'!$H$6:$H$258,$A34)</f>
        <v>0</v>
      </c>
      <c r="AG34" s="22">
        <f>SUMIFS('2017'!$M$6:$M$258,'2017'!$E$6:$E$258,AG$1,'2017'!$H$6:$H$258,$A34)</f>
        <v>0</v>
      </c>
      <c r="AH34" s="22">
        <f>SUMIFS('2017'!$M$6:$M$258,'2017'!$E$6:$E$258,AH$1,'2017'!$H$6:$H$258,$A34)</f>
        <v>0</v>
      </c>
      <c r="AI34" s="22">
        <f>SUMIFS('2017'!$M$6:$M$258,'2017'!$E$6:$E$258,AI$1,'2017'!$H$6:$H$258,$A34)</f>
        <v>0</v>
      </c>
      <c r="AJ34" s="22">
        <f>SUMIFS('2017'!$M$6:$M$258,'2017'!$E$6:$E$258,AJ$1,'2017'!$H$6:$H$258,$A34)</f>
        <v>0</v>
      </c>
      <c r="AK34" s="22">
        <f>SUMIFS('2017'!$M$6:$M$258,'2017'!$E$6:$E$258,AK$1,'2017'!$H$6:$H$258,$A34)</f>
        <v>0</v>
      </c>
      <c r="AL34" s="22">
        <f>SUMIFS('2017'!$M$6:$M$258,'2017'!$E$6:$E$258,AL$1,'2017'!$H$6:$H$258,$A34)</f>
        <v>0</v>
      </c>
      <c r="AM34" s="22">
        <f>SUMIFS('2017'!$M$6:$M$258,'2017'!$E$6:$E$258,AM$1,'2017'!$H$6:$H$258,$A34)</f>
        <v>0</v>
      </c>
      <c r="AN34" s="22">
        <f>SUMIFS('2017'!$M$6:$M$258,'2017'!$E$6:$E$258,AN$1,'2017'!$H$6:$H$258,$A34)</f>
        <v>0</v>
      </c>
      <c r="AO34" s="22">
        <f>SUMIFS('2017'!$M$6:$M$258,'2017'!$E$6:$E$258,AO$1,'2017'!$H$6:$H$258,$A34)</f>
        <v>0</v>
      </c>
      <c r="AP34" s="22">
        <f>SUMIFS('2017'!$M$6:$M$258,'2017'!$E$6:$E$258,AP$1,'2017'!$H$6:$H$258,$A34)</f>
        <v>0</v>
      </c>
      <c r="AQ34" s="22">
        <f>SUMIFS('2017'!$M$6:$M$258,'2017'!$E$6:$E$258,AQ$1,'2017'!$H$6:$H$258,$A34)</f>
        <v>0</v>
      </c>
      <c r="AR34" s="22">
        <f>SUMIFS('2017'!$M$6:$M$258,'2017'!$E$6:$E$258,AR$1,'2017'!$H$6:$H$258,$A34)</f>
        <v>0</v>
      </c>
      <c r="AS34" s="22">
        <f>SUMIFS('2017'!$M$6:$M$258,'2017'!$E$6:$E$258,AS$1,'2017'!$H$6:$H$258,$A34)</f>
        <v>0</v>
      </c>
    </row>
    <row r="35" spans="1:45">
      <c r="A35" s="32" t="s">
        <v>88</v>
      </c>
      <c r="B35" s="30">
        <f t="shared" si="43"/>
        <v>324277</v>
      </c>
      <c r="C35" s="22">
        <f>SUMIFS('2017'!$M$6:$M$258,'2017'!$E$6:$E$258,C$1,'2017'!$H$6:$H$258,$A35)</f>
        <v>0</v>
      </c>
      <c r="D35" s="22">
        <f>SUMIFS('2017'!$M$6:$M$258,'2017'!$E$6:$E$258,D$1,'2017'!$H$6:$H$258,$A35)</f>
        <v>200264</v>
      </c>
      <c r="E35" s="22">
        <f>SUMIFS('2017'!$M$6:$M$258,'2017'!$E$6:$E$258,E$1,'2017'!$H$6:$H$258,$A35)</f>
        <v>0</v>
      </c>
      <c r="F35" s="22">
        <f>SUMIFS('2017'!$M$6:$M$258,'2017'!$E$6:$E$258,F$1,'2017'!$H$6:$H$258,$A35)</f>
        <v>0</v>
      </c>
      <c r="G35" s="22">
        <f>SUMIFS('2017'!$M$6:$M$258,'2017'!$E$6:$E$258,G$1,'2017'!$H$6:$H$258,$A35)</f>
        <v>0</v>
      </c>
      <c r="H35" s="22">
        <f>SUMIFS('2017'!$M$6:$M$258,'2017'!$E$6:$E$258,H$1,'2017'!$H$6:$H$258,$A35)</f>
        <v>0</v>
      </c>
      <c r="I35" s="22">
        <f>SUMIFS('2017'!$M$6:$M$258,'2017'!$E$6:$E$258,I$1,'2017'!$H$6:$H$258,$A35)</f>
        <v>0</v>
      </c>
      <c r="J35" s="22">
        <f>SUMIFS('2017'!$M$6:$M$258,'2017'!$E$6:$E$258,J$1,'2017'!$H$6:$H$258,$A35)</f>
        <v>0</v>
      </c>
      <c r="K35" s="22">
        <f>SUMIFS('2017'!$M$6:$M$258,'2017'!$E$6:$E$258,K$1,'2017'!$H$6:$H$258,$A35)</f>
        <v>0</v>
      </c>
      <c r="L35" s="22">
        <f>SUMIFS('2017'!$M$6:$M$258,'2017'!$E$6:$E$258,L$1,'2017'!$H$6:$H$258,$A35)</f>
        <v>0</v>
      </c>
      <c r="M35" s="22">
        <f>SUMIFS('2017'!$M$6:$M$258,'2017'!$E$6:$E$258,M$1,'2017'!$H$6:$H$258,$A35)</f>
        <v>0</v>
      </c>
      <c r="N35" s="22">
        <f>SUMIFS('2017'!$M$6:$M$258,'2017'!$E$6:$E$258,N$1,'2017'!$H$6:$H$258,$A35)</f>
        <v>0</v>
      </c>
      <c r="O35" s="22">
        <f>SUMIFS('2017'!$M$6:$M$258,'2017'!$E$6:$E$258,O$1,'2017'!$H$6:$H$258,$A35)</f>
        <v>0</v>
      </c>
      <c r="P35" s="22">
        <f>SUMIFS('2017'!$M$6:$M$258,'2017'!$E$6:$E$258,P$1,'2017'!$H$6:$H$258,$A35)</f>
        <v>0</v>
      </c>
      <c r="Q35" s="22">
        <f>SUMIFS('2017'!$M$6:$M$258,'2017'!$E$6:$E$258,Q$1,'2017'!$H$6:$H$258,$A35)</f>
        <v>124013</v>
      </c>
      <c r="R35" s="22">
        <f>SUMIFS('2017'!$M$6:$M$258,'2017'!$E$6:$E$258,R$1,'2017'!$H$6:$H$258,$A35)</f>
        <v>0</v>
      </c>
      <c r="S35" s="22">
        <f>SUMIFS('2017'!$M$6:$M$258,'2017'!$E$6:$E$258,S$1,'2017'!$H$6:$H$258,$A35)</f>
        <v>0</v>
      </c>
      <c r="T35" s="22">
        <f>SUMIFS('2017'!$M$6:$M$258,'2017'!$E$6:$E$258,T$1,'2017'!$H$6:$H$258,$A35)</f>
        <v>0</v>
      </c>
      <c r="U35" s="22">
        <f>SUMIFS('2017'!$M$6:$M$258,'2017'!$E$6:$E$258,U$1,'2017'!$H$6:$H$258,$A35)</f>
        <v>0</v>
      </c>
      <c r="V35" s="22">
        <f>SUMIFS('2017'!$M$6:$M$258,'2017'!$E$6:$E$258,V$1,'2017'!$H$6:$H$258,$A35)</f>
        <v>0</v>
      </c>
      <c r="W35" s="22">
        <f>SUMIFS('2017'!$M$6:$M$258,'2017'!$E$6:$E$258,W$1,'2017'!$H$6:$H$258,$A35)</f>
        <v>0</v>
      </c>
      <c r="X35" s="22">
        <f>SUMIFS('2017'!$M$6:$M$258,'2017'!$E$6:$E$258,X$1,'2017'!$H$6:$H$258,$A35)</f>
        <v>0</v>
      </c>
      <c r="Y35" s="22">
        <f>SUMIFS('2017'!$M$6:$M$258,'2017'!$E$6:$E$258,Y$1,'2017'!$H$6:$H$258,$A35)</f>
        <v>0</v>
      </c>
      <c r="Z35" s="22">
        <f>SUMIFS('2017'!$M$6:$M$258,'2017'!$E$6:$E$258,Z$1,'2017'!$H$6:$H$258,$A35)</f>
        <v>0</v>
      </c>
      <c r="AA35" s="22">
        <f>SUMIFS('2017'!$M$6:$M$258,'2017'!$E$6:$E$258,AA$1,'2017'!$H$6:$H$258,$A35)</f>
        <v>0</v>
      </c>
      <c r="AB35" s="22">
        <f>SUMIFS('2017'!$M$6:$M$258,'2017'!$E$6:$E$258,AB$1,'2017'!$H$6:$H$258,$A35)</f>
        <v>0</v>
      </c>
      <c r="AC35" s="22">
        <f>SUMIFS('2017'!$M$6:$M$258,'2017'!$E$6:$E$258,AC$1,'2017'!$H$6:$H$258,$A35)</f>
        <v>0</v>
      </c>
      <c r="AD35" s="22">
        <f>SUMIFS('2017'!$M$6:$M$258,'2017'!$E$6:$E$258,AD$1,'2017'!$H$6:$H$258,$A35)</f>
        <v>0</v>
      </c>
      <c r="AE35" s="22">
        <f>SUMIFS('2017'!$M$6:$M$258,'2017'!$E$6:$E$258,AE$1,'2017'!$H$6:$H$258,$A35)</f>
        <v>0</v>
      </c>
      <c r="AF35" s="22">
        <f>SUMIFS('2017'!$M$6:$M$258,'2017'!$E$6:$E$258,AF$1,'2017'!$H$6:$H$258,$A35)</f>
        <v>0</v>
      </c>
      <c r="AG35" s="22">
        <f>SUMIFS('2017'!$M$6:$M$258,'2017'!$E$6:$E$258,AG$1,'2017'!$H$6:$H$258,$A35)</f>
        <v>0</v>
      </c>
      <c r="AH35" s="22">
        <f>SUMIFS('2017'!$M$6:$M$258,'2017'!$E$6:$E$258,AH$1,'2017'!$H$6:$H$258,$A35)</f>
        <v>0</v>
      </c>
      <c r="AI35" s="22">
        <f>SUMIFS('2017'!$M$6:$M$258,'2017'!$E$6:$E$258,AI$1,'2017'!$H$6:$H$258,$A35)</f>
        <v>0</v>
      </c>
      <c r="AJ35" s="22">
        <f>SUMIFS('2017'!$M$6:$M$258,'2017'!$E$6:$E$258,AJ$1,'2017'!$H$6:$H$258,$A35)</f>
        <v>0</v>
      </c>
      <c r="AK35" s="22">
        <f>SUMIFS('2017'!$M$6:$M$258,'2017'!$E$6:$E$258,AK$1,'2017'!$H$6:$H$258,$A35)</f>
        <v>0</v>
      </c>
      <c r="AL35" s="22">
        <f>SUMIFS('2017'!$M$6:$M$258,'2017'!$E$6:$E$258,AL$1,'2017'!$H$6:$H$258,$A35)</f>
        <v>0</v>
      </c>
      <c r="AM35" s="22">
        <f>SUMIFS('2017'!$M$6:$M$258,'2017'!$E$6:$E$258,AM$1,'2017'!$H$6:$H$258,$A35)</f>
        <v>0</v>
      </c>
      <c r="AN35" s="22">
        <f>SUMIFS('2017'!$M$6:$M$258,'2017'!$E$6:$E$258,AN$1,'2017'!$H$6:$H$258,$A35)</f>
        <v>0</v>
      </c>
      <c r="AO35" s="22">
        <f>SUMIFS('2017'!$M$6:$M$258,'2017'!$E$6:$E$258,AO$1,'2017'!$H$6:$H$258,$A35)</f>
        <v>0</v>
      </c>
      <c r="AP35" s="22">
        <f>SUMIFS('2017'!$M$6:$M$258,'2017'!$E$6:$E$258,AP$1,'2017'!$H$6:$H$258,$A35)</f>
        <v>0</v>
      </c>
      <c r="AQ35" s="22">
        <f>SUMIFS('2017'!$M$6:$M$258,'2017'!$E$6:$E$258,AQ$1,'2017'!$H$6:$H$258,$A35)</f>
        <v>0</v>
      </c>
      <c r="AR35" s="22">
        <f>SUMIFS('2017'!$M$6:$M$258,'2017'!$E$6:$E$258,AR$1,'2017'!$H$6:$H$258,$A35)</f>
        <v>0</v>
      </c>
      <c r="AS35" s="22">
        <f>SUMIFS('2017'!$M$6:$M$258,'2017'!$E$6:$E$258,AS$1,'2017'!$H$6:$H$258,$A35)</f>
        <v>0</v>
      </c>
    </row>
    <row r="36" spans="1:45">
      <c r="A36" s="32" t="s">
        <v>62</v>
      </c>
      <c r="B36" s="30">
        <f t="shared" si="43"/>
        <v>8610973</v>
      </c>
      <c r="C36" s="22">
        <f>SUMIFS('2017'!$M$6:$M$258,'2017'!$E$6:$E$258,C$1,'2017'!$H$6:$H$258,$A36)</f>
        <v>0</v>
      </c>
      <c r="D36" s="22">
        <f>SUMIFS('2017'!$M$6:$M$258,'2017'!$E$6:$E$258,D$1,'2017'!$H$6:$H$258,$A36)</f>
        <v>7388437</v>
      </c>
      <c r="E36" s="22">
        <f>SUMIFS('2017'!$M$6:$M$258,'2017'!$E$6:$E$258,E$1,'2017'!$H$6:$H$258,$A36)</f>
        <v>0</v>
      </c>
      <c r="F36" s="22">
        <f>SUMIFS('2017'!$M$6:$M$258,'2017'!$E$6:$E$258,F$1,'2017'!$H$6:$H$258,$A36)</f>
        <v>0</v>
      </c>
      <c r="G36" s="22">
        <f>SUMIFS('2017'!$M$6:$M$258,'2017'!$E$6:$E$258,G$1,'2017'!$H$6:$H$258,$A36)</f>
        <v>0</v>
      </c>
      <c r="H36" s="22">
        <f>SUMIFS('2017'!$M$6:$M$258,'2017'!$E$6:$E$258,H$1,'2017'!$H$6:$H$258,$A36)</f>
        <v>0</v>
      </c>
      <c r="I36" s="22">
        <f>SUMIFS('2017'!$M$6:$M$258,'2017'!$E$6:$E$258,I$1,'2017'!$H$6:$H$258,$A36)</f>
        <v>0</v>
      </c>
      <c r="J36" s="22">
        <f>SUMIFS('2017'!$M$6:$M$258,'2017'!$E$6:$E$258,J$1,'2017'!$H$6:$H$258,$A36)</f>
        <v>45331</v>
      </c>
      <c r="K36" s="22">
        <f>SUMIFS('2017'!$M$6:$M$258,'2017'!$E$6:$E$258,K$1,'2017'!$H$6:$H$258,$A36)</f>
        <v>0</v>
      </c>
      <c r="L36" s="22">
        <f>SUMIFS('2017'!$M$6:$M$258,'2017'!$E$6:$E$258,L$1,'2017'!$H$6:$H$258,$A36)</f>
        <v>0</v>
      </c>
      <c r="M36" s="22">
        <f>SUMIFS('2017'!$M$6:$M$258,'2017'!$E$6:$E$258,M$1,'2017'!$H$6:$H$258,$A36)</f>
        <v>0</v>
      </c>
      <c r="N36" s="22">
        <f>SUMIFS('2017'!$M$6:$M$258,'2017'!$E$6:$E$258,N$1,'2017'!$H$6:$H$258,$A36)</f>
        <v>0</v>
      </c>
      <c r="O36" s="22">
        <f>SUMIFS('2017'!$M$6:$M$258,'2017'!$E$6:$E$258,O$1,'2017'!$H$6:$H$258,$A36)</f>
        <v>0</v>
      </c>
      <c r="P36" s="22">
        <f>SUMIFS('2017'!$M$6:$M$258,'2017'!$E$6:$E$258,P$1,'2017'!$H$6:$H$258,$A36)</f>
        <v>0</v>
      </c>
      <c r="Q36" s="22">
        <f>SUMIFS('2017'!$M$6:$M$258,'2017'!$E$6:$E$258,Q$1,'2017'!$H$6:$H$258,$A36)</f>
        <v>144508</v>
      </c>
      <c r="R36" s="22">
        <f>SUMIFS('2017'!$M$6:$M$258,'2017'!$E$6:$E$258,R$1,'2017'!$H$6:$H$258,$A36)</f>
        <v>0</v>
      </c>
      <c r="S36" s="22">
        <f>SUMIFS('2017'!$M$6:$M$258,'2017'!$E$6:$E$258,S$1,'2017'!$H$6:$H$258,$A36)</f>
        <v>0</v>
      </c>
      <c r="T36" s="22">
        <f>SUMIFS('2017'!$M$6:$M$258,'2017'!$E$6:$E$258,T$1,'2017'!$H$6:$H$258,$A36)</f>
        <v>0</v>
      </c>
      <c r="U36" s="22">
        <f>SUMIFS('2017'!$M$6:$M$258,'2017'!$E$6:$E$258,U$1,'2017'!$H$6:$H$258,$A36)</f>
        <v>108127</v>
      </c>
      <c r="V36" s="22">
        <f>SUMIFS('2017'!$M$6:$M$258,'2017'!$E$6:$E$258,V$1,'2017'!$H$6:$H$258,$A36)</f>
        <v>50052</v>
      </c>
      <c r="W36" s="22">
        <f>SUMIFS('2017'!$M$6:$M$258,'2017'!$E$6:$E$258,W$1,'2017'!$H$6:$H$258,$A36)</f>
        <v>31165</v>
      </c>
      <c r="X36" s="22">
        <f>SUMIFS('2017'!$M$6:$M$258,'2017'!$E$6:$E$258,X$1,'2017'!$H$6:$H$258,$A36)</f>
        <v>0</v>
      </c>
      <c r="Y36" s="22">
        <f>SUMIFS('2017'!$M$6:$M$258,'2017'!$E$6:$E$258,Y$1,'2017'!$H$6:$H$258,$A36)</f>
        <v>843353</v>
      </c>
      <c r="Z36" s="22">
        <f>SUMIFS('2017'!$M$6:$M$258,'2017'!$E$6:$E$258,Z$1,'2017'!$H$6:$H$258,$A36)</f>
        <v>0</v>
      </c>
      <c r="AA36" s="22">
        <f>SUMIFS('2017'!$M$6:$M$258,'2017'!$E$6:$E$258,AA$1,'2017'!$H$6:$H$258,$A36)</f>
        <v>0</v>
      </c>
      <c r="AB36" s="22">
        <f>SUMIFS('2017'!$M$6:$M$258,'2017'!$E$6:$E$258,AB$1,'2017'!$H$6:$H$258,$A36)</f>
        <v>0</v>
      </c>
      <c r="AC36" s="22">
        <f>SUMIFS('2017'!$M$6:$M$258,'2017'!$E$6:$E$258,AC$1,'2017'!$H$6:$H$258,$A36)</f>
        <v>0</v>
      </c>
      <c r="AD36" s="22">
        <f>SUMIFS('2017'!$M$6:$M$258,'2017'!$E$6:$E$258,AD$1,'2017'!$H$6:$H$258,$A36)</f>
        <v>0</v>
      </c>
      <c r="AE36" s="22">
        <f>SUMIFS('2017'!$M$6:$M$258,'2017'!$E$6:$E$258,AE$1,'2017'!$H$6:$H$258,$A36)</f>
        <v>0</v>
      </c>
      <c r="AF36" s="22">
        <f>SUMIFS('2017'!$M$6:$M$258,'2017'!$E$6:$E$258,AF$1,'2017'!$H$6:$H$258,$A36)</f>
        <v>0</v>
      </c>
      <c r="AG36" s="22">
        <f>SUMIFS('2017'!$M$6:$M$258,'2017'!$E$6:$E$258,AG$1,'2017'!$H$6:$H$258,$A36)</f>
        <v>0</v>
      </c>
      <c r="AH36" s="22">
        <f>SUMIFS('2017'!$M$6:$M$258,'2017'!$E$6:$E$258,AH$1,'2017'!$H$6:$H$258,$A36)</f>
        <v>0</v>
      </c>
      <c r="AI36" s="22">
        <f>SUMIFS('2017'!$M$6:$M$258,'2017'!$E$6:$E$258,AI$1,'2017'!$H$6:$H$258,$A36)</f>
        <v>0</v>
      </c>
      <c r="AJ36" s="22">
        <f>SUMIFS('2017'!$M$6:$M$258,'2017'!$E$6:$E$258,AJ$1,'2017'!$H$6:$H$258,$A36)</f>
        <v>0</v>
      </c>
      <c r="AK36" s="22">
        <f>SUMIFS('2017'!$M$6:$M$258,'2017'!$E$6:$E$258,AK$1,'2017'!$H$6:$H$258,$A36)</f>
        <v>0</v>
      </c>
      <c r="AL36" s="22">
        <f>SUMIFS('2017'!$M$6:$M$258,'2017'!$E$6:$E$258,AL$1,'2017'!$H$6:$H$258,$A36)</f>
        <v>0</v>
      </c>
      <c r="AM36" s="22">
        <f>SUMIFS('2017'!$M$6:$M$258,'2017'!$E$6:$E$258,AM$1,'2017'!$H$6:$H$258,$A36)</f>
        <v>0</v>
      </c>
      <c r="AN36" s="22">
        <f>SUMIFS('2017'!$M$6:$M$258,'2017'!$E$6:$E$258,AN$1,'2017'!$H$6:$H$258,$A36)</f>
        <v>0</v>
      </c>
      <c r="AO36" s="22">
        <f>SUMIFS('2017'!$M$6:$M$258,'2017'!$E$6:$E$258,AO$1,'2017'!$H$6:$H$258,$A36)</f>
        <v>0</v>
      </c>
      <c r="AP36" s="22">
        <f>SUMIFS('2017'!$M$6:$M$258,'2017'!$E$6:$E$258,AP$1,'2017'!$H$6:$H$258,$A36)</f>
        <v>0</v>
      </c>
      <c r="AQ36" s="22">
        <f>SUMIFS('2017'!$M$6:$M$258,'2017'!$E$6:$E$258,AQ$1,'2017'!$H$6:$H$258,$A36)</f>
        <v>0</v>
      </c>
      <c r="AR36" s="22">
        <f>SUMIFS('2017'!$M$6:$M$258,'2017'!$E$6:$E$258,AR$1,'2017'!$H$6:$H$258,$A36)</f>
        <v>0</v>
      </c>
      <c r="AS36" s="22">
        <f>SUMIFS('2017'!$M$6:$M$258,'2017'!$E$6:$E$258,AS$1,'2017'!$H$6:$H$258,$A36)</f>
        <v>0</v>
      </c>
    </row>
    <row r="37" spans="1:4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</row>
    <row r="38" spans="1:45">
      <c r="B38" s="22">
        <f t="shared" ref="B38" si="44">SUM(B24:B37)</f>
        <v>32723264</v>
      </c>
      <c r="C38" s="22">
        <f t="shared" ref="C38" si="45">SUM(C24:C37)</f>
        <v>1183221</v>
      </c>
      <c r="D38" s="22">
        <f t="shared" ref="D38" si="46">SUM(D24:D37)</f>
        <v>9060195</v>
      </c>
      <c r="E38" s="22">
        <f t="shared" ref="E38" si="47">SUM(E24:E37)</f>
        <v>746858</v>
      </c>
      <c r="F38" s="22">
        <f t="shared" ref="F38" si="48">SUM(F24:F37)</f>
        <v>254277</v>
      </c>
      <c r="G38" s="22">
        <f t="shared" ref="G38" si="49">SUM(G24:G37)</f>
        <v>1072296</v>
      </c>
      <c r="H38" s="22">
        <f t="shared" ref="H38" si="50">SUM(H24:H37)</f>
        <v>380865</v>
      </c>
      <c r="I38" s="22">
        <f t="shared" ref="I38" si="51">SUM(I24:I37)</f>
        <v>451793</v>
      </c>
      <c r="J38" s="22">
        <f t="shared" ref="J38" si="52">SUM(J24:J37)</f>
        <v>209731</v>
      </c>
      <c r="K38" s="22">
        <f t="shared" ref="K38" si="53">SUM(K24:K37)</f>
        <v>109936</v>
      </c>
      <c r="L38" s="22">
        <f t="shared" ref="L38" si="54">SUM(L24:L37)</f>
        <v>1370215</v>
      </c>
      <c r="M38" s="22">
        <f t="shared" ref="M38" si="55">SUM(M24:M37)</f>
        <v>503108</v>
      </c>
      <c r="N38" s="22">
        <f t="shared" ref="N38" si="56">SUM(N24:N37)</f>
        <v>557589</v>
      </c>
      <c r="O38" s="22">
        <f t="shared" ref="O38" si="57">SUM(O24:O37)</f>
        <v>305910</v>
      </c>
      <c r="P38" s="22">
        <f t="shared" ref="P38" si="58">SUM(P24:P37)</f>
        <v>237053</v>
      </c>
      <c r="Q38" s="22">
        <f t="shared" ref="Q38" si="59">SUM(Q24:Q37)</f>
        <v>2413715</v>
      </c>
      <c r="R38" s="22">
        <f t="shared" ref="R38" si="60">SUM(R24:R37)</f>
        <v>111450</v>
      </c>
      <c r="S38" s="22">
        <f t="shared" ref="S38" si="61">SUM(S24:S37)</f>
        <v>51539</v>
      </c>
      <c r="T38" s="22">
        <f t="shared" ref="T38" si="62">SUM(T24:T37)</f>
        <v>110540</v>
      </c>
      <c r="U38" s="22">
        <f t="shared" ref="U38" si="63">SUM(U24:U37)</f>
        <v>509904</v>
      </c>
      <c r="V38" s="22">
        <f t="shared" ref="V38" si="64">SUM(V24:V37)</f>
        <v>266132</v>
      </c>
      <c r="W38" s="22">
        <f t="shared" ref="W38" si="65">SUM(W24:W37)</f>
        <v>1917951</v>
      </c>
      <c r="X38" s="22">
        <f t="shared" ref="X38" si="66">SUM(X24:X37)</f>
        <v>526668</v>
      </c>
      <c r="Y38" s="22">
        <f t="shared" ref="Y38" si="67">SUM(Y24:Y37)</f>
        <v>2289391</v>
      </c>
      <c r="Z38" s="22">
        <f t="shared" ref="Z38" si="68">SUM(Z24:Z37)</f>
        <v>0</v>
      </c>
      <c r="AA38" s="22">
        <f t="shared" ref="AA38" si="69">SUM(AA24:AA37)</f>
        <v>898627</v>
      </c>
      <c r="AB38" s="22">
        <f t="shared" ref="AB38" si="70">SUM(AB24:AB37)</f>
        <v>406584</v>
      </c>
      <c r="AC38" s="22">
        <f t="shared" ref="AC38" si="71">SUM(AC24:AC37)</f>
        <v>258152</v>
      </c>
      <c r="AD38" s="22">
        <f t="shared" ref="AD38" si="72">SUM(AD24:AD37)</f>
        <v>453043</v>
      </c>
      <c r="AE38" s="22">
        <f t="shared" ref="AE38" si="73">SUM(AE24:AE37)</f>
        <v>489783</v>
      </c>
      <c r="AF38" s="22">
        <f t="shared" ref="AF38" si="74">SUM(AF24:AF37)</f>
        <v>890548</v>
      </c>
      <c r="AG38" s="22">
        <f t="shared" ref="AG38" si="75">SUM(AG24:AG37)</f>
        <v>1099763</v>
      </c>
      <c r="AH38" s="22">
        <f t="shared" ref="AH38" si="76">SUM(AH24:AH37)</f>
        <v>711197</v>
      </c>
      <c r="AI38" s="22">
        <f t="shared" ref="AI38" si="77">SUM(AI24:AI37)</f>
        <v>743781</v>
      </c>
      <c r="AJ38" s="22">
        <f t="shared" ref="AJ38" si="78">SUM(AJ24:AJ37)</f>
        <v>214056</v>
      </c>
      <c r="AK38" s="22">
        <f t="shared" ref="AK38" si="79">SUM(AK24:AK37)</f>
        <v>170737</v>
      </c>
      <c r="AL38" s="22">
        <f t="shared" ref="AL38" si="80">SUM(AL24:AL37)</f>
        <v>68281</v>
      </c>
      <c r="AM38" s="22">
        <f t="shared" ref="AM38" si="81">SUM(AM24:AM37)</f>
        <v>43298</v>
      </c>
      <c r="AN38" s="22">
        <f t="shared" ref="AN38" si="82">SUM(AN24:AN37)</f>
        <v>505574</v>
      </c>
      <c r="AO38" s="22">
        <f t="shared" ref="AO38" si="83">SUM(AO24:AO37)</f>
        <v>53689</v>
      </c>
      <c r="AP38" s="22">
        <f t="shared" ref="AP38" si="84">SUM(AP24:AP37)</f>
        <v>126321</v>
      </c>
      <c r="AQ38" s="22">
        <f t="shared" ref="AQ38" si="85">SUM(AQ24:AQ37)</f>
        <v>171754</v>
      </c>
      <c r="AR38" s="22">
        <f t="shared" ref="AR38" si="86">SUM(AR24:AR37)</f>
        <v>495729</v>
      </c>
      <c r="AS38" s="22">
        <f t="shared" ref="AS38" si="87">SUM(AS24:AS37)</f>
        <v>282010</v>
      </c>
    </row>
    <row r="40" spans="1:45">
      <c r="B40" s="31">
        <f>'2017'!M4</f>
        <v>32723264</v>
      </c>
    </row>
    <row r="42" spans="1:45">
      <c r="B42" s="31">
        <f>B40-B38</f>
        <v>0</v>
      </c>
    </row>
    <row r="45" spans="1:45">
      <c r="A45" s="33">
        <v>2018</v>
      </c>
      <c r="B45" t="s">
        <v>212</v>
      </c>
      <c r="C45" s="29" t="s">
        <v>102</v>
      </c>
      <c r="D45" s="29" t="s">
        <v>127</v>
      </c>
      <c r="E45" s="29" t="s">
        <v>146</v>
      </c>
      <c r="F45" s="29" t="s">
        <v>145</v>
      </c>
      <c r="G45" s="29" t="s">
        <v>103</v>
      </c>
      <c r="H45" s="29" t="s">
        <v>66</v>
      </c>
      <c r="I45" s="29" t="s">
        <v>135</v>
      </c>
      <c r="J45" s="29" t="s">
        <v>136</v>
      </c>
      <c r="K45" s="29" t="s">
        <v>137</v>
      </c>
      <c r="L45" s="29" t="s">
        <v>48</v>
      </c>
      <c r="M45" s="29" t="s">
        <v>138</v>
      </c>
      <c r="N45" s="29" t="s">
        <v>143</v>
      </c>
      <c r="O45" s="29" t="s">
        <v>148</v>
      </c>
      <c r="P45" s="29" t="s">
        <v>90</v>
      </c>
      <c r="Q45" s="29" t="s">
        <v>150</v>
      </c>
      <c r="R45" s="29" t="s">
        <v>83</v>
      </c>
      <c r="S45" s="29" t="s">
        <v>99</v>
      </c>
      <c r="T45" s="29" t="s">
        <v>116</v>
      </c>
      <c r="U45" s="29" t="s">
        <v>139</v>
      </c>
      <c r="V45" s="29" t="s">
        <v>144</v>
      </c>
      <c r="W45" s="29" t="s">
        <v>149</v>
      </c>
      <c r="X45" s="29" t="s">
        <v>120</v>
      </c>
      <c r="Y45" s="29" t="s">
        <v>119</v>
      </c>
      <c r="Z45" s="29" t="s">
        <v>126</v>
      </c>
      <c r="AA45" s="29" t="s">
        <v>147</v>
      </c>
      <c r="AB45" s="29" t="s">
        <v>133</v>
      </c>
      <c r="AC45" s="29" t="s">
        <v>140</v>
      </c>
      <c r="AD45" s="29" t="s">
        <v>151</v>
      </c>
      <c r="AE45" s="29" t="s">
        <v>159</v>
      </c>
      <c r="AF45" s="29" t="s">
        <v>155</v>
      </c>
      <c r="AG45" s="29" t="s">
        <v>157</v>
      </c>
      <c r="AH45" s="29" t="s">
        <v>158</v>
      </c>
      <c r="AI45" s="29" t="s">
        <v>154</v>
      </c>
      <c r="AJ45" s="29" t="s">
        <v>142</v>
      </c>
      <c r="AK45" s="29" t="s">
        <v>161</v>
      </c>
      <c r="AL45" s="29" t="s">
        <v>152</v>
      </c>
      <c r="AM45" s="29" t="s">
        <v>141</v>
      </c>
      <c r="AN45" s="29" t="s">
        <v>134</v>
      </c>
      <c r="AO45" s="29" t="s">
        <v>153</v>
      </c>
      <c r="AP45" s="29" t="s">
        <v>160</v>
      </c>
      <c r="AQ45" s="29" t="s">
        <v>156</v>
      </c>
      <c r="AR45" s="29" t="s">
        <v>207</v>
      </c>
      <c r="AS45" s="29" t="s">
        <v>209</v>
      </c>
    </row>
    <row r="46" spans="1:45">
      <c r="A46" s="32" t="s">
        <v>40</v>
      </c>
      <c r="B46" s="30">
        <f>SUM(C46:AS46)</f>
        <v>125340</v>
      </c>
      <c r="C46" s="22">
        <f>SUMIFS('2018'!$M$6:$M$258,'2018'!$E$6:$E$258,C$1,'2018'!$H$6:$H$258,$A46)</f>
        <v>0</v>
      </c>
      <c r="D46" s="22">
        <f>SUMIFS('2018'!$M$6:$M$258,'2018'!$E$6:$E$258,D$1,'2018'!$H$6:$H$258,$A46)</f>
        <v>0</v>
      </c>
      <c r="E46" s="22">
        <f>SUMIFS('2018'!$M$6:$M$258,'2018'!$E$6:$E$258,E$1,'2018'!$H$6:$H$258,$A46)</f>
        <v>0</v>
      </c>
      <c r="F46" s="22">
        <f>SUMIFS('2018'!$M$6:$M$258,'2018'!$E$6:$E$258,F$1,'2018'!$H$6:$H$258,$A46)</f>
        <v>0</v>
      </c>
      <c r="G46" s="22">
        <f>SUMIFS('2018'!$M$6:$M$258,'2018'!$E$6:$E$258,G$1,'2018'!$H$6:$H$258,$A46)</f>
        <v>0</v>
      </c>
      <c r="H46" s="22">
        <f>SUMIFS('2018'!$M$6:$M$258,'2018'!$E$6:$E$258,H$1,'2018'!$H$6:$H$258,$A46)</f>
        <v>0</v>
      </c>
      <c r="I46" s="22">
        <f>SUMIFS('2018'!$M$6:$M$258,'2018'!$E$6:$E$258,I$1,'2018'!$H$6:$H$258,$A46)</f>
        <v>0</v>
      </c>
      <c r="J46" s="22">
        <f>SUMIFS('2018'!$M$6:$M$258,'2018'!$E$6:$E$258,J$1,'2018'!$H$6:$H$258,$A46)</f>
        <v>0</v>
      </c>
      <c r="K46" s="22">
        <f>SUMIFS('2018'!$M$6:$M$258,'2018'!$E$6:$E$258,K$1,'2018'!$H$6:$H$258,$A46)</f>
        <v>0</v>
      </c>
      <c r="L46" s="22">
        <f>SUMIFS('2018'!$M$6:$M$258,'2018'!$E$6:$E$258,L$1,'2018'!$H$6:$H$258,$A46)</f>
        <v>0</v>
      </c>
      <c r="M46" s="22">
        <f>SUMIFS('2018'!$M$6:$M$258,'2018'!$E$6:$E$258,M$1,'2018'!$H$6:$H$258,$A46)</f>
        <v>0</v>
      </c>
      <c r="N46" s="22">
        <f>SUMIFS('2018'!$M$6:$M$258,'2018'!$E$6:$E$258,N$1,'2018'!$H$6:$H$258,$A46)</f>
        <v>0</v>
      </c>
      <c r="O46" s="22">
        <f>SUMIFS('2018'!$M$6:$M$258,'2018'!$E$6:$E$258,O$1,'2018'!$H$6:$H$258,$A46)</f>
        <v>0</v>
      </c>
      <c r="P46" s="22">
        <f>SUMIFS('2018'!$M$6:$M$258,'2018'!$E$6:$E$258,P$1,'2018'!$H$6:$H$258,$A46)</f>
        <v>0</v>
      </c>
      <c r="Q46" s="22">
        <f>SUMIFS('2018'!$M$6:$M$258,'2018'!$E$6:$E$258,Q$1,'2018'!$H$6:$H$258,$A46)</f>
        <v>0</v>
      </c>
      <c r="R46" s="22">
        <f>SUMIFS('2018'!$M$6:$M$258,'2018'!$E$6:$E$258,R$1,'2018'!$H$6:$H$258,$A46)</f>
        <v>0</v>
      </c>
      <c r="S46" s="22">
        <f>SUMIFS('2018'!$M$6:$M$258,'2018'!$E$6:$E$258,S$1,'2018'!$H$6:$H$258,$A46)</f>
        <v>0</v>
      </c>
      <c r="T46" s="22">
        <f>SUMIFS('2018'!$M$6:$M$258,'2018'!$E$6:$E$258,T$1,'2018'!$H$6:$H$258,$A46)</f>
        <v>0</v>
      </c>
      <c r="U46" s="22">
        <f>SUMIFS('2018'!$M$6:$M$258,'2018'!$E$6:$E$258,U$1,'2018'!$H$6:$H$258,$A46)</f>
        <v>0</v>
      </c>
      <c r="V46" s="22">
        <f>SUMIFS('2018'!$M$6:$M$258,'2018'!$E$6:$E$258,V$1,'2018'!$H$6:$H$258,$A46)</f>
        <v>0</v>
      </c>
      <c r="W46" s="22">
        <f>SUMIFS('2018'!$M$6:$M$258,'2018'!$E$6:$E$258,W$1,'2018'!$H$6:$H$258,$A46)</f>
        <v>0</v>
      </c>
      <c r="X46" s="22">
        <f>SUMIFS('2018'!$M$6:$M$258,'2018'!$E$6:$E$258,X$1,'2018'!$H$6:$H$258,$A46)</f>
        <v>0</v>
      </c>
      <c r="Y46" s="22">
        <f>SUMIFS('2018'!$M$6:$M$258,'2018'!$E$6:$E$258,Y$1,'2018'!$H$6:$H$258,$A46)</f>
        <v>125340</v>
      </c>
      <c r="Z46" s="22">
        <f>SUMIFS('2018'!$M$6:$M$258,'2018'!$E$6:$E$258,Z$1,'2018'!$H$6:$H$258,$A46)</f>
        <v>0</v>
      </c>
      <c r="AA46" s="22">
        <f>SUMIFS('2018'!$M$6:$M$258,'2018'!$E$6:$E$258,AA$1,'2018'!$H$6:$H$258,$A46)</f>
        <v>0</v>
      </c>
      <c r="AB46" s="22">
        <f>SUMIFS('2018'!$M$6:$M$258,'2018'!$E$6:$E$258,AB$1,'2018'!$H$6:$H$258,$A46)</f>
        <v>0</v>
      </c>
      <c r="AC46" s="22">
        <f>SUMIFS('2018'!$M$6:$M$258,'2018'!$E$6:$E$258,AC$1,'2018'!$H$6:$H$258,$A46)</f>
        <v>0</v>
      </c>
      <c r="AD46" s="22">
        <f>SUMIFS('2018'!$M$6:$M$258,'2018'!$E$6:$E$258,AD$1,'2018'!$H$6:$H$258,$A46)</f>
        <v>0</v>
      </c>
      <c r="AE46" s="22">
        <f>SUMIFS('2018'!$M$6:$M$258,'2018'!$E$6:$E$258,AE$1,'2018'!$H$6:$H$258,$A46)</f>
        <v>0</v>
      </c>
      <c r="AF46" s="22">
        <f>SUMIFS('2018'!$M$6:$M$258,'2018'!$E$6:$E$258,AF$1,'2018'!$H$6:$H$258,$A46)</f>
        <v>0</v>
      </c>
      <c r="AG46" s="22">
        <f>SUMIFS('2018'!$M$6:$M$258,'2018'!$E$6:$E$258,AG$1,'2018'!$H$6:$H$258,$A46)</f>
        <v>0</v>
      </c>
      <c r="AH46" s="22">
        <f>SUMIFS('2018'!$M$6:$M$258,'2018'!$E$6:$E$258,AH$1,'2018'!$H$6:$H$258,$A46)</f>
        <v>0</v>
      </c>
      <c r="AI46" s="22">
        <f>SUMIFS('2018'!$M$6:$M$258,'2018'!$E$6:$E$258,AI$1,'2018'!$H$6:$H$258,$A46)</f>
        <v>0</v>
      </c>
      <c r="AJ46" s="22">
        <f>SUMIFS('2018'!$M$6:$M$258,'2018'!$E$6:$E$258,AJ$1,'2018'!$H$6:$H$258,$A46)</f>
        <v>0</v>
      </c>
      <c r="AK46" s="22">
        <f>SUMIFS('2018'!$M$6:$M$258,'2018'!$E$6:$E$258,AK$1,'2018'!$H$6:$H$258,$A46)</f>
        <v>0</v>
      </c>
      <c r="AL46" s="22">
        <f>SUMIFS('2018'!$M$6:$M$258,'2018'!$E$6:$E$258,AL$1,'2018'!$H$6:$H$258,$A46)</f>
        <v>0</v>
      </c>
      <c r="AM46" s="22">
        <f>SUMIFS('2018'!$M$6:$M$258,'2018'!$E$6:$E$258,AM$1,'2018'!$H$6:$H$258,$A46)</f>
        <v>0</v>
      </c>
      <c r="AN46" s="22">
        <f>SUMIFS('2018'!$M$6:$M$258,'2018'!$E$6:$E$258,AN$1,'2018'!$H$6:$H$258,$A46)</f>
        <v>0</v>
      </c>
      <c r="AO46" s="22">
        <f>SUMIFS('2018'!$M$6:$M$258,'2018'!$E$6:$E$258,AO$1,'2018'!$H$6:$H$258,$A46)</f>
        <v>0</v>
      </c>
      <c r="AP46" s="22">
        <f>SUMIFS('2018'!$M$6:$M$258,'2018'!$E$6:$E$258,AP$1,'2018'!$H$6:$H$258,$A46)</f>
        <v>0</v>
      </c>
      <c r="AQ46" s="22">
        <f>SUMIFS('2018'!$M$6:$M$258,'2018'!$E$6:$E$258,AQ$1,'2018'!$H$6:$H$258,$A46)</f>
        <v>0</v>
      </c>
      <c r="AR46" s="22">
        <f>SUMIFS('2018'!$M$6:$M$258,'2018'!$E$6:$E$258,AR$1,'2018'!$H$6:$H$258,$A46)</f>
        <v>0</v>
      </c>
      <c r="AS46" s="22">
        <f>SUMIFS('2018'!$M$6:$M$258,'2018'!$E$6:$E$258,AS$1,'2018'!$H$6:$H$258,$A46)</f>
        <v>0</v>
      </c>
    </row>
    <row r="47" spans="1:45">
      <c r="A47" s="32" t="s">
        <v>35</v>
      </c>
      <c r="B47" s="30">
        <f t="shared" ref="B47:B58" si="88">SUM(C47:AS47)</f>
        <v>234484</v>
      </c>
      <c r="C47" s="22">
        <f>SUMIFS('2018'!$M$6:$M$258,'2018'!$E$6:$E$258,C$1,'2018'!$H$6:$H$258,$A47)</f>
        <v>0</v>
      </c>
      <c r="D47" s="22">
        <f>SUMIFS('2018'!$M$6:$M$258,'2018'!$E$6:$E$258,D$1,'2018'!$H$6:$H$258,$A47)</f>
        <v>0</v>
      </c>
      <c r="E47" s="22">
        <f>SUMIFS('2018'!$M$6:$M$258,'2018'!$E$6:$E$258,E$1,'2018'!$H$6:$H$258,$A47)</f>
        <v>0</v>
      </c>
      <c r="F47" s="22">
        <f>SUMIFS('2018'!$M$6:$M$258,'2018'!$E$6:$E$258,F$1,'2018'!$H$6:$H$258,$A47)</f>
        <v>0</v>
      </c>
      <c r="G47" s="22">
        <f>SUMIFS('2018'!$M$6:$M$258,'2018'!$E$6:$E$258,G$1,'2018'!$H$6:$H$258,$A47)</f>
        <v>0</v>
      </c>
      <c r="H47" s="22">
        <f>SUMIFS('2018'!$M$6:$M$258,'2018'!$E$6:$E$258,H$1,'2018'!$H$6:$H$258,$A47)</f>
        <v>0</v>
      </c>
      <c r="I47" s="22">
        <f>SUMIFS('2018'!$M$6:$M$258,'2018'!$E$6:$E$258,I$1,'2018'!$H$6:$H$258,$A47)</f>
        <v>0</v>
      </c>
      <c r="J47" s="22">
        <f>SUMIFS('2018'!$M$6:$M$258,'2018'!$E$6:$E$258,J$1,'2018'!$H$6:$H$258,$A47)</f>
        <v>0</v>
      </c>
      <c r="K47" s="22">
        <f>SUMIFS('2018'!$M$6:$M$258,'2018'!$E$6:$E$258,K$1,'2018'!$H$6:$H$258,$A47)</f>
        <v>0</v>
      </c>
      <c r="L47" s="22">
        <f>SUMIFS('2018'!$M$6:$M$258,'2018'!$E$6:$E$258,L$1,'2018'!$H$6:$H$258,$A47)</f>
        <v>0</v>
      </c>
      <c r="M47" s="22">
        <f>SUMIFS('2018'!$M$6:$M$258,'2018'!$E$6:$E$258,M$1,'2018'!$H$6:$H$258,$A47)</f>
        <v>0</v>
      </c>
      <c r="N47" s="22">
        <f>SUMIFS('2018'!$M$6:$M$258,'2018'!$E$6:$E$258,N$1,'2018'!$H$6:$H$258,$A47)</f>
        <v>0</v>
      </c>
      <c r="O47" s="22">
        <f>SUMIFS('2018'!$M$6:$M$258,'2018'!$E$6:$E$258,O$1,'2018'!$H$6:$H$258,$A47)</f>
        <v>0</v>
      </c>
      <c r="P47" s="22">
        <f>SUMIFS('2018'!$M$6:$M$258,'2018'!$E$6:$E$258,P$1,'2018'!$H$6:$H$258,$A47)</f>
        <v>0</v>
      </c>
      <c r="Q47" s="22">
        <f>SUMIFS('2018'!$M$6:$M$258,'2018'!$E$6:$E$258,Q$1,'2018'!$H$6:$H$258,$A47)</f>
        <v>0</v>
      </c>
      <c r="R47" s="22">
        <f>SUMIFS('2018'!$M$6:$M$258,'2018'!$E$6:$E$258,R$1,'2018'!$H$6:$H$258,$A47)</f>
        <v>0</v>
      </c>
      <c r="S47" s="22">
        <f>SUMIFS('2018'!$M$6:$M$258,'2018'!$E$6:$E$258,S$1,'2018'!$H$6:$H$258,$A47)</f>
        <v>0</v>
      </c>
      <c r="T47" s="22">
        <f>SUMIFS('2018'!$M$6:$M$258,'2018'!$E$6:$E$258,T$1,'2018'!$H$6:$H$258,$A47)</f>
        <v>0</v>
      </c>
      <c r="U47" s="22">
        <f>SUMIFS('2018'!$M$6:$M$258,'2018'!$E$6:$E$258,U$1,'2018'!$H$6:$H$258,$A47)</f>
        <v>0</v>
      </c>
      <c r="V47" s="22">
        <f>SUMIFS('2018'!$M$6:$M$258,'2018'!$E$6:$E$258,V$1,'2018'!$H$6:$H$258,$A47)</f>
        <v>0</v>
      </c>
      <c r="W47" s="22">
        <f>SUMIFS('2018'!$M$6:$M$258,'2018'!$E$6:$E$258,W$1,'2018'!$H$6:$H$258,$A47)</f>
        <v>0</v>
      </c>
      <c r="X47" s="22">
        <f>SUMIFS('2018'!$M$6:$M$258,'2018'!$E$6:$E$258,X$1,'2018'!$H$6:$H$258,$A47)</f>
        <v>0</v>
      </c>
      <c r="Y47" s="22">
        <f>SUMIFS('2018'!$M$6:$M$258,'2018'!$E$6:$E$258,Y$1,'2018'!$H$6:$H$258,$A47)</f>
        <v>234484</v>
      </c>
      <c r="Z47" s="22">
        <f>SUMIFS('2018'!$M$6:$M$258,'2018'!$E$6:$E$258,Z$1,'2018'!$H$6:$H$258,$A47)</f>
        <v>0</v>
      </c>
      <c r="AA47" s="22">
        <f>SUMIFS('2018'!$M$6:$M$258,'2018'!$E$6:$E$258,AA$1,'2018'!$H$6:$H$258,$A47)</f>
        <v>0</v>
      </c>
      <c r="AB47" s="22">
        <f>SUMIFS('2018'!$M$6:$M$258,'2018'!$E$6:$E$258,AB$1,'2018'!$H$6:$H$258,$A47)</f>
        <v>0</v>
      </c>
      <c r="AC47" s="22">
        <f>SUMIFS('2018'!$M$6:$M$258,'2018'!$E$6:$E$258,AC$1,'2018'!$H$6:$H$258,$A47)</f>
        <v>0</v>
      </c>
      <c r="AD47" s="22">
        <f>SUMIFS('2018'!$M$6:$M$258,'2018'!$E$6:$E$258,AD$1,'2018'!$H$6:$H$258,$A47)</f>
        <v>0</v>
      </c>
      <c r="AE47" s="22">
        <f>SUMIFS('2018'!$M$6:$M$258,'2018'!$E$6:$E$258,AE$1,'2018'!$H$6:$H$258,$A47)</f>
        <v>0</v>
      </c>
      <c r="AF47" s="22">
        <f>SUMIFS('2018'!$M$6:$M$258,'2018'!$E$6:$E$258,AF$1,'2018'!$H$6:$H$258,$A47)</f>
        <v>0</v>
      </c>
      <c r="AG47" s="22">
        <f>SUMIFS('2018'!$M$6:$M$258,'2018'!$E$6:$E$258,AG$1,'2018'!$H$6:$H$258,$A47)</f>
        <v>0</v>
      </c>
      <c r="AH47" s="22">
        <f>SUMIFS('2018'!$M$6:$M$258,'2018'!$E$6:$E$258,AH$1,'2018'!$H$6:$H$258,$A47)</f>
        <v>0</v>
      </c>
      <c r="AI47" s="22">
        <f>SUMIFS('2018'!$M$6:$M$258,'2018'!$E$6:$E$258,AI$1,'2018'!$H$6:$H$258,$A47)</f>
        <v>0</v>
      </c>
      <c r="AJ47" s="22">
        <f>SUMIFS('2018'!$M$6:$M$258,'2018'!$E$6:$E$258,AJ$1,'2018'!$H$6:$H$258,$A47)</f>
        <v>0</v>
      </c>
      <c r="AK47" s="22">
        <f>SUMIFS('2018'!$M$6:$M$258,'2018'!$E$6:$E$258,AK$1,'2018'!$H$6:$H$258,$A47)</f>
        <v>0</v>
      </c>
      <c r="AL47" s="22">
        <f>SUMIFS('2018'!$M$6:$M$258,'2018'!$E$6:$E$258,AL$1,'2018'!$H$6:$H$258,$A47)</f>
        <v>0</v>
      </c>
      <c r="AM47" s="22">
        <f>SUMIFS('2018'!$M$6:$M$258,'2018'!$E$6:$E$258,AM$1,'2018'!$H$6:$H$258,$A47)</f>
        <v>0</v>
      </c>
      <c r="AN47" s="22">
        <f>SUMIFS('2018'!$M$6:$M$258,'2018'!$E$6:$E$258,AN$1,'2018'!$H$6:$H$258,$A47)</f>
        <v>0</v>
      </c>
      <c r="AO47" s="22">
        <f>SUMIFS('2018'!$M$6:$M$258,'2018'!$E$6:$E$258,AO$1,'2018'!$H$6:$H$258,$A47)</f>
        <v>0</v>
      </c>
      <c r="AP47" s="22">
        <f>SUMIFS('2018'!$M$6:$M$258,'2018'!$E$6:$E$258,AP$1,'2018'!$H$6:$H$258,$A47)</f>
        <v>0</v>
      </c>
      <c r="AQ47" s="22">
        <f>SUMIFS('2018'!$M$6:$M$258,'2018'!$E$6:$E$258,AQ$1,'2018'!$H$6:$H$258,$A47)</f>
        <v>0</v>
      </c>
      <c r="AR47" s="22">
        <f>SUMIFS('2018'!$M$6:$M$258,'2018'!$E$6:$E$258,AR$1,'2018'!$H$6:$H$258,$A47)</f>
        <v>0</v>
      </c>
      <c r="AS47" s="22">
        <f>SUMIFS('2018'!$M$6:$M$258,'2018'!$E$6:$E$258,AS$1,'2018'!$H$6:$H$258,$A47)</f>
        <v>0</v>
      </c>
    </row>
    <row r="48" spans="1:45">
      <c r="A48" s="32" t="s">
        <v>51</v>
      </c>
      <c r="B48" s="30">
        <f t="shared" si="88"/>
        <v>40000</v>
      </c>
      <c r="C48" s="22">
        <f>SUMIFS('2018'!$M$6:$M$258,'2018'!$E$6:$E$258,C$1,'2018'!$H$6:$H$258,$A48)</f>
        <v>0</v>
      </c>
      <c r="D48" s="22">
        <f>SUMIFS('2018'!$M$6:$M$258,'2018'!$E$6:$E$258,D$1,'2018'!$H$6:$H$258,$A48)</f>
        <v>0</v>
      </c>
      <c r="E48" s="22">
        <f>SUMIFS('2018'!$M$6:$M$258,'2018'!$E$6:$E$258,E$1,'2018'!$H$6:$H$258,$A48)</f>
        <v>0</v>
      </c>
      <c r="F48" s="22">
        <f>SUMIFS('2018'!$M$6:$M$258,'2018'!$E$6:$E$258,F$1,'2018'!$H$6:$H$258,$A48)</f>
        <v>0</v>
      </c>
      <c r="G48" s="22">
        <f>SUMIFS('2018'!$M$6:$M$258,'2018'!$E$6:$E$258,G$1,'2018'!$H$6:$H$258,$A48)</f>
        <v>0</v>
      </c>
      <c r="H48" s="22">
        <f>SUMIFS('2018'!$M$6:$M$258,'2018'!$E$6:$E$258,H$1,'2018'!$H$6:$H$258,$A48)</f>
        <v>0</v>
      </c>
      <c r="I48" s="22">
        <f>SUMIFS('2018'!$M$6:$M$258,'2018'!$E$6:$E$258,I$1,'2018'!$H$6:$H$258,$A48)</f>
        <v>0</v>
      </c>
      <c r="J48" s="22">
        <f>SUMIFS('2018'!$M$6:$M$258,'2018'!$E$6:$E$258,J$1,'2018'!$H$6:$H$258,$A48)</f>
        <v>0</v>
      </c>
      <c r="K48" s="22">
        <f>SUMIFS('2018'!$M$6:$M$258,'2018'!$E$6:$E$258,K$1,'2018'!$H$6:$H$258,$A48)</f>
        <v>0</v>
      </c>
      <c r="L48" s="22">
        <f>SUMIFS('2018'!$M$6:$M$258,'2018'!$E$6:$E$258,L$1,'2018'!$H$6:$H$258,$A48)</f>
        <v>0</v>
      </c>
      <c r="M48" s="22">
        <f>SUMIFS('2018'!$M$6:$M$258,'2018'!$E$6:$E$258,M$1,'2018'!$H$6:$H$258,$A48)</f>
        <v>0</v>
      </c>
      <c r="N48" s="22">
        <f>SUMIFS('2018'!$M$6:$M$258,'2018'!$E$6:$E$258,N$1,'2018'!$H$6:$H$258,$A48)</f>
        <v>0</v>
      </c>
      <c r="O48" s="22">
        <f>SUMIFS('2018'!$M$6:$M$258,'2018'!$E$6:$E$258,O$1,'2018'!$H$6:$H$258,$A48)</f>
        <v>0</v>
      </c>
      <c r="P48" s="22">
        <f>SUMIFS('2018'!$M$6:$M$258,'2018'!$E$6:$E$258,P$1,'2018'!$H$6:$H$258,$A48)</f>
        <v>0</v>
      </c>
      <c r="Q48" s="22">
        <f>SUMIFS('2018'!$M$6:$M$258,'2018'!$E$6:$E$258,Q$1,'2018'!$H$6:$H$258,$A48)</f>
        <v>40000</v>
      </c>
      <c r="R48" s="22">
        <f>SUMIFS('2018'!$M$6:$M$258,'2018'!$E$6:$E$258,R$1,'2018'!$H$6:$H$258,$A48)</f>
        <v>0</v>
      </c>
      <c r="S48" s="22">
        <f>SUMIFS('2018'!$M$6:$M$258,'2018'!$E$6:$E$258,S$1,'2018'!$H$6:$H$258,$A48)</f>
        <v>0</v>
      </c>
      <c r="T48" s="22">
        <f>SUMIFS('2018'!$M$6:$M$258,'2018'!$E$6:$E$258,T$1,'2018'!$H$6:$H$258,$A48)</f>
        <v>0</v>
      </c>
      <c r="U48" s="22">
        <f>SUMIFS('2018'!$M$6:$M$258,'2018'!$E$6:$E$258,U$1,'2018'!$H$6:$H$258,$A48)</f>
        <v>0</v>
      </c>
      <c r="V48" s="22">
        <f>SUMIFS('2018'!$M$6:$M$258,'2018'!$E$6:$E$258,V$1,'2018'!$H$6:$H$258,$A48)</f>
        <v>0</v>
      </c>
      <c r="W48" s="22">
        <f>SUMIFS('2018'!$M$6:$M$258,'2018'!$E$6:$E$258,W$1,'2018'!$H$6:$H$258,$A48)</f>
        <v>0</v>
      </c>
      <c r="X48" s="22">
        <f>SUMIFS('2018'!$M$6:$M$258,'2018'!$E$6:$E$258,X$1,'2018'!$H$6:$H$258,$A48)</f>
        <v>0</v>
      </c>
      <c r="Y48" s="22">
        <f>SUMIFS('2018'!$M$6:$M$258,'2018'!$E$6:$E$258,Y$1,'2018'!$H$6:$H$258,$A48)</f>
        <v>0</v>
      </c>
      <c r="Z48" s="22">
        <f>SUMIFS('2018'!$M$6:$M$258,'2018'!$E$6:$E$258,Z$1,'2018'!$H$6:$H$258,$A48)</f>
        <v>0</v>
      </c>
      <c r="AA48" s="22">
        <f>SUMIFS('2018'!$M$6:$M$258,'2018'!$E$6:$E$258,AA$1,'2018'!$H$6:$H$258,$A48)</f>
        <v>0</v>
      </c>
      <c r="AB48" s="22">
        <f>SUMIFS('2018'!$M$6:$M$258,'2018'!$E$6:$E$258,AB$1,'2018'!$H$6:$H$258,$A48)</f>
        <v>0</v>
      </c>
      <c r="AC48" s="22">
        <f>SUMIFS('2018'!$M$6:$M$258,'2018'!$E$6:$E$258,AC$1,'2018'!$H$6:$H$258,$A48)</f>
        <v>0</v>
      </c>
      <c r="AD48" s="22">
        <f>SUMIFS('2018'!$M$6:$M$258,'2018'!$E$6:$E$258,AD$1,'2018'!$H$6:$H$258,$A48)</f>
        <v>0</v>
      </c>
      <c r="AE48" s="22">
        <f>SUMIFS('2018'!$M$6:$M$258,'2018'!$E$6:$E$258,AE$1,'2018'!$H$6:$H$258,$A48)</f>
        <v>0</v>
      </c>
      <c r="AF48" s="22">
        <f>SUMIFS('2018'!$M$6:$M$258,'2018'!$E$6:$E$258,AF$1,'2018'!$H$6:$H$258,$A48)</f>
        <v>0</v>
      </c>
      <c r="AG48" s="22">
        <f>SUMIFS('2018'!$M$6:$M$258,'2018'!$E$6:$E$258,AG$1,'2018'!$H$6:$H$258,$A48)</f>
        <v>0</v>
      </c>
      <c r="AH48" s="22">
        <f>SUMIFS('2018'!$M$6:$M$258,'2018'!$E$6:$E$258,AH$1,'2018'!$H$6:$H$258,$A48)</f>
        <v>0</v>
      </c>
      <c r="AI48" s="22">
        <f>SUMIFS('2018'!$M$6:$M$258,'2018'!$E$6:$E$258,AI$1,'2018'!$H$6:$H$258,$A48)</f>
        <v>0</v>
      </c>
      <c r="AJ48" s="22">
        <f>SUMIFS('2018'!$M$6:$M$258,'2018'!$E$6:$E$258,AJ$1,'2018'!$H$6:$H$258,$A48)</f>
        <v>0</v>
      </c>
      <c r="AK48" s="22">
        <f>SUMIFS('2018'!$M$6:$M$258,'2018'!$E$6:$E$258,AK$1,'2018'!$H$6:$H$258,$A48)</f>
        <v>0</v>
      </c>
      <c r="AL48" s="22">
        <f>SUMIFS('2018'!$M$6:$M$258,'2018'!$E$6:$E$258,AL$1,'2018'!$H$6:$H$258,$A48)</f>
        <v>0</v>
      </c>
      <c r="AM48" s="22">
        <f>SUMIFS('2018'!$M$6:$M$258,'2018'!$E$6:$E$258,AM$1,'2018'!$H$6:$H$258,$A48)</f>
        <v>0</v>
      </c>
      <c r="AN48" s="22">
        <f>SUMIFS('2018'!$M$6:$M$258,'2018'!$E$6:$E$258,AN$1,'2018'!$H$6:$H$258,$A48)</f>
        <v>0</v>
      </c>
      <c r="AO48" s="22">
        <f>SUMIFS('2018'!$M$6:$M$258,'2018'!$E$6:$E$258,AO$1,'2018'!$H$6:$H$258,$A48)</f>
        <v>0</v>
      </c>
      <c r="AP48" s="22">
        <f>SUMIFS('2018'!$M$6:$M$258,'2018'!$E$6:$E$258,AP$1,'2018'!$H$6:$H$258,$A48)</f>
        <v>0</v>
      </c>
      <c r="AQ48" s="22">
        <f>SUMIFS('2018'!$M$6:$M$258,'2018'!$E$6:$E$258,AQ$1,'2018'!$H$6:$H$258,$A48)</f>
        <v>0</v>
      </c>
      <c r="AR48" s="22">
        <f>SUMIFS('2018'!$M$6:$M$258,'2018'!$E$6:$E$258,AR$1,'2018'!$H$6:$H$258,$A48)</f>
        <v>0</v>
      </c>
      <c r="AS48" s="22">
        <f>SUMIFS('2018'!$M$6:$M$258,'2018'!$E$6:$E$258,AS$1,'2018'!$H$6:$H$258,$A48)</f>
        <v>0</v>
      </c>
    </row>
    <row r="49" spans="1:45">
      <c r="A49" s="32" t="s">
        <v>46</v>
      </c>
      <c r="B49" s="30">
        <f t="shared" si="88"/>
        <v>55566</v>
      </c>
      <c r="C49" s="22">
        <f>SUMIFS('2018'!$M$6:$M$258,'2018'!$E$6:$E$258,C$1,'2018'!$H$6:$H$258,$A49)</f>
        <v>0</v>
      </c>
      <c r="D49" s="22">
        <f>SUMIFS('2018'!$M$6:$M$258,'2018'!$E$6:$E$258,D$1,'2018'!$H$6:$H$258,$A49)</f>
        <v>0</v>
      </c>
      <c r="E49" s="22">
        <f>SUMIFS('2018'!$M$6:$M$258,'2018'!$E$6:$E$258,E$1,'2018'!$H$6:$H$258,$A49)</f>
        <v>0</v>
      </c>
      <c r="F49" s="22">
        <f>SUMIFS('2018'!$M$6:$M$258,'2018'!$E$6:$E$258,F$1,'2018'!$H$6:$H$258,$A49)</f>
        <v>0</v>
      </c>
      <c r="G49" s="22">
        <f>SUMIFS('2018'!$M$6:$M$258,'2018'!$E$6:$E$258,G$1,'2018'!$H$6:$H$258,$A49)</f>
        <v>0</v>
      </c>
      <c r="H49" s="22">
        <f>SUMIFS('2018'!$M$6:$M$258,'2018'!$E$6:$E$258,H$1,'2018'!$H$6:$H$258,$A49)</f>
        <v>0</v>
      </c>
      <c r="I49" s="22">
        <f>SUMIFS('2018'!$M$6:$M$258,'2018'!$E$6:$E$258,I$1,'2018'!$H$6:$H$258,$A49)</f>
        <v>0</v>
      </c>
      <c r="J49" s="22">
        <f>SUMIFS('2018'!$M$6:$M$258,'2018'!$E$6:$E$258,J$1,'2018'!$H$6:$H$258,$A49)</f>
        <v>0</v>
      </c>
      <c r="K49" s="22">
        <f>SUMIFS('2018'!$M$6:$M$258,'2018'!$E$6:$E$258,K$1,'2018'!$H$6:$H$258,$A49)</f>
        <v>0</v>
      </c>
      <c r="L49" s="22">
        <f>SUMIFS('2018'!$M$6:$M$258,'2018'!$E$6:$E$258,L$1,'2018'!$H$6:$H$258,$A49)</f>
        <v>0</v>
      </c>
      <c r="M49" s="22">
        <f>SUMIFS('2018'!$M$6:$M$258,'2018'!$E$6:$E$258,M$1,'2018'!$H$6:$H$258,$A49)</f>
        <v>0</v>
      </c>
      <c r="N49" s="22">
        <f>SUMIFS('2018'!$M$6:$M$258,'2018'!$E$6:$E$258,N$1,'2018'!$H$6:$H$258,$A49)</f>
        <v>0</v>
      </c>
      <c r="O49" s="22">
        <f>SUMIFS('2018'!$M$6:$M$258,'2018'!$E$6:$E$258,O$1,'2018'!$H$6:$H$258,$A49)</f>
        <v>0</v>
      </c>
      <c r="P49" s="22">
        <f>SUMIFS('2018'!$M$6:$M$258,'2018'!$E$6:$E$258,P$1,'2018'!$H$6:$H$258,$A49)</f>
        <v>0</v>
      </c>
      <c r="Q49" s="22">
        <f>SUMIFS('2018'!$M$6:$M$258,'2018'!$E$6:$E$258,Q$1,'2018'!$H$6:$H$258,$A49)</f>
        <v>55566</v>
      </c>
      <c r="R49" s="22">
        <f>SUMIFS('2018'!$M$6:$M$258,'2018'!$E$6:$E$258,R$1,'2018'!$H$6:$H$258,$A49)</f>
        <v>0</v>
      </c>
      <c r="S49" s="22">
        <f>SUMIFS('2018'!$M$6:$M$258,'2018'!$E$6:$E$258,S$1,'2018'!$H$6:$H$258,$A49)</f>
        <v>0</v>
      </c>
      <c r="T49" s="22">
        <f>SUMIFS('2018'!$M$6:$M$258,'2018'!$E$6:$E$258,T$1,'2018'!$H$6:$H$258,$A49)</f>
        <v>0</v>
      </c>
      <c r="U49" s="22">
        <f>SUMIFS('2018'!$M$6:$M$258,'2018'!$E$6:$E$258,U$1,'2018'!$H$6:$H$258,$A49)</f>
        <v>0</v>
      </c>
      <c r="V49" s="22">
        <f>SUMIFS('2018'!$M$6:$M$258,'2018'!$E$6:$E$258,V$1,'2018'!$H$6:$H$258,$A49)</f>
        <v>0</v>
      </c>
      <c r="W49" s="22">
        <f>SUMIFS('2018'!$M$6:$M$258,'2018'!$E$6:$E$258,W$1,'2018'!$H$6:$H$258,$A49)</f>
        <v>0</v>
      </c>
      <c r="X49" s="22">
        <f>SUMIFS('2018'!$M$6:$M$258,'2018'!$E$6:$E$258,X$1,'2018'!$H$6:$H$258,$A49)</f>
        <v>0</v>
      </c>
      <c r="Y49" s="22">
        <f>SUMIFS('2018'!$M$6:$M$258,'2018'!$E$6:$E$258,Y$1,'2018'!$H$6:$H$258,$A49)</f>
        <v>0</v>
      </c>
      <c r="Z49" s="22">
        <f>SUMIFS('2018'!$M$6:$M$258,'2018'!$E$6:$E$258,Z$1,'2018'!$H$6:$H$258,$A49)</f>
        <v>0</v>
      </c>
      <c r="AA49" s="22">
        <f>SUMIFS('2018'!$M$6:$M$258,'2018'!$E$6:$E$258,AA$1,'2018'!$H$6:$H$258,$A49)</f>
        <v>0</v>
      </c>
      <c r="AB49" s="22">
        <f>SUMIFS('2018'!$M$6:$M$258,'2018'!$E$6:$E$258,AB$1,'2018'!$H$6:$H$258,$A49)</f>
        <v>0</v>
      </c>
      <c r="AC49" s="22">
        <f>SUMIFS('2018'!$M$6:$M$258,'2018'!$E$6:$E$258,AC$1,'2018'!$H$6:$H$258,$A49)</f>
        <v>0</v>
      </c>
      <c r="AD49" s="22">
        <f>SUMIFS('2018'!$M$6:$M$258,'2018'!$E$6:$E$258,AD$1,'2018'!$H$6:$H$258,$A49)</f>
        <v>0</v>
      </c>
      <c r="AE49" s="22">
        <f>SUMIFS('2018'!$M$6:$M$258,'2018'!$E$6:$E$258,AE$1,'2018'!$H$6:$H$258,$A49)</f>
        <v>0</v>
      </c>
      <c r="AF49" s="22">
        <f>SUMIFS('2018'!$M$6:$M$258,'2018'!$E$6:$E$258,AF$1,'2018'!$H$6:$H$258,$A49)</f>
        <v>0</v>
      </c>
      <c r="AG49" s="22">
        <f>SUMIFS('2018'!$M$6:$M$258,'2018'!$E$6:$E$258,AG$1,'2018'!$H$6:$H$258,$A49)</f>
        <v>0</v>
      </c>
      <c r="AH49" s="22">
        <f>SUMIFS('2018'!$M$6:$M$258,'2018'!$E$6:$E$258,AH$1,'2018'!$H$6:$H$258,$A49)</f>
        <v>0</v>
      </c>
      <c r="AI49" s="22">
        <f>SUMIFS('2018'!$M$6:$M$258,'2018'!$E$6:$E$258,AI$1,'2018'!$H$6:$H$258,$A49)</f>
        <v>0</v>
      </c>
      <c r="AJ49" s="22">
        <f>SUMIFS('2018'!$M$6:$M$258,'2018'!$E$6:$E$258,AJ$1,'2018'!$H$6:$H$258,$A49)</f>
        <v>0</v>
      </c>
      <c r="AK49" s="22">
        <f>SUMIFS('2018'!$M$6:$M$258,'2018'!$E$6:$E$258,AK$1,'2018'!$H$6:$H$258,$A49)</f>
        <v>0</v>
      </c>
      <c r="AL49" s="22">
        <f>SUMIFS('2018'!$M$6:$M$258,'2018'!$E$6:$E$258,AL$1,'2018'!$H$6:$H$258,$A49)</f>
        <v>0</v>
      </c>
      <c r="AM49" s="22">
        <f>SUMIFS('2018'!$M$6:$M$258,'2018'!$E$6:$E$258,AM$1,'2018'!$H$6:$H$258,$A49)</f>
        <v>0</v>
      </c>
      <c r="AN49" s="22">
        <f>SUMIFS('2018'!$M$6:$M$258,'2018'!$E$6:$E$258,AN$1,'2018'!$H$6:$H$258,$A49)</f>
        <v>0</v>
      </c>
      <c r="AO49" s="22">
        <f>SUMIFS('2018'!$M$6:$M$258,'2018'!$E$6:$E$258,AO$1,'2018'!$H$6:$H$258,$A49)</f>
        <v>0</v>
      </c>
      <c r="AP49" s="22">
        <f>SUMIFS('2018'!$M$6:$M$258,'2018'!$E$6:$E$258,AP$1,'2018'!$H$6:$H$258,$A49)</f>
        <v>0</v>
      </c>
      <c r="AQ49" s="22">
        <f>SUMIFS('2018'!$M$6:$M$258,'2018'!$E$6:$E$258,AQ$1,'2018'!$H$6:$H$258,$A49)</f>
        <v>0</v>
      </c>
      <c r="AR49" s="22">
        <f>SUMIFS('2018'!$M$6:$M$258,'2018'!$E$6:$E$258,AR$1,'2018'!$H$6:$H$258,$A49)</f>
        <v>0</v>
      </c>
      <c r="AS49" s="22">
        <f>SUMIFS('2018'!$M$6:$M$258,'2018'!$E$6:$E$258,AS$1,'2018'!$H$6:$H$258,$A49)</f>
        <v>0</v>
      </c>
    </row>
    <row r="50" spans="1:45">
      <c r="A50" s="32" t="s">
        <v>44</v>
      </c>
      <c r="B50" s="30">
        <f t="shared" si="88"/>
        <v>552663</v>
      </c>
      <c r="C50" s="22">
        <f>SUMIFS('2018'!$M$6:$M$258,'2018'!$E$6:$E$258,C$1,'2018'!$H$6:$H$258,$A50)</f>
        <v>0</v>
      </c>
      <c r="D50" s="22">
        <f>SUMIFS('2018'!$M$6:$M$258,'2018'!$E$6:$E$258,D$1,'2018'!$H$6:$H$258,$A50)</f>
        <v>0</v>
      </c>
      <c r="E50" s="22">
        <f>SUMIFS('2018'!$M$6:$M$258,'2018'!$E$6:$E$258,E$1,'2018'!$H$6:$H$258,$A50)</f>
        <v>0</v>
      </c>
      <c r="F50" s="22">
        <f>SUMIFS('2018'!$M$6:$M$258,'2018'!$E$6:$E$258,F$1,'2018'!$H$6:$H$258,$A50)</f>
        <v>0</v>
      </c>
      <c r="G50" s="22">
        <f>SUMIFS('2018'!$M$6:$M$258,'2018'!$E$6:$E$258,G$1,'2018'!$H$6:$H$258,$A50)</f>
        <v>0</v>
      </c>
      <c r="H50" s="22">
        <f>SUMIFS('2018'!$M$6:$M$258,'2018'!$E$6:$E$258,H$1,'2018'!$H$6:$H$258,$A50)</f>
        <v>0</v>
      </c>
      <c r="I50" s="22">
        <f>SUMIFS('2018'!$M$6:$M$258,'2018'!$E$6:$E$258,I$1,'2018'!$H$6:$H$258,$A50)</f>
        <v>0</v>
      </c>
      <c r="J50" s="22">
        <f>SUMIFS('2018'!$M$6:$M$258,'2018'!$E$6:$E$258,J$1,'2018'!$H$6:$H$258,$A50)</f>
        <v>0</v>
      </c>
      <c r="K50" s="22">
        <f>SUMIFS('2018'!$M$6:$M$258,'2018'!$E$6:$E$258,K$1,'2018'!$H$6:$H$258,$A50)</f>
        <v>0</v>
      </c>
      <c r="L50" s="22">
        <f>SUMIFS('2018'!$M$6:$M$258,'2018'!$E$6:$E$258,L$1,'2018'!$H$6:$H$258,$A50)</f>
        <v>0</v>
      </c>
      <c r="M50" s="22">
        <f>SUMIFS('2018'!$M$6:$M$258,'2018'!$E$6:$E$258,M$1,'2018'!$H$6:$H$258,$A50)</f>
        <v>0</v>
      </c>
      <c r="N50" s="22">
        <f>SUMIFS('2018'!$M$6:$M$258,'2018'!$E$6:$E$258,N$1,'2018'!$H$6:$H$258,$A50)</f>
        <v>552663</v>
      </c>
      <c r="O50" s="22">
        <f>SUMIFS('2018'!$M$6:$M$258,'2018'!$E$6:$E$258,O$1,'2018'!$H$6:$H$258,$A50)</f>
        <v>0</v>
      </c>
      <c r="P50" s="22">
        <f>SUMIFS('2018'!$M$6:$M$258,'2018'!$E$6:$E$258,P$1,'2018'!$H$6:$H$258,$A50)</f>
        <v>0</v>
      </c>
      <c r="Q50" s="22">
        <f>SUMIFS('2018'!$M$6:$M$258,'2018'!$E$6:$E$258,Q$1,'2018'!$H$6:$H$258,$A50)</f>
        <v>0</v>
      </c>
      <c r="R50" s="22">
        <f>SUMIFS('2018'!$M$6:$M$258,'2018'!$E$6:$E$258,R$1,'2018'!$H$6:$H$258,$A50)</f>
        <v>0</v>
      </c>
      <c r="S50" s="22">
        <f>SUMIFS('2018'!$M$6:$M$258,'2018'!$E$6:$E$258,S$1,'2018'!$H$6:$H$258,$A50)</f>
        <v>0</v>
      </c>
      <c r="T50" s="22">
        <f>SUMIFS('2018'!$M$6:$M$258,'2018'!$E$6:$E$258,T$1,'2018'!$H$6:$H$258,$A50)</f>
        <v>0</v>
      </c>
      <c r="U50" s="22">
        <f>SUMIFS('2018'!$M$6:$M$258,'2018'!$E$6:$E$258,U$1,'2018'!$H$6:$H$258,$A50)</f>
        <v>0</v>
      </c>
      <c r="V50" s="22">
        <f>SUMIFS('2018'!$M$6:$M$258,'2018'!$E$6:$E$258,V$1,'2018'!$H$6:$H$258,$A50)</f>
        <v>0</v>
      </c>
      <c r="W50" s="22">
        <f>SUMIFS('2018'!$M$6:$M$258,'2018'!$E$6:$E$258,W$1,'2018'!$H$6:$H$258,$A50)</f>
        <v>0</v>
      </c>
      <c r="X50" s="22">
        <f>SUMIFS('2018'!$M$6:$M$258,'2018'!$E$6:$E$258,X$1,'2018'!$H$6:$H$258,$A50)</f>
        <v>0</v>
      </c>
      <c r="Y50" s="22">
        <f>SUMIFS('2018'!$M$6:$M$258,'2018'!$E$6:$E$258,Y$1,'2018'!$H$6:$H$258,$A50)</f>
        <v>0</v>
      </c>
      <c r="Z50" s="22">
        <f>SUMIFS('2018'!$M$6:$M$258,'2018'!$E$6:$E$258,Z$1,'2018'!$H$6:$H$258,$A50)</f>
        <v>0</v>
      </c>
      <c r="AA50" s="22">
        <f>SUMIFS('2018'!$M$6:$M$258,'2018'!$E$6:$E$258,AA$1,'2018'!$H$6:$H$258,$A50)</f>
        <v>0</v>
      </c>
      <c r="AB50" s="22">
        <f>SUMIFS('2018'!$M$6:$M$258,'2018'!$E$6:$E$258,AB$1,'2018'!$H$6:$H$258,$A50)</f>
        <v>0</v>
      </c>
      <c r="AC50" s="22">
        <f>SUMIFS('2018'!$M$6:$M$258,'2018'!$E$6:$E$258,AC$1,'2018'!$H$6:$H$258,$A50)</f>
        <v>0</v>
      </c>
      <c r="AD50" s="22">
        <f>SUMIFS('2018'!$M$6:$M$258,'2018'!$E$6:$E$258,AD$1,'2018'!$H$6:$H$258,$A50)</f>
        <v>0</v>
      </c>
      <c r="AE50" s="22">
        <f>SUMIFS('2018'!$M$6:$M$258,'2018'!$E$6:$E$258,AE$1,'2018'!$H$6:$H$258,$A50)</f>
        <v>0</v>
      </c>
      <c r="AF50" s="22">
        <f>SUMIFS('2018'!$M$6:$M$258,'2018'!$E$6:$E$258,AF$1,'2018'!$H$6:$H$258,$A50)</f>
        <v>0</v>
      </c>
      <c r="AG50" s="22">
        <f>SUMIFS('2018'!$M$6:$M$258,'2018'!$E$6:$E$258,AG$1,'2018'!$H$6:$H$258,$A50)</f>
        <v>0</v>
      </c>
      <c r="AH50" s="22">
        <f>SUMIFS('2018'!$M$6:$M$258,'2018'!$E$6:$E$258,AH$1,'2018'!$H$6:$H$258,$A50)</f>
        <v>0</v>
      </c>
      <c r="AI50" s="22">
        <f>SUMIFS('2018'!$M$6:$M$258,'2018'!$E$6:$E$258,AI$1,'2018'!$H$6:$H$258,$A50)</f>
        <v>0</v>
      </c>
      <c r="AJ50" s="22">
        <f>SUMIFS('2018'!$M$6:$M$258,'2018'!$E$6:$E$258,AJ$1,'2018'!$H$6:$H$258,$A50)</f>
        <v>0</v>
      </c>
      <c r="AK50" s="22">
        <f>SUMIFS('2018'!$M$6:$M$258,'2018'!$E$6:$E$258,AK$1,'2018'!$H$6:$H$258,$A50)</f>
        <v>0</v>
      </c>
      <c r="AL50" s="22">
        <f>SUMIFS('2018'!$M$6:$M$258,'2018'!$E$6:$E$258,AL$1,'2018'!$H$6:$H$258,$A50)</f>
        <v>0</v>
      </c>
      <c r="AM50" s="22">
        <f>SUMIFS('2018'!$M$6:$M$258,'2018'!$E$6:$E$258,AM$1,'2018'!$H$6:$H$258,$A50)</f>
        <v>0</v>
      </c>
      <c r="AN50" s="22">
        <f>SUMIFS('2018'!$M$6:$M$258,'2018'!$E$6:$E$258,AN$1,'2018'!$H$6:$H$258,$A50)</f>
        <v>0</v>
      </c>
      <c r="AO50" s="22">
        <f>SUMIFS('2018'!$M$6:$M$258,'2018'!$E$6:$E$258,AO$1,'2018'!$H$6:$H$258,$A50)</f>
        <v>0</v>
      </c>
      <c r="AP50" s="22">
        <f>SUMIFS('2018'!$M$6:$M$258,'2018'!$E$6:$E$258,AP$1,'2018'!$H$6:$H$258,$A50)</f>
        <v>0</v>
      </c>
      <c r="AQ50" s="22">
        <f>SUMIFS('2018'!$M$6:$M$258,'2018'!$E$6:$E$258,AQ$1,'2018'!$H$6:$H$258,$A50)</f>
        <v>0</v>
      </c>
      <c r="AR50" s="22">
        <f>SUMIFS('2018'!$M$6:$M$258,'2018'!$E$6:$E$258,AR$1,'2018'!$H$6:$H$258,$A50)</f>
        <v>0</v>
      </c>
      <c r="AS50" s="22">
        <f>SUMIFS('2018'!$M$6:$M$258,'2018'!$E$6:$E$258,AS$1,'2018'!$H$6:$H$258,$A50)</f>
        <v>0</v>
      </c>
    </row>
    <row r="51" spans="1:45">
      <c r="A51" s="32" t="s">
        <v>22</v>
      </c>
      <c r="B51" s="30">
        <f t="shared" si="88"/>
        <v>8778341</v>
      </c>
      <c r="C51" s="22">
        <f>SUMIFS('2018'!$M$6:$M$258,'2018'!$E$6:$E$258,C$1,'2018'!$H$6:$H$258,$A51)</f>
        <v>824620</v>
      </c>
      <c r="D51" s="22">
        <f>SUMIFS('2018'!$M$6:$M$258,'2018'!$E$6:$E$258,D$1,'2018'!$H$6:$H$258,$A51)</f>
        <v>0</v>
      </c>
      <c r="E51" s="22">
        <f>SUMIFS('2018'!$M$6:$M$258,'2018'!$E$6:$E$258,E$1,'2018'!$H$6:$H$258,$A51)</f>
        <v>769263</v>
      </c>
      <c r="F51" s="22">
        <f>SUMIFS('2018'!$M$6:$M$258,'2018'!$E$6:$E$258,F$1,'2018'!$H$6:$H$258,$A51)</f>
        <v>197062</v>
      </c>
      <c r="G51" s="22">
        <f>SUMIFS('2018'!$M$6:$M$258,'2018'!$E$6:$E$258,G$1,'2018'!$H$6:$H$258,$A51)</f>
        <v>418282</v>
      </c>
      <c r="H51" s="22">
        <f>SUMIFS('2018'!$M$6:$M$258,'2018'!$E$6:$E$258,H$1,'2018'!$H$6:$H$258,$A51)</f>
        <v>332517</v>
      </c>
      <c r="I51" s="22">
        <f>SUMIFS('2018'!$M$6:$M$258,'2018'!$E$6:$E$258,I$1,'2018'!$H$6:$H$258,$A51)</f>
        <v>465346</v>
      </c>
      <c r="J51" s="22">
        <f>SUMIFS('2018'!$M$6:$M$258,'2018'!$E$6:$E$258,J$1,'2018'!$H$6:$H$258,$A51)</f>
        <v>0</v>
      </c>
      <c r="K51" s="22">
        <f>SUMIFS('2018'!$M$6:$M$258,'2018'!$E$6:$E$258,K$1,'2018'!$H$6:$H$258,$A51)</f>
        <v>98814</v>
      </c>
      <c r="L51" s="22">
        <f>SUMIFS('2018'!$M$6:$M$258,'2018'!$E$6:$E$258,L$1,'2018'!$H$6:$H$258,$A51)</f>
        <v>1387735</v>
      </c>
      <c r="M51" s="22">
        <f>SUMIFS('2018'!$M$6:$M$258,'2018'!$E$6:$E$258,M$1,'2018'!$H$6:$H$258,$A51)</f>
        <v>512536</v>
      </c>
      <c r="N51" s="22">
        <f>SUMIFS('2018'!$M$6:$M$258,'2018'!$E$6:$E$258,N$1,'2018'!$H$6:$H$258,$A51)</f>
        <v>20296</v>
      </c>
      <c r="O51" s="22">
        <f>SUMIFS('2018'!$M$6:$M$258,'2018'!$E$6:$E$258,O$1,'2018'!$H$6:$H$258,$A51)</f>
        <v>0</v>
      </c>
      <c r="P51" s="22">
        <f>SUMIFS('2018'!$M$6:$M$258,'2018'!$E$6:$E$258,P$1,'2018'!$H$6:$H$258,$A51)</f>
        <v>133017</v>
      </c>
      <c r="Q51" s="22">
        <f>SUMIFS('2018'!$M$6:$M$258,'2018'!$E$6:$E$258,Q$1,'2018'!$H$6:$H$258,$A51)</f>
        <v>0</v>
      </c>
      <c r="R51" s="22">
        <f>SUMIFS('2018'!$M$6:$M$258,'2018'!$E$6:$E$258,R$1,'2018'!$H$6:$H$258,$A51)</f>
        <v>50637</v>
      </c>
      <c r="S51" s="22">
        <f>SUMIFS('2018'!$M$6:$M$258,'2018'!$E$6:$E$258,S$1,'2018'!$H$6:$H$258,$A51)</f>
        <v>53085</v>
      </c>
      <c r="T51" s="22">
        <f>SUMIFS('2018'!$M$6:$M$258,'2018'!$E$6:$E$258,T$1,'2018'!$H$6:$H$258,$A51)</f>
        <v>53286</v>
      </c>
      <c r="U51" s="22">
        <f>SUMIFS('2018'!$M$6:$M$258,'2018'!$E$6:$E$258,U$1,'2018'!$H$6:$H$258,$A51)</f>
        <v>0</v>
      </c>
      <c r="V51" s="22">
        <f>SUMIFS('2018'!$M$6:$M$258,'2018'!$E$6:$E$258,V$1,'2018'!$H$6:$H$258,$A51)</f>
        <v>0</v>
      </c>
      <c r="W51" s="22">
        <f>SUMIFS('2018'!$M$6:$M$258,'2018'!$E$6:$E$258,W$1,'2018'!$H$6:$H$258,$A51)</f>
        <v>0</v>
      </c>
      <c r="X51" s="22">
        <f>SUMIFS('2018'!$M$6:$M$258,'2018'!$E$6:$E$258,X$1,'2018'!$H$6:$H$258,$A51)</f>
        <v>542469</v>
      </c>
      <c r="Y51" s="22">
        <f>SUMIFS('2018'!$M$6:$M$258,'2018'!$E$6:$E$258,Y$1,'2018'!$H$6:$H$258,$A51)</f>
        <v>0</v>
      </c>
      <c r="Z51" s="22">
        <f>SUMIFS('2018'!$M$6:$M$258,'2018'!$E$6:$E$258,Z$1,'2018'!$H$6:$H$258,$A51)</f>
        <v>0</v>
      </c>
      <c r="AA51" s="22">
        <f>SUMIFS('2018'!$M$6:$M$258,'2018'!$E$6:$E$258,AA$1,'2018'!$H$6:$H$258,$A51)</f>
        <v>327257</v>
      </c>
      <c r="AB51" s="22">
        <f>SUMIFS('2018'!$M$6:$M$258,'2018'!$E$6:$E$258,AB$1,'2018'!$H$6:$H$258,$A51)</f>
        <v>418781</v>
      </c>
      <c r="AC51" s="22">
        <f>SUMIFS('2018'!$M$6:$M$258,'2018'!$E$6:$E$258,AC$1,'2018'!$H$6:$H$258,$A51)</f>
        <v>265896</v>
      </c>
      <c r="AD51" s="22">
        <f>SUMIFS('2018'!$M$6:$M$258,'2018'!$E$6:$E$258,AD$1,'2018'!$H$6:$H$258,$A51)</f>
        <v>466634</v>
      </c>
      <c r="AE51" s="22">
        <f>SUMIFS('2018'!$M$6:$M$258,'2018'!$E$6:$E$258,AE$1,'2018'!$H$6:$H$258,$A51)</f>
        <v>504476</v>
      </c>
      <c r="AF51" s="22">
        <f>SUMIFS('2018'!$M$6:$M$258,'2018'!$E$6:$E$258,AF$1,'2018'!$H$6:$H$258,$A51)</f>
        <v>247795</v>
      </c>
      <c r="AG51" s="22">
        <f>SUMIFS('2018'!$M$6:$M$258,'2018'!$E$6:$E$258,AG$1,'2018'!$H$6:$H$258,$A51)</f>
        <v>0</v>
      </c>
      <c r="AH51" s="22">
        <f>SUMIFS('2018'!$M$6:$M$258,'2018'!$E$6:$E$258,AH$1,'2018'!$H$6:$H$258,$A51)</f>
        <v>0</v>
      </c>
      <c r="AI51" s="22">
        <f>SUMIFS('2018'!$M$6:$M$258,'2018'!$E$6:$E$258,AI$1,'2018'!$H$6:$H$258,$A51)</f>
        <v>342218</v>
      </c>
      <c r="AJ51" s="22">
        <f>SUMIFS('2018'!$M$6:$M$258,'2018'!$E$6:$E$258,AJ$1,'2018'!$H$6:$H$258,$A51)</f>
        <v>27956</v>
      </c>
      <c r="AK51" s="22">
        <f>SUMIFS('2018'!$M$6:$M$258,'2018'!$E$6:$E$258,AK$1,'2018'!$H$6:$H$258,$A51)</f>
        <v>16388</v>
      </c>
      <c r="AL51" s="22">
        <f>SUMIFS('2018'!$M$6:$M$258,'2018'!$E$6:$E$258,AL$1,'2018'!$H$6:$H$258,$A51)</f>
        <v>0</v>
      </c>
      <c r="AM51" s="22">
        <f>SUMIFS('2018'!$M$6:$M$258,'2018'!$E$6:$E$258,AM$1,'2018'!$H$6:$H$258,$A51)</f>
        <v>16441</v>
      </c>
      <c r="AN51" s="22">
        <f>SUMIFS('2018'!$M$6:$M$258,'2018'!$E$6:$E$258,AN$1,'2018'!$H$6:$H$258,$A51)</f>
        <v>91474</v>
      </c>
      <c r="AO51" s="22">
        <f>SUMIFS('2018'!$M$6:$M$258,'2018'!$E$6:$E$258,AO$1,'2018'!$H$6:$H$258,$A51)</f>
        <v>37170</v>
      </c>
      <c r="AP51" s="22">
        <f>SUMIFS('2018'!$M$6:$M$258,'2018'!$E$6:$E$258,AP$1,'2018'!$H$6:$H$258,$A51)</f>
        <v>55342</v>
      </c>
      <c r="AQ51" s="22">
        <f>SUMIFS('2018'!$M$6:$M$258,'2018'!$E$6:$E$258,AQ$1,'2018'!$H$6:$H$258,$A51)</f>
        <v>0</v>
      </c>
      <c r="AR51" s="22">
        <f>SUMIFS('2018'!$M$6:$M$258,'2018'!$E$6:$E$258,AR$1,'2018'!$H$6:$H$258,$A51)</f>
        <v>50774</v>
      </c>
      <c r="AS51" s="22">
        <f>SUMIFS('2018'!$M$6:$M$258,'2018'!$E$6:$E$258,AS$1,'2018'!$H$6:$H$258,$A51)</f>
        <v>50774</v>
      </c>
    </row>
    <row r="52" spans="1:45">
      <c r="A52" s="32" t="s">
        <v>25</v>
      </c>
      <c r="B52" s="30">
        <f t="shared" si="88"/>
        <v>4330798</v>
      </c>
      <c r="C52" s="22">
        <f>SUMIFS('2018'!$M$6:$M$258,'2018'!$E$6:$E$258,C$1,'2018'!$H$6:$H$258,$A52)</f>
        <v>16538</v>
      </c>
      <c r="D52" s="22">
        <f>SUMIFS('2018'!$M$6:$M$258,'2018'!$E$6:$E$258,D$1,'2018'!$H$6:$H$258,$A52)</f>
        <v>0</v>
      </c>
      <c r="E52" s="22">
        <f>SUMIFS('2018'!$M$6:$M$258,'2018'!$E$6:$E$258,E$1,'2018'!$H$6:$H$258,$A52)</f>
        <v>0</v>
      </c>
      <c r="F52" s="22">
        <f>SUMIFS('2018'!$M$6:$M$258,'2018'!$E$6:$E$258,F$1,'2018'!$H$6:$H$258,$A52)</f>
        <v>0</v>
      </c>
      <c r="G52" s="22">
        <f>SUMIFS('2018'!$M$6:$M$258,'2018'!$E$6:$E$258,G$1,'2018'!$H$6:$H$258,$A52)</f>
        <v>56890</v>
      </c>
      <c r="H52" s="22">
        <f>SUMIFS('2018'!$M$6:$M$258,'2018'!$E$6:$E$258,H$1,'2018'!$H$6:$H$258,$A52)</f>
        <v>0</v>
      </c>
      <c r="I52" s="22">
        <f>SUMIFS('2018'!$M$6:$M$258,'2018'!$E$6:$E$258,I$1,'2018'!$H$6:$H$258,$A52)</f>
        <v>0</v>
      </c>
      <c r="J52" s="22">
        <f>SUMIFS('2018'!$M$6:$M$258,'2018'!$E$6:$E$258,J$1,'2018'!$H$6:$H$258,$A52)</f>
        <v>9562</v>
      </c>
      <c r="K52" s="22">
        <f>SUMIFS('2018'!$M$6:$M$258,'2018'!$E$6:$E$258,K$1,'2018'!$H$6:$H$258,$A52)</f>
        <v>14000</v>
      </c>
      <c r="L52" s="22">
        <f>SUMIFS('2018'!$M$6:$M$258,'2018'!$E$6:$E$258,L$1,'2018'!$H$6:$H$258,$A52)</f>
        <v>34450</v>
      </c>
      <c r="M52" s="22">
        <f>SUMIFS('2018'!$M$6:$M$258,'2018'!$E$6:$E$258,M$1,'2018'!$H$6:$H$258,$A52)</f>
        <v>5500</v>
      </c>
      <c r="N52" s="22">
        <f>SUMIFS('2018'!$M$6:$M$258,'2018'!$E$6:$E$258,N$1,'2018'!$H$6:$H$258,$A52)</f>
        <v>1400</v>
      </c>
      <c r="O52" s="22">
        <f>SUMIFS('2018'!$M$6:$M$258,'2018'!$E$6:$E$258,O$1,'2018'!$H$6:$H$258,$A52)</f>
        <v>0</v>
      </c>
      <c r="P52" s="22">
        <f>SUMIFS('2018'!$M$6:$M$258,'2018'!$E$6:$E$258,P$1,'2018'!$H$6:$H$258,$A52)</f>
        <v>0</v>
      </c>
      <c r="Q52" s="22">
        <f>SUMIFS('2018'!$M$6:$M$258,'2018'!$E$6:$E$258,Q$1,'2018'!$H$6:$H$258,$A52)</f>
        <v>1937003</v>
      </c>
      <c r="R52" s="22">
        <f>SUMIFS('2018'!$M$6:$M$258,'2018'!$E$6:$E$258,R$1,'2018'!$H$6:$H$258,$A52)</f>
        <v>0</v>
      </c>
      <c r="S52" s="22">
        <f>SUMIFS('2018'!$M$6:$M$258,'2018'!$E$6:$E$258,S$1,'2018'!$H$6:$H$258,$A52)</f>
        <v>0</v>
      </c>
      <c r="T52" s="22">
        <f>SUMIFS('2018'!$M$6:$M$258,'2018'!$E$6:$E$258,T$1,'2018'!$H$6:$H$258,$A52)</f>
        <v>0</v>
      </c>
      <c r="U52" s="22">
        <f>SUMIFS('2018'!$M$6:$M$258,'2018'!$E$6:$E$258,U$1,'2018'!$H$6:$H$258,$A52)</f>
        <v>315262</v>
      </c>
      <c r="V52" s="22">
        <f>SUMIFS('2018'!$M$6:$M$258,'2018'!$E$6:$E$258,V$1,'2018'!$H$6:$H$258,$A52)</f>
        <v>5415</v>
      </c>
      <c r="W52" s="22">
        <f>SUMIFS('2018'!$M$6:$M$258,'2018'!$E$6:$E$258,W$1,'2018'!$H$6:$H$258,$A52)</f>
        <v>1929265</v>
      </c>
      <c r="X52" s="22">
        <f>SUMIFS('2018'!$M$6:$M$258,'2018'!$E$6:$E$258,X$1,'2018'!$H$6:$H$258,$A52)</f>
        <v>0</v>
      </c>
      <c r="Y52" s="22">
        <f>SUMIFS('2018'!$M$6:$M$258,'2018'!$E$6:$E$258,Y$1,'2018'!$H$6:$H$258,$A52)</f>
        <v>5513</v>
      </c>
      <c r="Z52" s="22">
        <f>SUMIFS('2018'!$M$6:$M$258,'2018'!$E$6:$E$258,Z$1,'2018'!$H$6:$H$258,$A52)</f>
        <v>0</v>
      </c>
      <c r="AA52" s="22">
        <f>SUMIFS('2018'!$M$6:$M$258,'2018'!$E$6:$E$258,AA$1,'2018'!$H$6:$H$258,$A52)</f>
        <v>0</v>
      </c>
      <c r="AB52" s="22">
        <f>SUMIFS('2018'!$M$6:$M$258,'2018'!$E$6:$E$258,AB$1,'2018'!$H$6:$H$258,$A52)</f>
        <v>0</v>
      </c>
      <c r="AC52" s="22">
        <f>SUMIFS('2018'!$M$6:$M$258,'2018'!$E$6:$E$258,AC$1,'2018'!$H$6:$H$258,$A52)</f>
        <v>0</v>
      </c>
      <c r="AD52" s="22">
        <f>SUMIFS('2018'!$M$6:$M$258,'2018'!$E$6:$E$258,AD$1,'2018'!$H$6:$H$258,$A52)</f>
        <v>0</v>
      </c>
      <c r="AE52" s="22">
        <f>SUMIFS('2018'!$M$6:$M$258,'2018'!$E$6:$E$258,AE$1,'2018'!$H$6:$H$258,$A52)</f>
        <v>0</v>
      </c>
      <c r="AF52" s="22">
        <f>SUMIFS('2018'!$M$6:$M$258,'2018'!$E$6:$E$258,AF$1,'2018'!$H$6:$H$258,$A52)</f>
        <v>0</v>
      </c>
      <c r="AG52" s="22">
        <f>SUMIFS('2018'!$M$6:$M$258,'2018'!$E$6:$E$258,AG$1,'2018'!$H$6:$H$258,$A52)</f>
        <v>0</v>
      </c>
      <c r="AH52" s="22">
        <f>SUMIFS('2018'!$M$6:$M$258,'2018'!$E$6:$E$258,AH$1,'2018'!$H$6:$H$258,$A52)</f>
        <v>0</v>
      </c>
      <c r="AI52" s="22">
        <f>SUMIFS('2018'!$M$6:$M$258,'2018'!$E$6:$E$258,AI$1,'2018'!$H$6:$H$258,$A52)</f>
        <v>0</v>
      </c>
      <c r="AJ52" s="22">
        <f>SUMIFS('2018'!$M$6:$M$258,'2018'!$E$6:$E$258,AJ$1,'2018'!$H$6:$H$258,$A52)</f>
        <v>0</v>
      </c>
      <c r="AK52" s="22">
        <f>SUMIFS('2018'!$M$6:$M$258,'2018'!$E$6:$E$258,AK$1,'2018'!$H$6:$H$258,$A52)</f>
        <v>0</v>
      </c>
      <c r="AL52" s="22">
        <f>SUMIFS('2018'!$M$6:$M$258,'2018'!$E$6:$E$258,AL$1,'2018'!$H$6:$H$258,$A52)</f>
        <v>0</v>
      </c>
      <c r="AM52" s="22">
        <f>SUMIFS('2018'!$M$6:$M$258,'2018'!$E$6:$E$258,AM$1,'2018'!$H$6:$H$258,$A52)</f>
        <v>0</v>
      </c>
      <c r="AN52" s="22">
        <f>SUMIFS('2018'!$M$6:$M$258,'2018'!$E$6:$E$258,AN$1,'2018'!$H$6:$H$258,$A52)</f>
        <v>0</v>
      </c>
      <c r="AO52" s="22">
        <f>SUMIFS('2018'!$M$6:$M$258,'2018'!$E$6:$E$258,AO$1,'2018'!$H$6:$H$258,$A52)</f>
        <v>0</v>
      </c>
      <c r="AP52" s="22">
        <f>SUMIFS('2018'!$M$6:$M$258,'2018'!$E$6:$E$258,AP$1,'2018'!$H$6:$H$258,$A52)</f>
        <v>0</v>
      </c>
      <c r="AQ52" s="22">
        <f>SUMIFS('2018'!$M$6:$M$258,'2018'!$E$6:$E$258,AQ$1,'2018'!$H$6:$H$258,$A52)</f>
        <v>0</v>
      </c>
      <c r="AR52" s="22">
        <f>SUMIFS('2018'!$M$6:$M$258,'2018'!$E$6:$E$258,AR$1,'2018'!$H$6:$H$258,$A52)</f>
        <v>0</v>
      </c>
      <c r="AS52" s="22">
        <f>SUMIFS('2018'!$M$6:$M$258,'2018'!$E$6:$E$258,AS$1,'2018'!$H$6:$H$258,$A52)</f>
        <v>0</v>
      </c>
    </row>
    <row r="53" spans="1:45">
      <c r="A53" s="32" t="s">
        <v>75</v>
      </c>
      <c r="B53" s="30">
        <f t="shared" si="88"/>
        <v>10466084</v>
      </c>
      <c r="C53" s="22">
        <f>SUMIFS('2018'!$M$6:$M$258,'2018'!$E$6:$E$258,C$1,'2018'!$H$6:$H$258,$A53)</f>
        <v>273249</v>
      </c>
      <c r="D53" s="22">
        <f>SUMIFS('2018'!$M$6:$M$258,'2018'!$E$6:$E$258,D$1,'2018'!$H$6:$H$258,$A53)</f>
        <v>1552010</v>
      </c>
      <c r="E53" s="22">
        <f>SUMIFS('2018'!$M$6:$M$258,'2018'!$E$6:$E$258,E$1,'2018'!$H$6:$H$258,$A53)</f>
        <v>0</v>
      </c>
      <c r="F53" s="22">
        <f>SUMIFS('2018'!$M$6:$M$258,'2018'!$E$6:$E$258,F$1,'2018'!$H$6:$H$258,$A53)</f>
        <v>64843</v>
      </c>
      <c r="G53" s="22">
        <f>SUMIFS('2018'!$M$6:$M$258,'2018'!$E$6:$E$258,G$1,'2018'!$H$6:$H$258,$A53)</f>
        <v>628472</v>
      </c>
      <c r="H53" s="22">
        <f>SUMIFS('2018'!$M$6:$M$258,'2018'!$E$6:$E$258,H$1,'2018'!$H$6:$H$258,$A53)</f>
        <v>59775</v>
      </c>
      <c r="I53" s="22">
        <f>SUMIFS('2018'!$M$6:$M$258,'2018'!$E$6:$E$258,I$1,'2018'!$H$6:$H$258,$A53)</f>
        <v>0</v>
      </c>
      <c r="J53" s="22">
        <f>SUMIFS('2018'!$M$6:$M$258,'2018'!$E$6:$E$258,J$1,'2018'!$H$6:$H$258,$A53)</f>
        <v>155500</v>
      </c>
      <c r="K53" s="22">
        <f>SUMIFS('2018'!$M$6:$M$258,'2018'!$E$6:$E$258,K$1,'2018'!$H$6:$H$258,$A53)</f>
        <v>0</v>
      </c>
      <c r="L53" s="22">
        <f>SUMIFS('2018'!$M$6:$M$258,'2018'!$E$6:$E$258,L$1,'2018'!$H$6:$H$258,$A53)</f>
        <v>0</v>
      </c>
      <c r="M53" s="22">
        <f>SUMIFS('2018'!$M$6:$M$258,'2018'!$E$6:$E$258,M$1,'2018'!$H$6:$H$258,$A53)</f>
        <v>0</v>
      </c>
      <c r="N53" s="22">
        <f>SUMIFS('2018'!$M$6:$M$258,'2018'!$E$6:$E$258,N$1,'2018'!$H$6:$H$258,$A53)</f>
        <v>0</v>
      </c>
      <c r="O53" s="22">
        <f>SUMIFS('2018'!$M$6:$M$258,'2018'!$E$6:$E$258,O$1,'2018'!$H$6:$H$258,$A53)</f>
        <v>314188</v>
      </c>
      <c r="P53" s="22">
        <f>SUMIFS('2018'!$M$6:$M$258,'2018'!$E$6:$E$258,P$1,'2018'!$H$6:$H$258,$A53)</f>
        <v>111148</v>
      </c>
      <c r="Q53" s="22">
        <f>SUMIFS('2018'!$M$6:$M$258,'2018'!$E$6:$E$258,Q$1,'2018'!$H$6:$H$258,$A53)</f>
        <v>89386</v>
      </c>
      <c r="R53" s="22">
        <f>SUMIFS('2018'!$M$6:$M$258,'2018'!$E$6:$E$258,R$1,'2018'!$H$6:$H$258,$A53)</f>
        <v>65433</v>
      </c>
      <c r="S53" s="22">
        <f>SUMIFS('2018'!$M$6:$M$258,'2018'!$E$6:$E$258,S$1,'2018'!$H$6:$H$258,$A53)</f>
        <v>0</v>
      </c>
      <c r="T53" s="22">
        <f>SUMIFS('2018'!$M$6:$M$258,'2018'!$E$6:$E$258,T$1,'2018'!$H$6:$H$258,$A53)</f>
        <v>63436</v>
      </c>
      <c r="U53" s="22">
        <f>SUMIFS('2018'!$M$6:$M$258,'2018'!$E$6:$E$258,U$1,'2018'!$H$6:$H$258,$A53)</f>
        <v>93966</v>
      </c>
      <c r="V53" s="22">
        <f>SUMIFS('2018'!$M$6:$M$258,'2018'!$E$6:$E$258,V$1,'2018'!$H$6:$H$258,$A53)</f>
        <v>221206</v>
      </c>
      <c r="W53" s="22">
        <f>SUMIFS('2018'!$M$6:$M$258,'2018'!$E$6:$E$258,W$1,'2018'!$H$6:$H$258,$A53)</f>
        <v>34961</v>
      </c>
      <c r="X53" s="22">
        <f>SUMIFS('2018'!$M$6:$M$258,'2018'!$E$6:$E$258,X$1,'2018'!$H$6:$H$258,$A53)</f>
        <v>0</v>
      </c>
      <c r="Y53" s="22">
        <f>SUMIFS('2018'!$M$6:$M$258,'2018'!$E$6:$E$258,Y$1,'2018'!$H$6:$H$258,$A53)</f>
        <v>1150945</v>
      </c>
      <c r="Z53" s="22">
        <f>SUMIFS('2018'!$M$6:$M$258,'2018'!$E$6:$E$258,Z$1,'2018'!$H$6:$H$258,$A53)</f>
        <v>0</v>
      </c>
      <c r="AA53" s="22">
        <f>SUMIFS('2018'!$M$6:$M$258,'2018'!$E$6:$E$258,AA$1,'2018'!$H$6:$H$258,$A53)</f>
        <v>633472</v>
      </c>
      <c r="AB53" s="22">
        <f>SUMIFS('2018'!$M$6:$M$258,'2018'!$E$6:$E$258,AB$1,'2018'!$H$6:$H$258,$A53)</f>
        <v>0</v>
      </c>
      <c r="AC53" s="22">
        <f>SUMIFS('2018'!$M$6:$M$258,'2018'!$E$6:$E$258,AC$1,'2018'!$H$6:$H$258,$A53)</f>
        <v>0</v>
      </c>
      <c r="AD53" s="22">
        <f>SUMIFS('2018'!$M$6:$M$258,'2018'!$E$6:$E$258,AD$1,'2018'!$H$6:$H$258,$A53)</f>
        <v>0</v>
      </c>
      <c r="AE53" s="22">
        <f>SUMIFS('2018'!$M$6:$M$258,'2018'!$E$6:$E$258,AE$1,'2018'!$H$6:$H$258,$A53)</f>
        <v>0</v>
      </c>
      <c r="AF53" s="22">
        <f>SUMIFS('2018'!$M$6:$M$258,'2018'!$E$6:$E$258,AF$1,'2018'!$H$6:$H$258,$A53)</f>
        <v>725280</v>
      </c>
      <c r="AG53" s="22">
        <f>SUMIFS('2018'!$M$6:$M$258,'2018'!$E$6:$E$258,AG$1,'2018'!$H$6:$H$258,$A53)</f>
        <v>1129723</v>
      </c>
      <c r="AH53" s="22">
        <f>SUMIFS('2018'!$M$6:$M$258,'2018'!$E$6:$E$258,AH$1,'2018'!$H$6:$H$258,$A53)</f>
        <v>732924</v>
      </c>
      <c r="AI53" s="22">
        <f>SUMIFS('2018'!$M$6:$M$258,'2018'!$E$6:$E$258,AI$1,'2018'!$H$6:$H$258,$A53)</f>
        <v>440498</v>
      </c>
      <c r="AJ53" s="22">
        <f>SUMIFS('2018'!$M$6:$M$258,'2018'!$E$6:$E$258,AJ$1,'2018'!$H$6:$H$258,$A53)</f>
        <v>192523</v>
      </c>
      <c r="AK53" s="22">
        <f>SUMIFS('2018'!$M$6:$M$258,'2018'!$E$6:$E$258,AK$1,'2018'!$H$6:$H$258,$A53)</f>
        <v>162212</v>
      </c>
      <c r="AL53" s="22">
        <f>SUMIFS('2018'!$M$6:$M$258,'2018'!$E$6:$E$258,AL$1,'2018'!$H$6:$H$258,$A53)</f>
        <v>70329</v>
      </c>
      <c r="AM53" s="22">
        <f>SUMIFS('2018'!$M$6:$M$258,'2018'!$E$6:$E$258,AM$1,'2018'!$H$6:$H$258,$A53)</f>
        <v>28156</v>
      </c>
      <c r="AN53" s="22">
        <f>SUMIFS('2018'!$M$6:$M$258,'2018'!$E$6:$E$258,AN$1,'2018'!$H$6:$H$258,$A53)</f>
        <v>429267</v>
      </c>
      <c r="AO53" s="22">
        <f>SUMIFS('2018'!$M$6:$M$258,'2018'!$E$6:$E$258,AO$1,'2018'!$H$6:$H$258,$A53)</f>
        <v>18131</v>
      </c>
      <c r="AP53" s="22">
        <f>SUMIFS('2018'!$M$6:$M$258,'2018'!$E$6:$E$258,AP$1,'2018'!$H$6:$H$258,$A53)</f>
        <v>77461</v>
      </c>
      <c r="AQ53" s="22">
        <f>SUMIFS('2018'!$M$6:$M$258,'2018'!$E$6:$E$258,AQ$1,'2018'!$H$6:$H$258,$A53)</f>
        <v>186877</v>
      </c>
      <c r="AR53" s="22">
        <f>SUMIFS('2018'!$M$6:$M$258,'2018'!$E$6:$E$258,AR$1,'2018'!$H$6:$H$258,$A53)</f>
        <v>500049</v>
      </c>
      <c r="AS53" s="22">
        <f>SUMIFS('2018'!$M$6:$M$258,'2018'!$E$6:$E$258,AS$1,'2018'!$H$6:$H$258,$A53)</f>
        <v>260664</v>
      </c>
    </row>
    <row r="54" spans="1:45">
      <c r="A54" s="32" t="s">
        <v>33</v>
      </c>
      <c r="B54" s="30">
        <f t="shared" si="88"/>
        <v>105299</v>
      </c>
      <c r="C54" s="22">
        <f>SUMIFS('2018'!$M$6:$M$258,'2018'!$E$6:$E$258,C$1,'2018'!$H$6:$H$258,$A54)</f>
        <v>105299</v>
      </c>
      <c r="D54" s="22">
        <f>SUMIFS('2018'!$M$6:$M$258,'2018'!$E$6:$E$258,D$1,'2018'!$H$6:$H$258,$A54)</f>
        <v>0</v>
      </c>
      <c r="E54" s="22">
        <f>SUMIFS('2018'!$M$6:$M$258,'2018'!$E$6:$E$258,E$1,'2018'!$H$6:$H$258,$A54)</f>
        <v>0</v>
      </c>
      <c r="F54" s="22">
        <f>SUMIFS('2018'!$M$6:$M$258,'2018'!$E$6:$E$258,F$1,'2018'!$H$6:$H$258,$A54)</f>
        <v>0</v>
      </c>
      <c r="G54" s="22">
        <f>SUMIFS('2018'!$M$6:$M$258,'2018'!$E$6:$E$258,G$1,'2018'!$H$6:$H$258,$A54)</f>
        <v>0</v>
      </c>
      <c r="H54" s="22">
        <f>SUMIFS('2018'!$M$6:$M$258,'2018'!$E$6:$E$258,H$1,'2018'!$H$6:$H$258,$A54)</f>
        <v>0</v>
      </c>
      <c r="I54" s="22">
        <f>SUMIFS('2018'!$M$6:$M$258,'2018'!$E$6:$E$258,I$1,'2018'!$H$6:$H$258,$A54)</f>
        <v>0</v>
      </c>
      <c r="J54" s="22">
        <f>SUMIFS('2018'!$M$6:$M$258,'2018'!$E$6:$E$258,J$1,'2018'!$H$6:$H$258,$A54)</f>
        <v>0</v>
      </c>
      <c r="K54" s="22">
        <f>SUMIFS('2018'!$M$6:$M$258,'2018'!$E$6:$E$258,K$1,'2018'!$H$6:$H$258,$A54)</f>
        <v>0</v>
      </c>
      <c r="L54" s="22">
        <f>SUMIFS('2018'!$M$6:$M$258,'2018'!$E$6:$E$258,L$1,'2018'!$H$6:$H$258,$A54)</f>
        <v>0</v>
      </c>
      <c r="M54" s="22">
        <f>SUMIFS('2018'!$M$6:$M$258,'2018'!$E$6:$E$258,M$1,'2018'!$H$6:$H$258,$A54)</f>
        <v>0</v>
      </c>
      <c r="N54" s="22">
        <f>SUMIFS('2018'!$M$6:$M$258,'2018'!$E$6:$E$258,N$1,'2018'!$H$6:$H$258,$A54)</f>
        <v>0</v>
      </c>
      <c r="O54" s="22">
        <f>SUMIFS('2018'!$M$6:$M$258,'2018'!$E$6:$E$258,O$1,'2018'!$H$6:$H$258,$A54)</f>
        <v>0</v>
      </c>
      <c r="P54" s="22">
        <f>SUMIFS('2018'!$M$6:$M$258,'2018'!$E$6:$E$258,P$1,'2018'!$H$6:$H$258,$A54)</f>
        <v>0</v>
      </c>
      <c r="Q54" s="22">
        <f>SUMIFS('2018'!$M$6:$M$258,'2018'!$E$6:$E$258,Q$1,'2018'!$H$6:$H$258,$A54)</f>
        <v>0</v>
      </c>
      <c r="R54" s="22">
        <f>SUMIFS('2018'!$M$6:$M$258,'2018'!$E$6:$E$258,R$1,'2018'!$H$6:$H$258,$A54)</f>
        <v>0</v>
      </c>
      <c r="S54" s="22">
        <f>SUMIFS('2018'!$M$6:$M$258,'2018'!$E$6:$E$258,S$1,'2018'!$H$6:$H$258,$A54)</f>
        <v>0</v>
      </c>
      <c r="T54" s="22">
        <f>SUMIFS('2018'!$M$6:$M$258,'2018'!$E$6:$E$258,T$1,'2018'!$H$6:$H$258,$A54)</f>
        <v>0</v>
      </c>
      <c r="U54" s="22">
        <f>SUMIFS('2018'!$M$6:$M$258,'2018'!$E$6:$E$258,U$1,'2018'!$H$6:$H$258,$A54)</f>
        <v>0</v>
      </c>
      <c r="V54" s="22">
        <f>SUMIFS('2018'!$M$6:$M$258,'2018'!$E$6:$E$258,V$1,'2018'!$H$6:$H$258,$A54)</f>
        <v>0</v>
      </c>
      <c r="W54" s="22">
        <f>SUMIFS('2018'!$M$6:$M$258,'2018'!$E$6:$E$258,W$1,'2018'!$H$6:$H$258,$A54)</f>
        <v>0</v>
      </c>
      <c r="X54" s="22">
        <f>SUMIFS('2018'!$M$6:$M$258,'2018'!$E$6:$E$258,X$1,'2018'!$H$6:$H$258,$A54)</f>
        <v>0</v>
      </c>
      <c r="Y54" s="22">
        <f>SUMIFS('2018'!$M$6:$M$258,'2018'!$E$6:$E$258,Y$1,'2018'!$H$6:$H$258,$A54)</f>
        <v>0</v>
      </c>
      <c r="Z54" s="22">
        <f>SUMIFS('2018'!$M$6:$M$258,'2018'!$E$6:$E$258,Z$1,'2018'!$H$6:$H$258,$A54)</f>
        <v>0</v>
      </c>
      <c r="AA54" s="22">
        <f>SUMIFS('2018'!$M$6:$M$258,'2018'!$E$6:$E$258,AA$1,'2018'!$H$6:$H$258,$A54)</f>
        <v>0</v>
      </c>
      <c r="AB54" s="22">
        <f>SUMIFS('2018'!$M$6:$M$258,'2018'!$E$6:$E$258,AB$1,'2018'!$H$6:$H$258,$A54)</f>
        <v>0</v>
      </c>
      <c r="AC54" s="22">
        <f>SUMIFS('2018'!$M$6:$M$258,'2018'!$E$6:$E$258,AC$1,'2018'!$H$6:$H$258,$A54)</f>
        <v>0</v>
      </c>
      <c r="AD54" s="22">
        <f>SUMIFS('2018'!$M$6:$M$258,'2018'!$E$6:$E$258,AD$1,'2018'!$H$6:$H$258,$A54)</f>
        <v>0</v>
      </c>
      <c r="AE54" s="22">
        <f>SUMIFS('2018'!$M$6:$M$258,'2018'!$E$6:$E$258,AE$1,'2018'!$H$6:$H$258,$A54)</f>
        <v>0</v>
      </c>
      <c r="AF54" s="22">
        <f>SUMIFS('2018'!$M$6:$M$258,'2018'!$E$6:$E$258,AF$1,'2018'!$H$6:$H$258,$A54)</f>
        <v>0</v>
      </c>
      <c r="AG54" s="22">
        <f>SUMIFS('2018'!$M$6:$M$258,'2018'!$E$6:$E$258,AG$1,'2018'!$H$6:$H$258,$A54)</f>
        <v>0</v>
      </c>
      <c r="AH54" s="22">
        <f>SUMIFS('2018'!$M$6:$M$258,'2018'!$E$6:$E$258,AH$1,'2018'!$H$6:$H$258,$A54)</f>
        <v>0</v>
      </c>
      <c r="AI54" s="22">
        <f>SUMIFS('2018'!$M$6:$M$258,'2018'!$E$6:$E$258,AI$1,'2018'!$H$6:$H$258,$A54)</f>
        <v>0</v>
      </c>
      <c r="AJ54" s="22">
        <f>SUMIFS('2018'!$M$6:$M$258,'2018'!$E$6:$E$258,AJ$1,'2018'!$H$6:$H$258,$A54)</f>
        <v>0</v>
      </c>
      <c r="AK54" s="22">
        <f>SUMIFS('2018'!$M$6:$M$258,'2018'!$E$6:$E$258,AK$1,'2018'!$H$6:$H$258,$A54)</f>
        <v>0</v>
      </c>
      <c r="AL54" s="22">
        <f>SUMIFS('2018'!$M$6:$M$258,'2018'!$E$6:$E$258,AL$1,'2018'!$H$6:$H$258,$A54)</f>
        <v>0</v>
      </c>
      <c r="AM54" s="22">
        <f>SUMIFS('2018'!$M$6:$M$258,'2018'!$E$6:$E$258,AM$1,'2018'!$H$6:$H$258,$A54)</f>
        <v>0</v>
      </c>
      <c r="AN54" s="22">
        <f>SUMIFS('2018'!$M$6:$M$258,'2018'!$E$6:$E$258,AN$1,'2018'!$H$6:$H$258,$A54)</f>
        <v>0</v>
      </c>
      <c r="AO54" s="22">
        <f>SUMIFS('2018'!$M$6:$M$258,'2018'!$E$6:$E$258,AO$1,'2018'!$H$6:$H$258,$A54)</f>
        <v>0</v>
      </c>
      <c r="AP54" s="22">
        <f>SUMIFS('2018'!$M$6:$M$258,'2018'!$E$6:$E$258,AP$1,'2018'!$H$6:$H$258,$A54)</f>
        <v>0</v>
      </c>
      <c r="AQ54" s="22">
        <f>SUMIFS('2018'!$M$6:$M$258,'2018'!$E$6:$E$258,AQ$1,'2018'!$H$6:$H$258,$A54)</f>
        <v>0</v>
      </c>
      <c r="AR54" s="22">
        <f>SUMIFS('2018'!$M$6:$M$258,'2018'!$E$6:$E$258,AR$1,'2018'!$H$6:$H$258,$A54)</f>
        <v>0</v>
      </c>
      <c r="AS54" s="22">
        <f>SUMIFS('2018'!$M$6:$M$258,'2018'!$E$6:$E$258,AS$1,'2018'!$H$6:$H$258,$A54)</f>
        <v>0</v>
      </c>
    </row>
    <row r="55" spans="1:45">
      <c r="A55" s="32" t="s">
        <v>64</v>
      </c>
      <c r="B55" s="30">
        <f t="shared" si="88"/>
        <v>111132</v>
      </c>
      <c r="C55" s="22">
        <f>SUMIFS('2018'!$M$6:$M$258,'2018'!$E$6:$E$258,C$1,'2018'!$H$6:$H$258,$A55)</f>
        <v>0</v>
      </c>
      <c r="D55" s="22">
        <f>SUMIFS('2018'!$M$6:$M$258,'2018'!$E$6:$E$258,D$1,'2018'!$H$6:$H$258,$A55)</f>
        <v>0</v>
      </c>
      <c r="E55" s="22">
        <f>SUMIFS('2018'!$M$6:$M$258,'2018'!$E$6:$E$258,E$1,'2018'!$H$6:$H$258,$A55)</f>
        <v>0</v>
      </c>
      <c r="F55" s="22">
        <f>SUMIFS('2018'!$M$6:$M$258,'2018'!$E$6:$E$258,F$1,'2018'!$H$6:$H$258,$A55)</f>
        <v>0</v>
      </c>
      <c r="G55" s="22">
        <f>SUMIFS('2018'!$M$6:$M$258,'2018'!$E$6:$E$258,G$1,'2018'!$H$6:$H$258,$A55)</f>
        <v>0</v>
      </c>
      <c r="H55" s="22">
        <f>SUMIFS('2018'!$M$6:$M$258,'2018'!$E$6:$E$258,H$1,'2018'!$H$6:$H$258,$A55)</f>
        <v>0</v>
      </c>
      <c r="I55" s="22">
        <f>SUMIFS('2018'!$M$6:$M$258,'2018'!$E$6:$E$258,I$1,'2018'!$H$6:$H$258,$A55)</f>
        <v>0</v>
      </c>
      <c r="J55" s="22">
        <f>SUMIFS('2018'!$M$6:$M$258,'2018'!$E$6:$E$258,J$1,'2018'!$H$6:$H$258,$A55)</f>
        <v>0</v>
      </c>
      <c r="K55" s="22">
        <f>SUMIFS('2018'!$M$6:$M$258,'2018'!$E$6:$E$258,K$1,'2018'!$H$6:$H$258,$A55)</f>
        <v>0</v>
      </c>
      <c r="L55" s="22">
        <f>SUMIFS('2018'!$M$6:$M$258,'2018'!$E$6:$E$258,L$1,'2018'!$H$6:$H$258,$A55)</f>
        <v>0</v>
      </c>
      <c r="M55" s="22">
        <f>SUMIFS('2018'!$M$6:$M$258,'2018'!$E$6:$E$258,M$1,'2018'!$H$6:$H$258,$A55)</f>
        <v>0</v>
      </c>
      <c r="N55" s="22">
        <f>SUMIFS('2018'!$M$6:$M$258,'2018'!$E$6:$E$258,N$1,'2018'!$H$6:$H$258,$A55)</f>
        <v>0</v>
      </c>
      <c r="O55" s="22">
        <f>SUMIFS('2018'!$M$6:$M$258,'2018'!$E$6:$E$258,O$1,'2018'!$H$6:$H$258,$A55)</f>
        <v>0</v>
      </c>
      <c r="P55" s="22">
        <f>SUMIFS('2018'!$M$6:$M$258,'2018'!$E$6:$E$258,P$1,'2018'!$H$6:$H$258,$A55)</f>
        <v>0</v>
      </c>
      <c r="Q55" s="22">
        <f>SUMIFS('2018'!$M$6:$M$258,'2018'!$E$6:$E$258,Q$1,'2018'!$H$6:$H$258,$A55)</f>
        <v>111132</v>
      </c>
      <c r="R55" s="22">
        <f>SUMIFS('2018'!$M$6:$M$258,'2018'!$E$6:$E$258,R$1,'2018'!$H$6:$H$258,$A55)</f>
        <v>0</v>
      </c>
      <c r="S55" s="22">
        <f>SUMIFS('2018'!$M$6:$M$258,'2018'!$E$6:$E$258,S$1,'2018'!$H$6:$H$258,$A55)</f>
        <v>0</v>
      </c>
      <c r="T55" s="22">
        <f>SUMIFS('2018'!$M$6:$M$258,'2018'!$E$6:$E$258,T$1,'2018'!$H$6:$H$258,$A55)</f>
        <v>0</v>
      </c>
      <c r="U55" s="22">
        <f>SUMIFS('2018'!$M$6:$M$258,'2018'!$E$6:$E$258,U$1,'2018'!$H$6:$H$258,$A55)</f>
        <v>0</v>
      </c>
      <c r="V55" s="22">
        <f>SUMIFS('2018'!$M$6:$M$258,'2018'!$E$6:$E$258,V$1,'2018'!$H$6:$H$258,$A55)</f>
        <v>0</v>
      </c>
      <c r="W55" s="22">
        <f>SUMIFS('2018'!$M$6:$M$258,'2018'!$E$6:$E$258,W$1,'2018'!$H$6:$H$258,$A55)</f>
        <v>0</v>
      </c>
      <c r="X55" s="22">
        <f>SUMIFS('2018'!$M$6:$M$258,'2018'!$E$6:$E$258,X$1,'2018'!$H$6:$H$258,$A55)</f>
        <v>0</v>
      </c>
      <c r="Y55" s="22">
        <f>SUMIFS('2018'!$M$6:$M$258,'2018'!$E$6:$E$258,Y$1,'2018'!$H$6:$H$258,$A55)</f>
        <v>0</v>
      </c>
      <c r="Z55" s="22">
        <f>SUMIFS('2018'!$M$6:$M$258,'2018'!$E$6:$E$258,Z$1,'2018'!$H$6:$H$258,$A55)</f>
        <v>0</v>
      </c>
      <c r="AA55" s="22">
        <f>SUMIFS('2018'!$M$6:$M$258,'2018'!$E$6:$E$258,AA$1,'2018'!$H$6:$H$258,$A55)</f>
        <v>0</v>
      </c>
      <c r="AB55" s="22">
        <f>SUMIFS('2018'!$M$6:$M$258,'2018'!$E$6:$E$258,AB$1,'2018'!$H$6:$H$258,$A55)</f>
        <v>0</v>
      </c>
      <c r="AC55" s="22">
        <f>SUMIFS('2018'!$M$6:$M$258,'2018'!$E$6:$E$258,AC$1,'2018'!$H$6:$H$258,$A55)</f>
        <v>0</v>
      </c>
      <c r="AD55" s="22">
        <f>SUMIFS('2018'!$M$6:$M$258,'2018'!$E$6:$E$258,AD$1,'2018'!$H$6:$H$258,$A55)</f>
        <v>0</v>
      </c>
      <c r="AE55" s="22">
        <f>SUMIFS('2018'!$M$6:$M$258,'2018'!$E$6:$E$258,AE$1,'2018'!$H$6:$H$258,$A55)</f>
        <v>0</v>
      </c>
      <c r="AF55" s="22">
        <f>SUMIFS('2018'!$M$6:$M$258,'2018'!$E$6:$E$258,AF$1,'2018'!$H$6:$H$258,$A55)</f>
        <v>0</v>
      </c>
      <c r="AG55" s="22">
        <f>SUMIFS('2018'!$M$6:$M$258,'2018'!$E$6:$E$258,AG$1,'2018'!$H$6:$H$258,$A55)</f>
        <v>0</v>
      </c>
      <c r="AH55" s="22">
        <f>SUMIFS('2018'!$M$6:$M$258,'2018'!$E$6:$E$258,AH$1,'2018'!$H$6:$H$258,$A55)</f>
        <v>0</v>
      </c>
      <c r="AI55" s="22">
        <f>SUMIFS('2018'!$M$6:$M$258,'2018'!$E$6:$E$258,AI$1,'2018'!$H$6:$H$258,$A55)</f>
        <v>0</v>
      </c>
      <c r="AJ55" s="22">
        <f>SUMIFS('2018'!$M$6:$M$258,'2018'!$E$6:$E$258,AJ$1,'2018'!$H$6:$H$258,$A55)</f>
        <v>0</v>
      </c>
      <c r="AK55" s="22">
        <f>SUMIFS('2018'!$M$6:$M$258,'2018'!$E$6:$E$258,AK$1,'2018'!$H$6:$H$258,$A55)</f>
        <v>0</v>
      </c>
      <c r="AL55" s="22">
        <f>SUMIFS('2018'!$M$6:$M$258,'2018'!$E$6:$E$258,AL$1,'2018'!$H$6:$H$258,$A55)</f>
        <v>0</v>
      </c>
      <c r="AM55" s="22">
        <f>SUMIFS('2018'!$M$6:$M$258,'2018'!$E$6:$E$258,AM$1,'2018'!$H$6:$H$258,$A55)</f>
        <v>0</v>
      </c>
      <c r="AN55" s="22">
        <f>SUMIFS('2018'!$M$6:$M$258,'2018'!$E$6:$E$258,AN$1,'2018'!$H$6:$H$258,$A55)</f>
        <v>0</v>
      </c>
      <c r="AO55" s="22">
        <f>SUMIFS('2018'!$M$6:$M$258,'2018'!$E$6:$E$258,AO$1,'2018'!$H$6:$H$258,$A55)</f>
        <v>0</v>
      </c>
      <c r="AP55" s="22">
        <f>SUMIFS('2018'!$M$6:$M$258,'2018'!$E$6:$E$258,AP$1,'2018'!$H$6:$H$258,$A55)</f>
        <v>0</v>
      </c>
      <c r="AQ55" s="22">
        <f>SUMIFS('2018'!$M$6:$M$258,'2018'!$E$6:$E$258,AQ$1,'2018'!$H$6:$H$258,$A55)</f>
        <v>0</v>
      </c>
      <c r="AR55" s="22">
        <f>SUMIFS('2018'!$M$6:$M$258,'2018'!$E$6:$E$258,AR$1,'2018'!$H$6:$H$258,$A55)</f>
        <v>0</v>
      </c>
      <c r="AS55" s="22">
        <f>SUMIFS('2018'!$M$6:$M$258,'2018'!$E$6:$E$258,AS$1,'2018'!$H$6:$H$258,$A55)</f>
        <v>0</v>
      </c>
    </row>
    <row r="56" spans="1:45">
      <c r="A56" s="32" t="s">
        <v>27</v>
      </c>
      <c r="B56" s="30">
        <f t="shared" si="88"/>
        <v>17364</v>
      </c>
      <c r="C56" s="22">
        <f>SUMIFS('2018'!$M$6:$M$258,'2018'!$E$6:$E$258,C$1,'2018'!$H$6:$H$258,$A56)</f>
        <v>0</v>
      </c>
      <c r="D56" s="22">
        <f>SUMIFS('2018'!$M$6:$M$258,'2018'!$E$6:$E$258,D$1,'2018'!$H$6:$H$258,$A56)</f>
        <v>0</v>
      </c>
      <c r="E56" s="22">
        <f>SUMIFS('2018'!$M$6:$M$258,'2018'!$E$6:$E$258,E$1,'2018'!$H$6:$H$258,$A56)</f>
        <v>0</v>
      </c>
      <c r="F56" s="22">
        <f>SUMIFS('2018'!$M$6:$M$258,'2018'!$E$6:$E$258,F$1,'2018'!$H$6:$H$258,$A56)</f>
        <v>0</v>
      </c>
      <c r="G56" s="22">
        <f>SUMIFS('2018'!$M$6:$M$258,'2018'!$E$6:$E$258,G$1,'2018'!$H$6:$H$258,$A56)</f>
        <v>0</v>
      </c>
      <c r="H56" s="22">
        <f>SUMIFS('2018'!$M$6:$M$258,'2018'!$E$6:$E$258,H$1,'2018'!$H$6:$H$258,$A56)</f>
        <v>0</v>
      </c>
      <c r="I56" s="22">
        <f>SUMIFS('2018'!$M$6:$M$258,'2018'!$E$6:$E$258,I$1,'2018'!$H$6:$H$258,$A56)</f>
        <v>0</v>
      </c>
      <c r="J56" s="22">
        <f>SUMIFS('2018'!$M$6:$M$258,'2018'!$E$6:$E$258,J$1,'2018'!$H$6:$H$258,$A56)</f>
        <v>0</v>
      </c>
      <c r="K56" s="22">
        <f>SUMIFS('2018'!$M$6:$M$258,'2018'!$E$6:$E$258,K$1,'2018'!$H$6:$H$258,$A56)</f>
        <v>0</v>
      </c>
      <c r="L56" s="22">
        <f>SUMIFS('2018'!$M$6:$M$258,'2018'!$E$6:$E$258,L$1,'2018'!$H$6:$H$258,$A56)</f>
        <v>0</v>
      </c>
      <c r="M56" s="22">
        <f>SUMIFS('2018'!$M$6:$M$258,'2018'!$E$6:$E$258,M$1,'2018'!$H$6:$H$258,$A56)</f>
        <v>0</v>
      </c>
      <c r="N56" s="22">
        <f>SUMIFS('2018'!$M$6:$M$258,'2018'!$E$6:$E$258,N$1,'2018'!$H$6:$H$258,$A56)</f>
        <v>0</v>
      </c>
      <c r="O56" s="22">
        <f>SUMIFS('2018'!$M$6:$M$258,'2018'!$E$6:$E$258,O$1,'2018'!$H$6:$H$258,$A56)</f>
        <v>0</v>
      </c>
      <c r="P56" s="22">
        <f>SUMIFS('2018'!$M$6:$M$258,'2018'!$E$6:$E$258,P$1,'2018'!$H$6:$H$258,$A56)</f>
        <v>0</v>
      </c>
      <c r="Q56" s="22">
        <f>SUMIFS('2018'!$M$6:$M$258,'2018'!$E$6:$E$258,Q$1,'2018'!$H$6:$H$258,$A56)</f>
        <v>17364</v>
      </c>
      <c r="R56" s="22">
        <f>SUMIFS('2018'!$M$6:$M$258,'2018'!$E$6:$E$258,R$1,'2018'!$H$6:$H$258,$A56)</f>
        <v>0</v>
      </c>
      <c r="S56" s="22">
        <f>SUMIFS('2018'!$M$6:$M$258,'2018'!$E$6:$E$258,S$1,'2018'!$H$6:$H$258,$A56)</f>
        <v>0</v>
      </c>
      <c r="T56" s="22">
        <f>SUMIFS('2018'!$M$6:$M$258,'2018'!$E$6:$E$258,T$1,'2018'!$H$6:$H$258,$A56)</f>
        <v>0</v>
      </c>
      <c r="U56" s="22">
        <f>SUMIFS('2018'!$M$6:$M$258,'2018'!$E$6:$E$258,U$1,'2018'!$H$6:$H$258,$A56)</f>
        <v>0</v>
      </c>
      <c r="V56" s="22">
        <f>SUMIFS('2018'!$M$6:$M$258,'2018'!$E$6:$E$258,V$1,'2018'!$H$6:$H$258,$A56)</f>
        <v>0</v>
      </c>
      <c r="W56" s="22">
        <f>SUMIFS('2018'!$M$6:$M$258,'2018'!$E$6:$E$258,W$1,'2018'!$H$6:$H$258,$A56)</f>
        <v>0</v>
      </c>
      <c r="X56" s="22">
        <f>SUMIFS('2018'!$M$6:$M$258,'2018'!$E$6:$E$258,X$1,'2018'!$H$6:$H$258,$A56)</f>
        <v>0</v>
      </c>
      <c r="Y56" s="22">
        <f>SUMIFS('2018'!$M$6:$M$258,'2018'!$E$6:$E$258,Y$1,'2018'!$H$6:$H$258,$A56)</f>
        <v>0</v>
      </c>
      <c r="Z56" s="22">
        <f>SUMIFS('2018'!$M$6:$M$258,'2018'!$E$6:$E$258,Z$1,'2018'!$H$6:$H$258,$A56)</f>
        <v>0</v>
      </c>
      <c r="AA56" s="22">
        <f>SUMIFS('2018'!$M$6:$M$258,'2018'!$E$6:$E$258,AA$1,'2018'!$H$6:$H$258,$A56)</f>
        <v>0</v>
      </c>
      <c r="AB56" s="22">
        <f>SUMIFS('2018'!$M$6:$M$258,'2018'!$E$6:$E$258,AB$1,'2018'!$H$6:$H$258,$A56)</f>
        <v>0</v>
      </c>
      <c r="AC56" s="22">
        <f>SUMIFS('2018'!$M$6:$M$258,'2018'!$E$6:$E$258,AC$1,'2018'!$H$6:$H$258,$A56)</f>
        <v>0</v>
      </c>
      <c r="AD56" s="22">
        <f>SUMIFS('2018'!$M$6:$M$258,'2018'!$E$6:$E$258,AD$1,'2018'!$H$6:$H$258,$A56)</f>
        <v>0</v>
      </c>
      <c r="AE56" s="22">
        <f>SUMIFS('2018'!$M$6:$M$258,'2018'!$E$6:$E$258,AE$1,'2018'!$H$6:$H$258,$A56)</f>
        <v>0</v>
      </c>
      <c r="AF56" s="22">
        <f>SUMIFS('2018'!$M$6:$M$258,'2018'!$E$6:$E$258,AF$1,'2018'!$H$6:$H$258,$A56)</f>
        <v>0</v>
      </c>
      <c r="AG56" s="22">
        <f>SUMIFS('2018'!$M$6:$M$258,'2018'!$E$6:$E$258,AG$1,'2018'!$H$6:$H$258,$A56)</f>
        <v>0</v>
      </c>
      <c r="AH56" s="22">
        <f>SUMIFS('2018'!$M$6:$M$258,'2018'!$E$6:$E$258,AH$1,'2018'!$H$6:$H$258,$A56)</f>
        <v>0</v>
      </c>
      <c r="AI56" s="22">
        <f>SUMIFS('2018'!$M$6:$M$258,'2018'!$E$6:$E$258,AI$1,'2018'!$H$6:$H$258,$A56)</f>
        <v>0</v>
      </c>
      <c r="AJ56" s="22">
        <f>SUMIFS('2018'!$M$6:$M$258,'2018'!$E$6:$E$258,AJ$1,'2018'!$H$6:$H$258,$A56)</f>
        <v>0</v>
      </c>
      <c r="AK56" s="22">
        <f>SUMIFS('2018'!$M$6:$M$258,'2018'!$E$6:$E$258,AK$1,'2018'!$H$6:$H$258,$A56)</f>
        <v>0</v>
      </c>
      <c r="AL56" s="22">
        <f>SUMIFS('2018'!$M$6:$M$258,'2018'!$E$6:$E$258,AL$1,'2018'!$H$6:$H$258,$A56)</f>
        <v>0</v>
      </c>
      <c r="AM56" s="22">
        <f>SUMIFS('2018'!$M$6:$M$258,'2018'!$E$6:$E$258,AM$1,'2018'!$H$6:$H$258,$A56)</f>
        <v>0</v>
      </c>
      <c r="AN56" s="22">
        <f>SUMIFS('2018'!$M$6:$M$258,'2018'!$E$6:$E$258,AN$1,'2018'!$H$6:$H$258,$A56)</f>
        <v>0</v>
      </c>
      <c r="AO56" s="22">
        <f>SUMIFS('2018'!$M$6:$M$258,'2018'!$E$6:$E$258,AO$1,'2018'!$H$6:$H$258,$A56)</f>
        <v>0</v>
      </c>
      <c r="AP56" s="22">
        <f>SUMIFS('2018'!$M$6:$M$258,'2018'!$E$6:$E$258,AP$1,'2018'!$H$6:$H$258,$A56)</f>
        <v>0</v>
      </c>
      <c r="AQ56" s="22">
        <f>SUMIFS('2018'!$M$6:$M$258,'2018'!$E$6:$E$258,AQ$1,'2018'!$H$6:$H$258,$A56)</f>
        <v>0</v>
      </c>
      <c r="AR56" s="22">
        <f>SUMIFS('2018'!$M$6:$M$258,'2018'!$E$6:$E$258,AR$1,'2018'!$H$6:$H$258,$A56)</f>
        <v>0</v>
      </c>
      <c r="AS56" s="22">
        <f>SUMIFS('2018'!$M$6:$M$258,'2018'!$E$6:$E$258,AS$1,'2018'!$H$6:$H$258,$A56)</f>
        <v>0</v>
      </c>
    </row>
    <row r="57" spans="1:45">
      <c r="A57" s="32" t="s">
        <v>88</v>
      </c>
      <c r="B57" s="30">
        <f t="shared" si="88"/>
        <v>340492</v>
      </c>
      <c r="C57" s="22">
        <f>SUMIFS('2018'!$M$6:$M$258,'2018'!$E$6:$E$258,C$1,'2018'!$H$6:$H$258,$A57)</f>
        <v>0</v>
      </c>
      <c r="D57" s="22">
        <f>SUMIFS('2018'!$M$6:$M$258,'2018'!$E$6:$E$258,D$1,'2018'!$H$6:$H$258,$A57)</f>
        <v>210278</v>
      </c>
      <c r="E57" s="22">
        <f>SUMIFS('2018'!$M$6:$M$258,'2018'!$E$6:$E$258,E$1,'2018'!$H$6:$H$258,$A57)</f>
        <v>0</v>
      </c>
      <c r="F57" s="22">
        <f>SUMIFS('2018'!$M$6:$M$258,'2018'!$E$6:$E$258,F$1,'2018'!$H$6:$H$258,$A57)</f>
        <v>0</v>
      </c>
      <c r="G57" s="22">
        <f>SUMIFS('2018'!$M$6:$M$258,'2018'!$E$6:$E$258,G$1,'2018'!$H$6:$H$258,$A57)</f>
        <v>0</v>
      </c>
      <c r="H57" s="22">
        <f>SUMIFS('2018'!$M$6:$M$258,'2018'!$E$6:$E$258,H$1,'2018'!$H$6:$H$258,$A57)</f>
        <v>0</v>
      </c>
      <c r="I57" s="22">
        <f>SUMIFS('2018'!$M$6:$M$258,'2018'!$E$6:$E$258,I$1,'2018'!$H$6:$H$258,$A57)</f>
        <v>0</v>
      </c>
      <c r="J57" s="22">
        <f>SUMIFS('2018'!$M$6:$M$258,'2018'!$E$6:$E$258,J$1,'2018'!$H$6:$H$258,$A57)</f>
        <v>0</v>
      </c>
      <c r="K57" s="22">
        <f>SUMIFS('2018'!$M$6:$M$258,'2018'!$E$6:$E$258,K$1,'2018'!$H$6:$H$258,$A57)</f>
        <v>0</v>
      </c>
      <c r="L57" s="22">
        <f>SUMIFS('2018'!$M$6:$M$258,'2018'!$E$6:$E$258,L$1,'2018'!$H$6:$H$258,$A57)</f>
        <v>0</v>
      </c>
      <c r="M57" s="22">
        <f>SUMIFS('2018'!$M$6:$M$258,'2018'!$E$6:$E$258,M$1,'2018'!$H$6:$H$258,$A57)</f>
        <v>0</v>
      </c>
      <c r="N57" s="22">
        <f>SUMIFS('2018'!$M$6:$M$258,'2018'!$E$6:$E$258,N$1,'2018'!$H$6:$H$258,$A57)</f>
        <v>0</v>
      </c>
      <c r="O57" s="22">
        <f>SUMIFS('2018'!$M$6:$M$258,'2018'!$E$6:$E$258,O$1,'2018'!$H$6:$H$258,$A57)</f>
        <v>0</v>
      </c>
      <c r="P57" s="22">
        <f>SUMIFS('2018'!$M$6:$M$258,'2018'!$E$6:$E$258,P$1,'2018'!$H$6:$H$258,$A57)</f>
        <v>0</v>
      </c>
      <c r="Q57" s="22">
        <f>SUMIFS('2018'!$M$6:$M$258,'2018'!$E$6:$E$258,Q$1,'2018'!$H$6:$H$258,$A57)</f>
        <v>130214</v>
      </c>
      <c r="R57" s="22">
        <f>SUMIFS('2018'!$M$6:$M$258,'2018'!$E$6:$E$258,R$1,'2018'!$H$6:$H$258,$A57)</f>
        <v>0</v>
      </c>
      <c r="S57" s="22">
        <f>SUMIFS('2018'!$M$6:$M$258,'2018'!$E$6:$E$258,S$1,'2018'!$H$6:$H$258,$A57)</f>
        <v>0</v>
      </c>
      <c r="T57" s="22">
        <f>SUMIFS('2018'!$M$6:$M$258,'2018'!$E$6:$E$258,T$1,'2018'!$H$6:$H$258,$A57)</f>
        <v>0</v>
      </c>
      <c r="U57" s="22">
        <f>SUMIFS('2018'!$M$6:$M$258,'2018'!$E$6:$E$258,U$1,'2018'!$H$6:$H$258,$A57)</f>
        <v>0</v>
      </c>
      <c r="V57" s="22">
        <f>SUMIFS('2018'!$M$6:$M$258,'2018'!$E$6:$E$258,V$1,'2018'!$H$6:$H$258,$A57)</f>
        <v>0</v>
      </c>
      <c r="W57" s="22">
        <f>SUMIFS('2018'!$M$6:$M$258,'2018'!$E$6:$E$258,W$1,'2018'!$H$6:$H$258,$A57)</f>
        <v>0</v>
      </c>
      <c r="X57" s="22">
        <f>SUMIFS('2018'!$M$6:$M$258,'2018'!$E$6:$E$258,X$1,'2018'!$H$6:$H$258,$A57)</f>
        <v>0</v>
      </c>
      <c r="Y57" s="22">
        <f>SUMIFS('2018'!$M$6:$M$258,'2018'!$E$6:$E$258,Y$1,'2018'!$H$6:$H$258,$A57)</f>
        <v>0</v>
      </c>
      <c r="Z57" s="22">
        <f>SUMIFS('2018'!$M$6:$M$258,'2018'!$E$6:$E$258,Z$1,'2018'!$H$6:$H$258,$A57)</f>
        <v>0</v>
      </c>
      <c r="AA57" s="22">
        <f>SUMIFS('2018'!$M$6:$M$258,'2018'!$E$6:$E$258,AA$1,'2018'!$H$6:$H$258,$A57)</f>
        <v>0</v>
      </c>
      <c r="AB57" s="22">
        <f>SUMIFS('2018'!$M$6:$M$258,'2018'!$E$6:$E$258,AB$1,'2018'!$H$6:$H$258,$A57)</f>
        <v>0</v>
      </c>
      <c r="AC57" s="22">
        <f>SUMIFS('2018'!$M$6:$M$258,'2018'!$E$6:$E$258,AC$1,'2018'!$H$6:$H$258,$A57)</f>
        <v>0</v>
      </c>
      <c r="AD57" s="22">
        <f>SUMIFS('2018'!$M$6:$M$258,'2018'!$E$6:$E$258,AD$1,'2018'!$H$6:$H$258,$A57)</f>
        <v>0</v>
      </c>
      <c r="AE57" s="22">
        <f>SUMIFS('2018'!$M$6:$M$258,'2018'!$E$6:$E$258,AE$1,'2018'!$H$6:$H$258,$A57)</f>
        <v>0</v>
      </c>
      <c r="AF57" s="22">
        <f>SUMIFS('2018'!$M$6:$M$258,'2018'!$E$6:$E$258,AF$1,'2018'!$H$6:$H$258,$A57)</f>
        <v>0</v>
      </c>
      <c r="AG57" s="22">
        <f>SUMIFS('2018'!$M$6:$M$258,'2018'!$E$6:$E$258,AG$1,'2018'!$H$6:$H$258,$A57)</f>
        <v>0</v>
      </c>
      <c r="AH57" s="22">
        <f>SUMIFS('2018'!$M$6:$M$258,'2018'!$E$6:$E$258,AH$1,'2018'!$H$6:$H$258,$A57)</f>
        <v>0</v>
      </c>
      <c r="AI57" s="22">
        <f>SUMIFS('2018'!$M$6:$M$258,'2018'!$E$6:$E$258,AI$1,'2018'!$H$6:$H$258,$A57)</f>
        <v>0</v>
      </c>
      <c r="AJ57" s="22">
        <f>SUMIFS('2018'!$M$6:$M$258,'2018'!$E$6:$E$258,AJ$1,'2018'!$H$6:$H$258,$A57)</f>
        <v>0</v>
      </c>
      <c r="AK57" s="22">
        <f>SUMIFS('2018'!$M$6:$M$258,'2018'!$E$6:$E$258,AK$1,'2018'!$H$6:$H$258,$A57)</f>
        <v>0</v>
      </c>
      <c r="AL57" s="22">
        <f>SUMIFS('2018'!$M$6:$M$258,'2018'!$E$6:$E$258,AL$1,'2018'!$H$6:$H$258,$A57)</f>
        <v>0</v>
      </c>
      <c r="AM57" s="22">
        <f>SUMIFS('2018'!$M$6:$M$258,'2018'!$E$6:$E$258,AM$1,'2018'!$H$6:$H$258,$A57)</f>
        <v>0</v>
      </c>
      <c r="AN57" s="22">
        <f>SUMIFS('2018'!$M$6:$M$258,'2018'!$E$6:$E$258,AN$1,'2018'!$H$6:$H$258,$A57)</f>
        <v>0</v>
      </c>
      <c r="AO57" s="22">
        <f>SUMIFS('2018'!$M$6:$M$258,'2018'!$E$6:$E$258,AO$1,'2018'!$H$6:$H$258,$A57)</f>
        <v>0</v>
      </c>
      <c r="AP57" s="22">
        <f>SUMIFS('2018'!$M$6:$M$258,'2018'!$E$6:$E$258,AP$1,'2018'!$H$6:$H$258,$A57)</f>
        <v>0</v>
      </c>
      <c r="AQ57" s="22">
        <f>SUMIFS('2018'!$M$6:$M$258,'2018'!$E$6:$E$258,AQ$1,'2018'!$H$6:$H$258,$A57)</f>
        <v>0</v>
      </c>
      <c r="AR57" s="22">
        <f>SUMIFS('2018'!$M$6:$M$258,'2018'!$E$6:$E$258,AR$1,'2018'!$H$6:$H$258,$A57)</f>
        <v>0</v>
      </c>
      <c r="AS57" s="22">
        <f>SUMIFS('2018'!$M$6:$M$258,'2018'!$E$6:$E$258,AS$1,'2018'!$H$6:$H$258,$A57)</f>
        <v>0</v>
      </c>
    </row>
    <row r="58" spans="1:45">
      <c r="A58" s="32" t="s">
        <v>62</v>
      </c>
      <c r="B58" s="30">
        <f t="shared" si="88"/>
        <v>9224963</v>
      </c>
      <c r="C58" s="22">
        <f>SUMIFS('2018'!$M$6:$M$258,'2018'!$E$6:$E$258,C$1,'2018'!$H$6:$H$258,$A58)</f>
        <v>0</v>
      </c>
      <c r="D58" s="22">
        <f>SUMIFS('2018'!$M$6:$M$258,'2018'!$E$6:$E$258,D$1,'2018'!$H$6:$H$258,$A58)</f>
        <v>7946787</v>
      </c>
      <c r="E58" s="22">
        <f>SUMIFS('2018'!$M$6:$M$258,'2018'!$E$6:$E$258,E$1,'2018'!$H$6:$H$258,$A58)</f>
        <v>0</v>
      </c>
      <c r="F58" s="22">
        <f>SUMIFS('2018'!$M$6:$M$258,'2018'!$E$6:$E$258,F$1,'2018'!$H$6:$H$258,$A58)</f>
        <v>0</v>
      </c>
      <c r="G58" s="22">
        <f>SUMIFS('2018'!$M$6:$M$258,'2018'!$E$6:$E$258,G$1,'2018'!$H$6:$H$258,$A58)</f>
        <v>0</v>
      </c>
      <c r="H58" s="22">
        <f>SUMIFS('2018'!$M$6:$M$258,'2018'!$E$6:$E$258,H$1,'2018'!$H$6:$H$258,$A58)</f>
        <v>0</v>
      </c>
      <c r="I58" s="22">
        <f>SUMIFS('2018'!$M$6:$M$258,'2018'!$E$6:$E$258,I$1,'2018'!$H$6:$H$258,$A58)</f>
        <v>0</v>
      </c>
      <c r="J58" s="22">
        <f>SUMIFS('2018'!$M$6:$M$258,'2018'!$E$6:$E$258,J$1,'2018'!$H$6:$H$258,$A58)</f>
        <v>47072</v>
      </c>
      <c r="K58" s="22">
        <f>SUMIFS('2018'!$M$6:$M$258,'2018'!$E$6:$E$258,K$1,'2018'!$H$6:$H$258,$A58)</f>
        <v>0</v>
      </c>
      <c r="L58" s="22">
        <f>SUMIFS('2018'!$M$6:$M$258,'2018'!$E$6:$E$258,L$1,'2018'!$H$6:$H$258,$A58)</f>
        <v>0</v>
      </c>
      <c r="M58" s="22">
        <f>SUMIFS('2018'!$M$6:$M$258,'2018'!$E$6:$E$258,M$1,'2018'!$H$6:$H$258,$A58)</f>
        <v>0</v>
      </c>
      <c r="N58" s="22">
        <f>SUMIFS('2018'!$M$6:$M$258,'2018'!$E$6:$E$258,N$1,'2018'!$H$6:$H$258,$A58)</f>
        <v>0</v>
      </c>
      <c r="O58" s="22">
        <f>SUMIFS('2018'!$M$6:$M$258,'2018'!$E$6:$E$258,O$1,'2018'!$H$6:$H$258,$A58)</f>
        <v>0</v>
      </c>
      <c r="P58" s="22">
        <f>SUMIFS('2018'!$M$6:$M$258,'2018'!$E$6:$E$258,P$1,'2018'!$H$6:$H$258,$A58)</f>
        <v>0</v>
      </c>
      <c r="Q58" s="22">
        <f>SUMIFS('2018'!$M$6:$M$258,'2018'!$E$6:$E$258,Q$1,'2018'!$H$6:$H$258,$A58)</f>
        <v>151733</v>
      </c>
      <c r="R58" s="22">
        <f>SUMIFS('2018'!$M$6:$M$258,'2018'!$E$6:$E$258,R$1,'2018'!$H$6:$H$258,$A58)</f>
        <v>0</v>
      </c>
      <c r="S58" s="22">
        <f>SUMIFS('2018'!$M$6:$M$258,'2018'!$E$6:$E$258,S$1,'2018'!$H$6:$H$258,$A58)</f>
        <v>0</v>
      </c>
      <c r="T58" s="22">
        <f>SUMIFS('2018'!$M$6:$M$258,'2018'!$E$6:$E$258,T$1,'2018'!$H$6:$H$258,$A58)</f>
        <v>0</v>
      </c>
      <c r="U58" s="22">
        <f>SUMIFS('2018'!$M$6:$M$258,'2018'!$E$6:$E$258,U$1,'2018'!$H$6:$H$258,$A58)</f>
        <v>118402</v>
      </c>
      <c r="V58" s="22">
        <f>SUMIFS('2018'!$M$6:$M$258,'2018'!$E$6:$E$258,V$1,'2018'!$H$6:$H$258,$A58)</f>
        <v>52555</v>
      </c>
      <c r="W58" s="22">
        <f>SUMIFS('2018'!$M$6:$M$258,'2018'!$E$6:$E$258,W$1,'2018'!$H$6:$H$258,$A58)</f>
        <v>31973</v>
      </c>
      <c r="X58" s="22">
        <f>SUMIFS('2018'!$M$6:$M$258,'2018'!$E$6:$E$258,X$1,'2018'!$H$6:$H$258,$A58)</f>
        <v>0</v>
      </c>
      <c r="Y58" s="22">
        <f>SUMIFS('2018'!$M$6:$M$258,'2018'!$E$6:$E$258,Y$1,'2018'!$H$6:$H$258,$A58)</f>
        <v>876441</v>
      </c>
      <c r="Z58" s="22">
        <f>SUMIFS('2018'!$M$6:$M$258,'2018'!$E$6:$E$258,Z$1,'2018'!$H$6:$H$258,$A58)</f>
        <v>0</v>
      </c>
      <c r="AA58" s="22">
        <f>SUMIFS('2018'!$M$6:$M$258,'2018'!$E$6:$E$258,AA$1,'2018'!$H$6:$H$258,$A58)</f>
        <v>0</v>
      </c>
      <c r="AB58" s="22">
        <f>SUMIFS('2018'!$M$6:$M$258,'2018'!$E$6:$E$258,AB$1,'2018'!$H$6:$H$258,$A58)</f>
        <v>0</v>
      </c>
      <c r="AC58" s="22">
        <f>SUMIFS('2018'!$M$6:$M$258,'2018'!$E$6:$E$258,AC$1,'2018'!$H$6:$H$258,$A58)</f>
        <v>0</v>
      </c>
      <c r="AD58" s="22">
        <f>SUMIFS('2018'!$M$6:$M$258,'2018'!$E$6:$E$258,AD$1,'2018'!$H$6:$H$258,$A58)</f>
        <v>0</v>
      </c>
      <c r="AE58" s="22">
        <f>SUMIFS('2018'!$M$6:$M$258,'2018'!$E$6:$E$258,AE$1,'2018'!$H$6:$H$258,$A58)</f>
        <v>0</v>
      </c>
      <c r="AF58" s="22">
        <f>SUMIFS('2018'!$M$6:$M$258,'2018'!$E$6:$E$258,AF$1,'2018'!$H$6:$H$258,$A58)</f>
        <v>0</v>
      </c>
      <c r="AG58" s="22">
        <f>SUMIFS('2018'!$M$6:$M$258,'2018'!$E$6:$E$258,AG$1,'2018'!$H$6:$H$258,$A58)</f>
        <v>0</v>
      </c>
      <c r="AH58" s="22">
        <f>SUMIFS('2018'!$M$6:$M$258,'2018'!$E$6:$E$258,AH$1,'2018'!$H$6:$H$258,$A58)</f>
        <v>0</v>
      </c>
      <c r="AI58" s="22">
        <f>SUMIFS('2018'!$M$6:$M$258,'2018'!$E$6:$E$258,AI$1,'2018'!$H$6:$H$258,$A58)</f>
        <v>0</v>
      </c>
      <c r="AJ58" s="22">
        <f>SUMIFS('2018'!$M$6:$M$258,'2018'!$E$6:$E$258,AJ$1,'2018'!$H$6:$H$258,$A58)</f>
        <v>0</v>
      </c>
      <c r="AK58" s="22">
        <f>SUMIFS('2018'!$M$6:$M$258,'2018'!$E$6:$E$258,AK$1,'2018'!$H$6:$H$258,$A58)</f>
        <v>0</v>
      </c>
      <c r="AL58" s="22">
        <f>SUMIFS('2018'!$M$6:$M$258,'2018'!$E$6:$E$258,AL$1,'2018'!$H$6:$H$258,$A58)</f>
        <v>0</v>
      </c>
      <c r="AM58" s="22">
        <f>SUMIFS('2018'!$M$6:$M$258,'2018'!$E$6:$E$258,AM$1,'2018'!$H$6:$H$258,$A58)</f>
        <v>0</v>
      </c>
      <c r="AN58" s="22">
        <f>SUMIFS('2018'!$M$6:$M$258,'2018'!$E$6:$E$258,AN$1,'2018'!$H$6:$H$258,$A58)</f>
        <v>0</v>
      </c>
      <c r="AO58" s="22">
        <f>SUMIFS('2018'!$M$6:$M$258,'2018'!$E$6:$E$258,AO$1,'2018'!$H$6:$H$258,$A58)</f>
        <v>0</v>
      </c>
      <c r="AP58" s="22">
        <f>SUMIFS('2018'!$M$6:$M$258,'2018'!$E$6:$E$258,AP$1,'2018'!$H$6:$H$258,$A58)</f>
        <v>0</v>
      </c>
      <c r="AQ58" s="22">
        <f>SUMIFS('2018'!$M$6:$M$258,'2018'!$E$6:$E$258,AQ$1,'2018'!$H$6:$H$258,$A58)</f>
        <v>0</v>
      </c>
      <c r="AR58" s="22">
        <f>SUMIFS('2018'!$M$6:$M$258,'2018'!$E$6:$E$258,AR$1,'2018'!$H$6:$H$258,$A58)</f>
        <v>0</v>
      </c>
      <c r="AS58" s="22">
        <f>SUMIFS('2018'!$M$6:$M$258,'2018'!$E$6:$E$258,AS$1,'2018'!$H$6:$H$258,$A58)</f>
        <v>0</v>
      </c>
    </row>
    <row r="59" spans="1:4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45">
      <c r="B60" s="22">
        <f t="shared" ref="B60" si="89">SUM(B46:B59)</f>
        <v>34382526</v>
      </c>
      <c r="C60" s="22">
        <f t="shared" ref="C60" si="90">SUM(C46:C59)</f>
        <v>1219706</v>
      </c>
      <c r="D60" s="22">
        <f t="shared" ref="D60" si="91">SUM(D46:D59)</f>
        <v>9709075</v>
      </c>
      <c r="E60" s="22">
        <f t="shared" ref="E60" si="92">SUM(E46:E59)</f>
        <v>769263</v>
      </c>
      <c r="F60" s="22">
        <f t="shared" ref="F60" si="93">SUM(F46:F59)</f>
        <v>261905</v>
      </c>
      <c r="G60" s="22">
        <f t="shared" ref="G60" si="94">SUM(G46:G59)</f>
        <v>1103644</v>
      </c>
      <c r="H60" s="22">
        <f t="shared" ref="H60" si="95">SUM(H46:H59)</f>
        <v>392292</v>
      </c>
      <c r="I60" s="22">
        <f t="shared" ref="I60" si="96">SUM(I46:I59)</f>
        <v>465346</v>
      </c>
      <c r="J60" s="22">
        <f t="shared" ref="J60" si="97">SUM(J46:J59)</f>
        <v>212134</v>
      </c>
      <c r="K60" s="22">
        <f t="shared" ref="K60" si="98">SUM(K46:K59)</f>
        <v>112814</v>
      </c>
      <c r="L60" s="22">
        <f t="shared" ref="L60" si="99">SUM(L46:L59)</f>
        <v>1422185</v>
      </c>
      <c r="M60" s="22">
        <f t="shared" ref="M60" si="100">SUM(M46:M59)</f>
        <v>518036</v>
      </c>
      <c r="N60" s="22">
        <f t="shared" ref="N60" si="101">SUM(N46:N59)</f>
        <v>574359</v>
      </c>
      <c r="O60" s="22">
        <f t="shared" ref="O60" si="102">SUM(O46:O59)</f>
        <v>314188</v>
      </c>
      <c r="P60" s="22">
        <f t="shared" ref="P60" si="103">SUM(P46:P59)</f>
        <v>244165</v>
      </c>
      <c r="Q60" s="22">
        <f t="shared" ref="Q60" si="104">SUM(Q46:Q59)</f>
        <v>2532398</v>
      </c>
      <c r="R60" s="22">
        <f t="shared" ref="R60" si="105">SUM(R46:R59)</f>
        <v>116070</v>
      </c>
      <c r="S60" s="22">
        <f t="shared" ref="S60" si="106">SUM(S46:S59)</f>
        <v>53085</v>
      </c>
      <c r="T60" s="22">
        <f t="shared" ref="T60" si="107">SUM(T46:T59)</f>
        <v>116722</v>
      </c>
      <c r="U60" s="22">
        <f t="shared" ref="U60" si="108">SUM(U46:U59)</f>
        <v>527630</v>
      </c>
      <c r="V60" s="22">
        <f t="shared" ref="V60" si="109">SUM(V46:V59)</f>
        <v>279176</v>
      </c>
      <c r="W60" s="22">
        <f t="shared" ref="W60" si="110">SUM(W46:W59)</f>
        <v>1996199</v>
      </c>
      <c r="X60" s="22">
        <f t="shared" ref="X60" si="111">SUM(X46:X59)</f>
        <v>542469</v>
      </c>
      <c r="Y60" s="22">
        <f t="shared" ref="Y60" si="112">SUM(Y46:Y59)</f>
        <v>2392723</v>
      </c>
      <c r="Z60" s="22">
        <f t="shared" ref="Z60" si="113">SUM(Z46:Z59)</f>
        <v>0</v>
      </c>
      <c r="AA60" s="22">
        <f t="shared" ref="AA60" si="114">SUM(AA46:AA59)</f>
        <v>960729</v>
      </c>
      <c r="AB60" s="22">
        <f t="shared" ref="AB60" si="115">SUM(AB46:AB59)</f>
        <v>418781</v>
      </c>
      <c r="AC60" s="22">
        <f t="shared" ref="AC60" si="116">SUM(AC46:AC59)</f>
        <v>265896</v>
      </c>
      <c r="AD60" s="22">
        <f t="shared" ref="AD60" si="117">SUM(AD46:AD59)</f>
        <v>466634</v>
      </c>
      <c r="AE60" s="22">
        <f t="shared" ref="AE60" si="118">SUM(AE46:AE59)</f>
        <v>504476</v>
      </c>
      <c r="AF60" s="22">
        <f t="shared" ref="AF60" si="119">SUM(AF46:AF59)</f>
        <v>973075</v>
      </c>
      <c r="AG60" s="22">
        <f t="shared" ref="AG60" si="120">SUM(AG46:AG59)</f>
        <v>1129723</v>
      </c>
      <c r="AH60" s="22">
        <f t="shared" ref="AH60" si="121">SUM(AH46:AH59)</f>
        <v>732924</v>
      </c>
      <c r="AI60" s="22">
        <f t="shared" ref="AI60" si="122">SUM(AI46:AI59)</f>
        <v>782716</v>
      </c>
      <c r="AJ60" s="22">
        <f t="shared" ref="AJ60" si="123">SUM(AJ46:AJ59)</f>
        <v>220479</v>
      </c>
      <c r="AK60" s="22">
        <f t="shared" ref="AK60" si="124">SUM(AK46:AK59)</f>
        <v>178600</v>
      </c>
      <c r="AL60" s="22">
        <f t="shared" ref="AL60" si="125">SUM(AL46:AL59)</f>
        <v>70329</v>
      </c>
      <c r="AM60" s="22">
        <f t="shared" ref="AM60" si="126">SUM(AM46:AM59)</f>
        <v>44597</v>
      </c>
      <c r="AN60" s="22">
        <f t="shared" ref="AN60" si="127">SUM(AN46:AN59)</f>
        <v>520741</v>
      </c>
      <c r="AO60" s="22">
        <f t="shared" ref="AO60" si="128">SUM(AO46:AO59)</f>
        <v>55301</v>
      </c>
      <c r="AP60" s="22">
        <f t="shared" ref="AP60" si="129">SUM(AP46:AP59)</f>
        <v>132803</v>
      </c>
      <c r="AQ60" s="22">
        <f t="shared" ref="AQ60" si="130">SUM(AQ46:AQ59)</f>
        <v>186877</v>
      </c>
      <c r="AR60" s="22">
        <f t="shared" ref="AR60" si="131">SUM(AR46:AR59)</f>
        <v>550823</v>
      </c>
      <c r="AS60" s="22">
        <f t="shared" ref="AS60" si="132">SUM(AS46:AS59)</f>
        <v>311438</v>
      </c>
    </row>
    <row r="62" spans="1:45">
      <c r="B62" s="31">
        <f>'2018'!M4</f>
        <v>34382526</v>
      </c>
    </row>
    <row r="64" spans="1:45">
      <c r="B64" s="31">
        <f>B62-B60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251"/>
  <sheetViews>
    <sheetView workbookViewId="0">
      <selection activeCell="I38" sqref="I38"/>
    </sheetView>
  </sheetViews>
  <sheetFormatPr defaultRowHeight="13.2"/>
  <cols>
    <col min="1" max="1" width="11.44140625" customWidth="1"/>
    <col min="2" max="2" width="7" customWidth="1"/>
    <col min="3" max="3" width="9" bestFit="1" customWidth="1"/>
    <col min="4" max="4" width="38" bestFit="1" customWidth="1"/>
    <col min="5" max="5" width="5.109375" customWidth="1"/>
    <col min="6" max="6" width="17.6640625" bestFit="1" customWidth="1"/>
    <col min="7" max="7" width="27.33203125" bestFit="1" customWidth="1"/>
    <col min="8" max="8" width="13.88671875" bestFit="1" customWidth="1"/>
    <col min="9" max="9" width="18.6640625" bestFit="1" customWidth="1"/>
    <col min="10" max="10" width="10.44140625" customWidth="1"/>
    <col min="11" max="12" width="5.33203125" customWidth="1"/>
    <col min="13" max="13" width="16.44140625" style="22" bestFit="1" customWidth="1"/>
    <col min="14" max="14" width="8.88671875" bestFit="1" customWidth="1"/>
    <col min="15" max="15" width="11.44140625" style="25" customWidth="1"/>
    <col min="16" max="16" width="27.44140625" bestFit="1" customWidth="1"/>
  </cols>
  <sheetData>
    <row r="1" spans="1:16">
      <c r="A1" t="s">
        <v>204</v>
      </c>
    </row>
    <row r="2" spans="1:16">
      <c r="A2" s="12" t="s">
        <v>205</v>
      </c>
    </row>
    <row r="4" spans="1:16">
      <c r="M4" s="22">
        <f t="shared" ref="M4:N4" si="0">SUM(M6:M448)</f>
        <v>27813007</v>
      </c>
      <c r="N4" s="1">
        <f t="shared" si="0"/>
        <v>0</v>
      </c>
    </row>
    <row r="5" spans="1:16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23" t="s">
        <v>12</v>
      </c>
      <c r="N5" s="9" t="s">
        <v>13</v>
      </c>
      <c r="O5" s="9" t="s">
        <v>14</v>
      </c>
      <c r="P5" s="9" t="s">
        <v>15</v>
      </c>
    </row>
    <row r="6" spans="1:16">
      <c r="A6" s="10" t="s">
        <v>16</v>
      </c>
      <c r="B6" s="11">
        <v>2016</v>
      </c>
      <c r="C6" s="11">
        <v>2016</v>
      </c>
      <c r="D6" s="10" t="s">
        <v>194</v>
      </c>
      <c r="E6" s="10" t="s">
        <v>119</v>
      </c>
      <c r="F6" s="10" t="s">
        <v>38</v>
      </c>
      <c r="G6" s="10" t="s">
        <v>39</v>
      </c>
      <c r="H6" s="10" t="s">
        <v>40</v>
      </c>
      <c r="I6" s="10" t="s">
        <v>41</v>
      </c>
      <c r="J6" s="10" t="s">
        <v>17</v>
      </c>
      <c r="K6" s="10" t="s">
        <v>18</v>
      </c>
      <c r="L6" s="10" t="s">
        <v>19</v>
      </c>
      <c r="M6" s="24">
        <v>113687</v>
      </c>
      <c r="N6" s="11">
        <v>0</v>
      </c>
      <c r="O6" s="26">
        <v>42343.941643518519</v>
      </c>
      <c r="P6" s="10" t="s">
        <v>53</v>
      </c>
    </row>
    <row r="7" spans="1:16">
      <c r="A7" s="10" t="s">
        <v>16</v>
      </c>
      <c r="B7" s="11">
        <v>2016</v>
      </c>
      <c r="C7" s="11">
        <v>2016</v>
      </c>
      <c r="D7" s="10" t="s">
        <v>194</v>
      </c>
      <c r="E7" s="10" t="s">
        <v>119</v>
      </c>
      <c r="F7" s="10" t="s">
        <v>42</v>
      </c>
      <c r="G7" s="10" t="s">
        <v>43</v>
      </c>
      <c r="H7" s="10" t="s">
        <v>35</v>
      </c>
      <c r="I7" s="10" t="s">
        <v>36</v>
      </c>
      <c r="J7" s="10" t="s">
        <v>17</v>
      </c>
      <c r="K7" s="10" t="s">
        <v>18</v>
      </c>
      <c r="L7" s="10" t="s">
        <v>19</v>
      </c>
      <c r="M7" s="24">
        <v>212683</v>
      </c>
      <c r="N7" s="11">
        <v>0</v>
      </c>
      <c r="O7" s="26">
        <v>42343.941782407404</v>
      </c>
      <c r="P7" s="10" t="s">
        <v>53</v>
      </c>
    </row>
    <row r="8" spans="1:16">
      <c r="A8" s="10" t="s">
        <v>16</v>
      </c>
      <c r="B8" s="11">
        <v>2016</v>
      </c>
      <c r="C8" s="11">
        <v>2016</v>
      </c>
      <c r="D8" s="10" t="s">
        <v>178</v>
      </c>
      <c r="E8" s="10" t="s">
        <v>90</v>
      </c>
      <c r="F8" s="10" t="s">
        <v>49</v>
      </c>
      <c r="G8" s="10" t="s">
        <v>50</v>
      </c>
      <c r="H8" s="10" t="s">
        <v>51</v>
      </c>
      <c r="I8" s="10" t="s">
        <v>52</v>
      </c>
      <c r="J8" s="10" t="s">
        <v>17</v>
      </c>
      <c r="K8" s="10" t="s">
        <v>18</v>
      </c>
      <c r="L8" s="10" t="s">
        <v>19</v>
      </c>
      <c r="M8" s="24">
        <v>0</v>
      </c>
      <c r="N8" s="11">
        <v>0</v>
      </c>
      <c r="O8" s="26">
        <v>42256.440011574072</v>
      </c>
      <c r="P8" s="10" t="s">
        <v>168</v>
      </c>
    </row>
    <row r="9" spans="1:16">
      <c r="A9" s="10" t="s">
        <v>16</v>
      </c>
      <c r="B9" s="11">
        <v>2016</v>
      </c>
      <c r="C9" s="11">
        <v>2016</v>
      </c>
      <c r="D9" s="10" t="s">
        <v>178</v>
      </c>
      <c r="E9" s="10" t="s">
        <v>90</v>
      </c>
      <c r="F9" s="10" t="s">
        <v>91</v>
      </c>
      <c r="G9" s="10" t="s">
        <v>92</v>
      </c>
      <c r="H9" s="10" t="s">
        <v>46</v>
      </c>
      <c r="I9" s="10" t="s">
        <v>47</v>
      </c>
      <c r="J9" s="10" t="s">
        <v>17</v>
      </c>
      <c r="K9" s="10" t="s">
        <v>29</v>
      </c>
      <c r="L9" s="10" t="s">
        <v>21</v>
      </c>
      <c r="M9" s="24">
        <v>0</v>
      </c>
      <c r="N9" s="11">
        <v>0</v>
      </c>
      <c r="O9" s="26">
        <v>42256.440011574072</v>
      </c>
      <c r="P9" s="10" t="s">
        <v>168</v>
      </c>
    </row>
    <row r="10" spans="1:16">
      <c r="A10" s="10" t="s">
        <v>16</v>
      </c>
      <c r="B10" s="11">
        <v>2016</v>
      </c>
      <c r="C10" s="11">
        <v>2016</v>
      </c>
      <c r="D10" s="10" t="s">
        <v>179</v>
      </c>
      <c r="E10" s="10" t="s">
        <v>150</v>
      </c>
      <c r="F10" s="10" t="s">
        <v>91</v>
      </c>
      <c r="G10" s="10" t="s">
        <v>92</v>
      </c>
      <c r="H10" s="10" t="s">
        <v>46</v>
      </c>
      <c r="I10" s="10" t="s">
        <v>47</v>
      </c>
      <c r="J10" s="10" t="s">
        <v>17</v>
      </c>
      <c r="K10" s="10" t="s">
        <v>29</v>
      </c>
      <c r="L10" s="10" t="s">
        <v>21</v>
      </c>
      <c r="M10" s="24">
        <v>50400</v>
      </c>
      <c r="N10" s="11">
        <v>0</v>
      </c>
      <c r="O10" s="26">
        <v>42343.838993055557</v>
      </c>
      <c r="P10" s="10" t="s">
        <v>53</v>
      </c>
    </row>
    <row r="11" spans="1:16">
      <c r="A11" s="10" t="s">
        <v>16</v>
      </c>
      <c r="B11" s="11">
        <v>2016</v>
      </c>
      <c r="C11" s="11">
        <v>2016</v>
      </c>
      <c r="D11" s="10" t="s">
        <v>184</v>
      </c>
      <c r="E11" s="10" t="s">
        <v>143</v>
      </c>
      <c r="F11" s="10" t="s">
        <v>54</v>
      </c>
      <c r="G11" s="10" t="s">
        <v>55</v>
      </c>
      <c r="H11" s="10" t="s">
        <v>44</v>
      </c>
      <c r="I11" s="10" t="s">
        <v>45</v>
      </c>
      <c r="J11" s="10" t="s">
        <v>24</v>
      </c>
      <c r="K11" s="10" t="s">
        <v>29</v>
      </c>
      <c r="L11" s="10" t="s">
        <v>30</v>
      </c>
      <c r="M11" s="24">
        <v>521415</v>
      </c>
      <c r="N11" s="11">
        <v>0</v>
      </c>
      <c r="O11" s="26">
        <v>42340.490995370368</v>
      </c>
      <c r="P11" s="10" t="s">
        <v>166</v>
      </c>
    </row>
    <row r="12" spans="1:16">
      <c r="A12" s="10" t="s">
        <v>16</v>
      </c>
      <c r="B12" s="11">
        <v>2016</v>
      </c>
      <c r="C12" s="11">
        <v>2016</v>
      </c>
      <c r="D12" s="10" t="s">
        <v>163</v>
      </c>
      <c r="E12" s="10" t="s">
        <v>133</v>
      </c>
      <c r="F12" s="10" t="s">
        <v>54</v>
      </c>
      <c r="G12" s="10" t="s">
        <v>55</v>
      </c>
      <c r="H12" s="10" t="s">
        <v>22</v>
      </c>
      <c r="I12" s="10" t="s">
        <v>23</v>
      </c>
      <c r="J12" s="10" t="s">
        <v>24</v>
      </c>
      <c r="K12" s="10" t="s">
        <v>29</v>
      </c>
      <c r="L12" s="10" t="s">
        <v>30</v>
      </c>
      <c r="M12" s="24">
        <v>394742</v>
      </c>
      <c r="N12" s="11">
        <v>0</v>
      </c>
      <c r="O12" s="26">
        <v>42343.994062500002</v>
      </c>
      <c r="P12" s="10" t="s">
        <v>53</v>
      </c>
    </row>
    <row r="13" spans="1:16">
      <c r="A13" s="10" t="s">
        <v>16</v>
      </c>
      <c r="B13" s="11">
        <v>2016</v>
      </c>
      <c r="C13" s="11">
        <v>2016</v>
      </c>
      <c r="D13" s="10" t="s">
        <v>164</v>
      </c>
      <c r="E13" s="10" t="s">
        <v>134</v>
      </c>
      <c r="F13" s="10" t="s">
        <v>114</v>
      </c>
      <c r="G13" s="10" t="s">
        <v>115</v>
      </c>
      <c r="H13" s="10" t="s">
        <v>22</v>
      </c>
      <c r="I13" s="10" t="s">
        <v>23</v>
      </c>
      <c r="J13" s="10" t="s">
        <v>24</v>
      </c>
      <c r="K13" s="10" t="s">
        <v>29</v>
      </c>
      <c r="L13" s="10" t="s">
        <v>30</v>
      </c>
      <c r="M13" s="24">
        <v>8584</v>
      </c>
      <c r="N13" s="11">
        <v>0</v>
      </c>
      <c r="O13" s="26">
        <v>42344.491655092592</v>
      </c>
      <c r="P13" s="10" t="s">
        <v>53</v>
      </c>
    </row>
    <row r="14" spans="1:16">
      <c r="A14" s="10" t="s">
        <v>16</v>
      </c>
      <c r="B14" s="11">
        <v>2016</v>
      </c>
      <c r="C14" s="11">
        <v>2016</v>
      </c>
      <c r="D14" s="10" t="s">
        <v>165</v>
      </c>
      <c r="E14" s="10" t="s">
        <v>48</v>
      </c>
      <c r="F14" s="10" t="s">
        <v>56</v>
      </c>
      <c r="G14" s="10" t="s">
        <v>57</v>
      </c>
      <c r="H14" s="10" t="s">
        <v>22</v>
      </c>
      <c r="I14" s="10" t="s">
        <v>23</v>
      </c>
      <c r="J14" s="10" t="s">
        <v>24</v>
      </c>
      <c r="K14" s="10" t="s">
        <v>29</v>
      </c>
      <c r="L14" s="10" t="s">
        <v>19</v>
      </c>
      <c r="M14" s="24">
        <v>525914</v>
      </c>
      <c r="N14" s="11">
        <v>0</v>
      </c>
      <c r="O14" s="26">
        <v>42340.441134259258</v>
      </c>
      <c r="P14" s="10" t="s">
        <v>166</v>
      </c>
    </row>
    <row r="15" spans="1:16">
      <c r="A15" s="10" t="s">
        <v>16</v>
      </c>
      <c r="B15" s="11">
        <v>2016</v>
      </c>
      <c r="C15" s="11">
        <v>2016</v>
      </c>
      <c r="D15" s="10" t="s">
        <v>165</v>
      </c>
      <c r="E15" s="10" t="s">
        <v>48</v>
      </c>
      <c r="F15" s="10" t="s">
        <v>56</v>
      </c>
      <c r="G15" s="10" t="s">
        <v>57</v>
      </c>
      <c r="H15" s="10" t="s">
        <v>22</v>
      </c>
      <c r="I15" s="10" t="s">
        <v>23</v>
      </c>
      <c r="J15" s="10" t="s">
        <v>37</v>
      </c>
      <c r="K15" s="10" t="s">
        <v>29</v>
      </c>
      <c r="L15" s="10" t="s">
        <v>19</v>
      </c>
      <c r="M15" s="24">
        <v>33234</v>
      </c>
      <c r="N15" s="11">
        <v>0</v>
      </c>
      <c r="O15" s="26">
        <v>42340.403657407405</v>
      </c>
      <c r="P15" s="10" t="s">
        <v>166</v>
      </c>
    </row>
    <row r="16" spans="1:16">
      <c r="A16" s="10" t="s">
        <v>16</v>
      </c>
      <c r="B16" s="11">
        <v>2016</v>
      </c>
      <c r="C16" s="11">
        <v>2016</v>
      </c>
      <c r="D16" s="10" t="s">
        <v>165</v>
      </c>
      <c r="E16" s="10" t="s">
        <v>48</v>
      </c>
      <c r="F16" s="10" t="s">
        <v>54</v>
      </c>
      <c r="G16" s="10" t="s">
        <v>55</v>
      </c>
      <c r="H16" s="10" t="s">
        <v>22</v>
      </c>
      <c r="I16" s="10" t="s">
        <v>23</v>
      </c>
      <c r="J16" s="10" t="s">
        <v>24</v>
      </c>
      <c r="K16" s="10" t="s">
        <v>29</v>
      </c>
      <c r="L16" s="10" t="s">
        <v>30</v>
      </c>
      <c r="M16" s="24">
        <v>178514</v>
      </c>
      <c r="N16" s="11">
        <v>0</v>
      </c>
      <c r="O16" s="26">
        <v>42340.404895833337</v>
      </c>
      <c r="P16" s="10" t="s">
        <v>166</v>
      </c>
    </row>
    <row r="17" spans="1:16">
      <c r="A17" s="10" t="s">
        <v>16</v>
      </c>
      <c r="B17" s="11">
        <v>2016</v>
      </c>
      <c r="C17" s="11">
        <v>2016</v>
      </c>
      <c r="D17" s="10" t="s">
        <v>165</v>
      </c>
      <c r="E17" s="10" t="s">
        <v>48</v>
      </c>
      <c r="F17" s="10" t="s">
        <v>58</v>
      </c>
      <c r="G17" s="10" t="s">
        <v>59</v>
      </c>
      <c r="H17" s="10" t="s">
        <v>22</v>
      </c>
      <c r="I17" s="10" t="s">
        <v>23</v>
      </c>
      <c r="J17" s="10" t="s">
        <v>24</v>
      </c>
      <c r="K17" s="10" t="s">
        <v>29</v>
      </c>
      <c r="L17" s="10" t="s">
        <v>30</v>
      </c>
      <c r="M17" s="24">
        <v>48579</v>
      </c>
      <c r="N17" s="11">
        <v>0</v>
      </c>
      <c r="O17" s="26">
        <v>42340.404444444444</v>
      </c>
      <c r="P17" s="10" t="s">
        <v>166</v>
      </c>
    </row>
    <row r="18" spans="1:16">
      <c r="A18" s="10" t="s">
        <v>16</v>
      </c>
      <c r="B18" s="11">
        <v>2016</v>
      </c>
      <c r="C18" s="11">
        <v>2016</v>
      </c>
      <c r="D18" s="10" t="s">
        <v>165</v>
      </c>
      <c r="E18" s="10" t="s">
        <v>48</v>
      </c>
      <c r="F18" s="10" t="s">
        <v>60</v>
      </c>
      <c r="G18" s="10" t="s">
        <v>61</v>
      </c>
      <c r="H18" s="10" t="s">
        <v>22</v>
      </c>
      <c r="I18" s="10" t="s">
        <v>23</v>
      </c>
      <c r="J18" s="10" t="s">
        <v>24</v>
      </c>
      <c r="K18" s="10" t="s">
        <v>18</v>
      </c>
      <c r="L18" s="10" t="s">
        <v>19</v>
      </c>
      <c r="M18" s="24">
        <v>18711</v>
      </c>
      <c r="N18" s="11">
        <v>0</v>
      </c>
      <c r="O18" s="26">
        <v>42340.40552083333</v>
      </c>
      <c r="P18" s="10" t="s">
        <v>166</v>
      </c>
    </row>
    <row r="19" spans="1:16">
      <c r="A19" s="10" t="s">
        <v>16</v>
      </c>
      <c r="B19" s="11">
        <v>2016</v>
      </c>
      <c r="C19" s="11">
        <v>2016</v>
      </c>
      <c r="D19" s="10" t="s">
        <v>165</v>
      </c>
      <c r="E19" s="10" t="s">
        <v>48</v>
      </c>
      <c r="F19" s="10" t="s">
        <v>54</v>
      </c>
      <c r="G19" s="10" t="s">
        <v>55</v>
      </c>
      <c r="H19" s="10" t="s">
        <v>22</v>
      </c>
      <c r="I19" s="10" t="s">
        <v>23</v>
      </c>
      <c r="J19" s="10" t="s">
        <v>24</v>
      </c>
      <c r="K19" s="10" t="s">
        <v>29</v>
      </c>
      <c r="L19" s="10" t="s">
        <v>30</v>
      </c>
      <c r="M19" s="24">
        <v>427936</v>
      </c>
      <c r="N19" s="11">
        <v>0</v>
      </c>
      <c r="O19" s="26">
        <v>42340.405949074076</v>
      </c>
      <c r="P19" s="10" t="s">
        <v>166</v>
      </c>
    </row>
    <row r="20" spans="1:16">
      <c r="A20" s="10" t="s">
        <v>16</v>
      </c>
      <c r="B20" s="11">
        <v>2016</v>
      </c>
      <c r="C20" s="11">
        <v>2016</v>
      </c>
      <c r="D20" s="10" t="s">
        <v>167</v>
      </c>
      <c r="E20" s="10" t="s">
        <v>66</v>
      </c>
      <c r="F20" s="10" t="s">
        <v>54</v>
      </c>
      <c r="G20" s="10" t="s">
        <v>55</v>
      </c>
      <c r="H20" s="10" t="s">
        <v>22</v>
      </c>
      <c r="I20" s="10" t="s">
        <v>23</v>
      </c>
      <c r="J20" s="10" t="s">
        <v>24</v>
      </c>
      <c r="K20" s="10" t="s">
        <v>29</v>
      </c>
      <c r="L20" s="10" t="s">
        <v>30</v>
      </c>
      <c r="M20" s="24">
        <v>90393</v>
      </c>
      <c r="N20" s="11">
        <v>0</v>
      </c>
      <c r="O20" s="26">
        <v>42343.683553240742</v>
      </c>
      <c r="P20" s="10" t="s">
        <v>53</v>
      </c>
    </row>
    <row r="21" spans="1:16">
      <c r="A21" s="10" t="s">
        <v>16</v>
      </c>
      <c r="B21" s="11">
        <v>2016</v>
      </c>
      <c r="C21" s="11">
        <v>2016</v>
      </c>
      <c r="D21" s="10" t="s">
        <v>167</v>
      </c>
      <c r="E21" s="10" t="s">
        <v>66</v>
      </c>
      <c r="F21" s="10" t="s">
        <v>67</v>
      </c>
      <c r="G21" s="10" t="s">
        <v>68</v>
      </c>
      <c r="H21" s="10" t="s">
        <v>22</v>
      </c>
      <c r="I21" s="10" t="s">
        <v>23</v>
      </c>
      <c r="J21" s="10" t="s">
        <v>24</v>
      </c>
      <c r="K21" s="10" t="s">
        <v>29</v>
      </c>
      <c r="L21" s="10" t="s">
        <v>30</v>
      </c>
      <c r="M21" s="24">
        <v>35813</v>
      </c>
      <c r="N21" s="11">
        <v>0</v>
      </c>
      <c r="O21" s="26">
        <v>42343.683807870373</v>
      </c>
      <c r="P21" s="10" t="s">
        <v>53</v>
      </c>
    </row>
    <row r="22" spans="1:16">
      <c r="A22" s="10" t="s">
        <v>16</v>
      </c>
      <c r="B22" s="11">
        <v>2016</v>
      </c>
      <c r="C22" s="11">
        <v>2016</v>
      </c>
      <c r="D22" s="10" t="s">
        <v>167</v>
      </c>
      <c r="E22" s="10" t="s">
        <v>66</v>
      </c>
      <c r="F22" s="10" t="s">
        <v>69</v>
      </c>
      <c r="G22" s="10" t="s">
        <v>70</v>
      </c>
      <c r="H22" s="10" t="s">
        <v>22</v>
      </c>
      <c r="I22" s="10" t="s">
        <v>23</v>
      </c>
      <c r="J22" s="10" t="s">
        <v>24</v>
      </c>
      <c r="K22" s="10" t="s">
        <v>29</v>
      </c>
      <c r="L22" s="10" t="s">
        <v>30</v>
      </c>
      <c r="M22" s="24">
        <v>187223</v>
      </c>
      <c r="N22" s="11">
        <v>0</v>
      </c>
      <c r="O22" s="26">
        <v>42343.683680555558</v>
      </c>
      <c r="P22" s="10" t="s">
        <v>53</v>
      </c>
    </row>
    <row r="23" spans="1:16">
      <c r="A23" s="10" t="s">
        <v>16</v>
      </c>
      <c r="B23" s="11">
        <v>2016</v>
      </c>
      <c r="C23" s="11">
        <v>2016</v>
      </c>
      <c r="D23" s="10" t="s">
        <v>167</v>
      </c>
      <c r="E23" s="10" t="s">
        <v>66</v>
      </c>
      <c r="F23" s="10" t="s">
        <v>58</v>
      </c>
      <c r="G23" s="10" t="s">
        <v>59</v>
      </c>
      <c r="H23" s="10" t="s">
        <v>22</v>
      </c>
      <c r="I23" s="10" t="s">
        <v>23</v>
      </c>
      <c r="J23" s="10" t="s">
        <v>24</v>
      </c>
      <c r="K23" s="10" t="s">
        <v>29</v>
      </c>
      <c r="L23" s="10" t="s">
        <v>30</v>
      </c>
      <c r="M23" s="24">
        <v>0</v>
      </c>
      <c r="N23" s="11">
        <v>0</v>
      </c>
      <c r="O23" s="26">
        <v>42256.440011574072</v>
      </c>
      <c r="P23" s="10" t="s">
        <v>168</v>
      </c>
    </row>
    <row r="24" spans="1:16">
      <c r="A24" s="10" t="s">
        <v>16</v>
      </c>
      <c r="B24" s="11">
        <v>2016</v>
      </c>
      <c r="C24" s="11">
        <v>2016</v>
      </c>
      <c r="D24" s="10" t="s">
        <v>169</v>
      </c>
      <c r="E24" s="10" t="s">
        <v>135</v>
      </c>
      <c r="F24" s="10" t="s">
        <v>54</v>
      </c>
      <c r="G24" s="10" t="s">
        <v>55</v>
      </c>
      <c r="H24" s="10" t="s">
        <v>22</v>
      </c>
      <c r="I24" s="10" t="s">
        <v>23</v>
      </c>
      <c r="J24" s="10" t="s">
        <v>24</v>
      </c>
      <c r="K24" s="10" t="s">
        <v>29</v>
      </c>
      <c r="L24" s="10" t="s">
        <v>30</v>
      </c>
      <c r="M24" s="24">
        <v>429714</v>
      </c>
      <c r="N24" s="11">
        <v>0</v>
      </c>
      <c r="O24" s="26">
        <v>42343.715567129628</v>
      </c>
      <c r="P24" s="10" t="s">
        <v>53</v>
      </c>
    </row>
    <row r="25" spans="1:16">
      <c r="A25" s="10" t="s">
        <v>16</v>
      </c>
      <c r="B25" s="11">
        <v>2016</v>
      </c>
      <c r="C25" s="11">
        <v>2016</v>
      </c>
      <c r="D25" s="10" t="s">
        <v>169</v>
      </c>
      <c r="E25" s="10" t="s">
        <v>135</v>
      </c>
      <c r="F25" s="10" t="s">
        <v>54</v>
      </c>
      <c r="G25" s="10" t="s">
        <v>55</v>
      </c>
      <c r="H25" s="10" t="s">
        <v>22</v>
      </c>
      <c r="I25" s="10" t="s">
        <v>23</v>
      </c>
      <c r="J25" s="10" t="s">
        <v>37</v>
      </c>
      <c r="K25" s="10" t="s">
        <v>29</v>
      </c>
      <c r="L25" s="10" t="s">
        <v>30</v>
      </c>
      <c r="M25" s="24">
        <v>8920</v>
      </c>
      <c r="N25" s="11">
        <v>0</v>
      </c>
      <c r="O25" s="26">
        <v>42343.716354166667</v>
      </c>
      <c r="P25" s="10" t="s">
        <v>53</v>
      </c>
    </row>
    <row r="26" spans="1:16">
      <c r="A26" s="10" t="s">
        <v>16</v>
      </c>
      <c r="B26" s="11">
        <v>2016</v>
      </c>
      <c r="C26" s="11">
        <v>2016</v>
      </c>
      <c r="D26" s="10" t="s">
        <v>171</v>
      </c>
      <c r="E26" s="10" t="s">
        <v>137</v>
      </c>
      <c r="F26" s="10" t="s">
        <v>69</v>
      </c>
      <c r="G26" s="10" t="s">
        <v>70</v>
      </c>
      <c r="H26" s="10" t="s">
        <v>22</v>
      </c>
      <c r="I26" s="10" t="s">
        <v>23</v>
      </c>
      <c r="J26" s="10" t="s">
        <v>24</v>
      </c>
      <c r="K26" s="10" t="s">
        <v>29</v>
      </c>
      <c r="L26" s="10" t="s">
        <v>30</v>
      </c>
      <c r="M26" s="24">
        <v>93142</v>
      </c>
      <c r="N26" s="11">
        <v>0</v>
      </c>
      <c r="O26" s="26">
        <v>42343.722581018519</v>
      </c>
      <c r="P26" s="10" t="s">
        <v>53</v>
      </c>
    </row>
    <row r="27" spans="1:16">
      <c r="A27" s="10" t="s">
        <v>16</v>
      </c>
      <c r="B27" s="11">
        <v>2016</v>
      </c>
      <c r="C27" s="11">
        <v>2016</v>
      </c>
      <c r="D27" s="10" t="s">
        <v>172</v>
      </c>
      <c r="E27" s="10" t="s">
        <v>83</v>
      </c>
      <c r="F27" s="10" t="s">
        <v>84</v>
      </c>
      <c r="G27" s="10" t="s">
        <v>85</v>
      </c>
      <c r="H27" s="10" t="s">
        <v>22</v>
      </c>
      <c r="I27" s="10" t="s">
        <v>23</v>
      </c>
      <c r="J27" s="10" t="s">
        <v>24</v>
      </c>
      <c r="K27" s="10" t="s">
        <v>29</v>
      </c>
      <c r="L27" s="10" t="s">
        <v>30</v>
      </c>
      <c r="M27" s="24">
        <v>7458</v>
      </c>
      <c r="N27" s="11">
        <v>0</v>
      </c>
      <c r="O27" s="26">
        <v>42343.893425925926</v>
      </c>
      <c r="P27" s="10" t="s">
        <v>53</v>
      </c>
    </row>
    <row r="28" spans="1:16">
      <c r="A28" s="10" t="s">
        <v>16</v>
      </c>
      <c r="B28" s="11">
        <v>2016</v>
      </c>
      <c r="C28" s="11">
        <v>2016</v>
      </c>
      <c r="D28" s="10" t="s">
        <v>172</v>
      </c>
      <c r="E28" s="10" t="s">
        <v>83</v>
      </c>
      <c r="F28" s="10" t="s">
        <v>54</v>
      </c>
      <c r="G28" s="10" t="s">
        <v>55</v>
      </c>
      <c r="H28" s="10" t="s">
        <v>22</v>
      </c>
      <c r="I28" s="10" t="s">
        <v>23</v>
      </c>
      <c r="J28" s="10" t="s">
        <v>24</v>
      </c>
      <c r="K28" s="10" t="s">
        <v>29</v>
      </c>
      <c r="L28" s="10" t="s">
        <v>30</v>
      </c>
      <c r="M28" s="24">
        <v>0</v>
      </c>
      <c r="N28" s="11">
        <v>0</v>
      </c>
      <c r="O28" s="26">
        <v>42256.440011574072</v>
      </c>
      <c r="P28" s="10" t="s">
        <v>168</v>
      </c>
    </row>
    <row r="29" spans="1:16">
      <c r="A29" s="10" t="s">
        <v>16</v>
      </c>
      <c r="B29" s="11">
        <v>2016</v>
      </c>
      <c r="C29" s="11">
        <v>2016</v>
      </c>
      <c r="D29" s="10" t="s">
        <v>172</v>
      </c>
      <c r="E29" s="10" t="s">
        <v>83</v>
      </c>
      <c r="F29" s="10" t="s">
        <v>69</v>
      </c>
      <c r="G29" s="10" t="s">
        <v>70</v>
      </c>
      <c r="H29" s="10" t="s">
        <v>22</v>
      </c>
      <c r="I29" s="10" t="s">
        <v>23</v>
      </c>
      <c r="J29" s="10" t="s">
        <v>24</v>
      </c>
      <c r="K29" s="10" t="s">
        <v>29</v>
      </c>
      <c r="L29" s="10" t="s">
        <v>30</v>
      </c>
      <c r="M29" s="24">
        <v>40273</v>
      </c>
      <c r="N29" s="11">
        <v>0</v>
      </c>
      <c r="O29" s="26">
        <v>42343.893287037034</v>
      </c>
      <c r="P29" s="10" t="s">
        <v>53</v>
      </c>
    </row>
    <row r="30" spans="1:16">
      <c r="A30" s="10" t="s">
        <v>16</v>
      </c>
      <c r="B30" s="11">
        <v>2016</v>
      </c>
      <c r="C30" s="11">
        <v>2016</v>
      </c>
      <c r="D30" s="10" t="s">
        <v>172</v>
      </c>
      <c r="E30" s="10" t="s">
        <v>83</v>
      </c>
      <c r="F30" s="10" t="s">
        <v>58</v>
      </c>
      <c r="G30" s="10" t="s">
        <v>59</v>
      </c>
      <c r="H30" s="10" t="s">
        <v>22</v>
      </c>
      <c r="I30" s="10" t="s">
        <v>23</v>
      </c>
      <c r="J30" s="10" t="s">
        <v>24</v>
      </c>
      <c r="K30" s="10" t="s">
        <v>29</v>
      </c>
      <c r="L30" s="10" t="s">
        <v>30</v>
      </c>
      <c r="M30" s="24">
        <v>0</v>
      </c>
      <c r="N30" s="11">
        <v>0</v>
      </c>
      <c r="O30" s="26">
        <v>42256.440011574072</v>
      </c>
      <c r="P30" s="10" t="s">
        <v>168</v>
      </c>
    </row>
    <row r="31" spans="1:16">
      <c r="A31" s="10" t="s">
        <v>16</v>
      </c>
      <c r="B31" s="11">
        <v>2016</v>
      </c>
      <c r="C31" s="11">
        <v>2016</v>
      </c>
      <c r="D31" s="10" t="s">
        <v>173</v>
      </c>
      <c r="E31" s="10" t="s">
        <v>138</v>
      </c>
      <c r="F31" s="10" t="s">
        <v>54</v>
      </c>
      <c r="G31" s="10" t="s">
        <v>55</v>
      </c>
      <c r="H31" s="10" t="s">
        <v>22</v>
      </c>
      <c r="I31" s="10" t="s">
        <v>23</v>
      </c>
      <c r="J31" s="10" t="s">
        <v>24</v>
      </c>
      <c r="K31" s="10" t="s">
        <v>29</v>
      </c>
      <c r="L31" s="10" t="s">
        <v>30</v>
      </c>
      <c r="M31" s="24">
        <v>442741</v>
      </c>
      <c r="N31" s="11">
        <v>0</v>
      </c>
      <c r="O31" s="26">
        <v>42343.788032407407</v>
      </c>
      <c r="P31" s="10" t="s">
        <v>53</v>
      </c>
    </row>
    <row r="32" spans="1:16">
      <c r="A32" s="10" t="s">
        <v>16</v>
      </c>
      <c r="B32" s="11">
        <v>2016</v>
      </c>
      <c r="C32" s="11">
        <v>2016</v>
      </c>
      <c r="D32" s="10" t="s">
        <v>173</v>
      </c>
      <c r="E32" s="10" t="s">
        <v>138</v>
      </c>
      <c r="F32" s="10" t="s">
        <v>54</v>
      </c>
      <c r="G32" s="10" t="s">
        <v>55</v>
      </c>
      <c r="H32" s="10" t="s">
        <v>22</v>
      </c>
      <c r="I32" s="10" t="s">
        <v>23</v>
      </c>
      <c r="J32" s="10" t="s">
        <v>37</v>
      </c>
      <c r="K32" s="10" t="s">
        <v>29</v>
      </c>
      <c r="L32" s="10" t="s">
        <v>30</v>
      </c>
      <c r="M32" s="24">
        <v>40374</v>
      </c>
      <c r="N32" s="11">
        <v>0</v>
      </c>
      <c r="O32" s="26">
        <v>42343.789004629631</v>
      </c>
      <c r="P32" s="10" t="s">
        <v>53</v>
      </c>
    </row>
    <row r="33" spans="1:16">
      <c r="A33" s="10" t="s">
        <v>16</v>
      </c>
      <c r="B33" s="11">
        <v>2016</v>
      </c>
      <c r="C33" s="11">
        <v>2016</v>
      </c>
      <c r="D33" s="10" t="s">
        <v>175</v>
      </c>
      <c r="E33" s="10" t="s">
        <v>140</v>
      </c>
      <c r="F33" s="10" t="s">
        <v>54</v>
      </c>
      <c r="G33" s="10" t="s">
        <v>55</v>
      </c>
      <c r="H33" s="10" t="s">
        <v>22</v>
      </c>
      <c r="I33" s="10" t="s">
        <v>23</v>
      </c>
      <c r="J33" s="10" t="s">
        <v>24</v>
      </c>
      <c r="K33" s="10" t="s">
        <v>29</v>
      </c>
      <c r="L33" s="10" t="s">
        <v>30</v>
      </c>
      <c r="M33" s="24">
        <v>166852</v>
      </c>
      <c r="N33" s="11">
        <v>0</v>
      </c>
      <c r="O33" s="26">
        <v>42343.998564814814</v>
      </c>
      <c r="P33" s="10" t="s">
        <v>53</v>
      </c>
    </row>
    <row r="34" spans="1:16">
      <c r="A34" s="10" t="s">
        <v>16</v>
      </c>
      <c r="B34" s="11">
        <v>2016</v>
      </c>
      <c r="C34" s="11">
        <v>2016</v>
      </c>
      <c r="D34" s="10" t="s">
        <v>176</v>
      </c>
      <c r="E34" s="10" t="s">
        <v>141</v>
      </c>
      <c r="F34" s="10" t="s">
        <v>114</v>
      </c>
      <c r="G34" s="10" t="s">
        <v>115</v>
      </c>
      <c r="H34" s="10" t="s">
        <v>22</v>
      </c>
      <c r="I34" s="10" t="s">
        <v>23</v>
      </c>
      <c r="J34" s="10" t="s">
        <v>24</v>
      </c>
      <c r="K34" s="10" t="s">
        <v>29</v>
      </c>
      <c r="L34" s="10" t="s">
        <v>30</v>
      </c>
      <c r="M34" s="24">
        <v>6837</v>
      </c>
      <c r="N34" s="11">
        <v>0</v>
      </c>
      <c r="O34" s="26">
        <v>42344.48196759259</v>
      </c>
      <c r="P34" s="10" t="s">
        <v>53</v>
      </c>
    </row>
    <row r="35" spans="1:16">
      <c r="A35" s="10" t="s">
        <v>16</v>
      </c>
      <c r="B35" s="11">
        <v>2016</v>
      </c>
      <c r="C35" s="11">
        <v>2016</v>
      </c>
      <c r="D35" s="10" t="s">
        <v>177</v>
      </c>
      <c r="E35" s="10" t="s">
        <v>142</v>
      </c>
      <c r="F35" s="10" t="s">
        <v>114</v>
      </c>
      <c r="G35" s="10" t="s">
        <v>115</v>
      </c>
      <c r="H35" s="10" t="s">
        <v>22</v>
      </c>
      <c r="I35" s="10" t="s">
        <v>23</v>
      </c>
      <c r="J35" s="10" t="s">
        <v>24</v>
      </c>
      <c r="K35" s="10" t="s">
        <v>29</v>
      </c>
      <c r="L35" s="10" t="s">
        <v>30</v>
      </c>
      <c r="M35" s="24">
        <v>26351</v>
      </c>
      <c r="N35" s="11">
        <v>0</v>
      </c>
      <c r="O35" s="26">
        <v>42344.071932870371</v>
      </c>
      <c r="P35" s="10" t="s">
        <v>53</v>
      </c>
    </row>
    <row r="36" spans="1:16">
      <c r="A36" s="10" t="s">
        <v>16</v>
      </c>
      <c r="B36" s="11">
        <v>2016</v>
      </c>
      <c r="C36" s="11">
        <v>2016</v>
      </c>
      <c r="D36" s="10" t="s">
        <v>178</v>
      </c>
      <c r="E36" s="10" t="s">
        <v>90</v>
      </c>
      <c r="F36" s="10" t="s">
        <v>73</v>
      </c>
      <c r="G36" s="10" t="s">
        <v>74</v>
      </c>
      <c r="H36" s="10" t="s">
        <v>22</v>
      </c>
      <c r="I36" s="10" t="s">
        <v>23</v>
      </c>
      <c r="J36" s="10" t="s">
        <v>24</v>
      </c>
      <c r="K36" s="10" t="s">
        <v>29</v>
      </c>
      <c r="L36" s="10" t="s">
        <v>30</v>
      </c>
      <c r="M36" s="24">
        <v>7198</v>
      </c>
      <c r="N36" s="11">
        <v>0</v>
      </c>
      <c r="O36" s="26">
        <v>42343.814629629633</v>
      </c>
      <c r="P36" s="10" t="s">
        <v>53</v>
      </c>
    </row>
    <row r="37" spans="1:16">
      <c r="A37" s="10" t="s">
        <v>16</v>
      </c>
      <c r="B37" s="11">
        <v>2016</v>
      </c>
      <c r="C37" s="11">
        <v>2016</v>
      </c>
      <c r="D37" s="10" t="s">
        <v>178</v>
      </c>
      <c r="E37" s="10" t="s">
        <v>90</v>
      </c>
      <c r="F37" s="10" t="s">
        <v>93</v>
      </c>
      <c r="G37" s="10" t="s">
        <v>94</v>
      </c>
      <c r="H37" s="10" t="s">
        <v>22</v>
      </c>
      <c r="I37" s="10" t="s">
        <v>23</v>
      </c>
      <c r="J37" s="10" t="s">
        <v>24</v>
      </c>
      <c r="K37" s="10" t="s">
        <v>29</v>
      </c>
      <c r="L37" s="10" t="s">
        <v>30</v>
      </c>
      <c r="M37" s="24">
        <v>0</v>
      </c>
      <c r="N37" s="11">
        <v>0</v>
      </c>
      <c r="O37" s="26">
        <v>42256.440011574072</v>
      </c>
      <c r="P37" s="10" t="s">
        <v>168</v>
      </c>
    </row>
    <row r="38" spans="1:16">
      <c r="A38" s="10" t="s">
        <v>16</v>
      </c>
      <c r="B38" s="11">
        <v>2016</v>
      </c>
      <c r="C38" s="11">
        <v>2016</v>
      </c>
      <c r="D38" s="10" t="s">
        <v>178</v>
      </c>
      <c r="E38" s="10" t="s">
        <v>90</v>
      </c>
      <c r="F38" s="10" t="s">
        <v>69</v>
      </c>
      <c r="G38" s="10" t="s">
        <v>70</v>
      </c>
      <c r="H38" s="10" t="s">
        <v>22</v>
      </c>
      <c r="I38" s="10" t="s">
        <v>23</v>
      </c>
      <c r="J38" s="10" t="s">
        <v>24</v>
      </c>
      <c r="K38" s="10" t="s">
        <v>29</v>
      </c>
      <c r="L38" s="10" t="s">
        <v>30</v>
      </c>
      <c r="M38" s="24">
        <v>118183</v>
      </c>
      <c r="N38" s="11">
        <v>0</v>
      </c>
      <c r="O38" s="26">
        <v>42343.814756944441</v>
      </c>
      <c r="P38" s="10" t="s">
        <v>53</v>
      </c>
    </row>
    <row r="39" spans="1:16">
      <c r="A39" s="10" t="s">
        <v>16</v>
      </c>
      <c r="B39" s="11">
        <v>2016</v>
      </c>
      <c r="C39" s="11">
        <v>2016</v>
      </c>
      <c r="D39" s="10" t="s">
        <v>178</v>
      </c>
      <c r="E39" s="10" t="s">
        <v>90</v>
      </c>
      <c r="F39" s="10" t="s">
        <v>58</v>
      </c>
      <c r="G39" s="10" t="s">
        <v>59</v>
      </c>
      <c r="H39" s="10" t="s">
        <v>22</v>
      </c>
      <c r="I39" s="10" t="s">
        <v>23</v>
      </c>
      <c r="J39" s="10" t="s">
        <v>24</v>
      </c>
      <c r="K39" s="10" t="s">
        <v>29</v>
      </c>
      <c r="L39" s="10" t="s">
        <v>30</v>
      </c>
      <c r="M39" s="24">
        <v>0</v>
      </c>
      <c r="N39" s="11">
        <v>0</v>
      </c>
      <c r="O39" s="26">
        <v>42256.440011574072</v>
      </c>
      <c r="P39" s="10" t="s">
        <v>168</v>
      </c>
    </row>
    <row r="40" spans="1:16">
      <c r="A40" s="10" t="s">
        <v>16</v>
      </c>
      <c r="B40" s="11">
        <v>2016</v>
      </c>
      <c r="C40" s="11">
        <v>2016</v>
      </c>
      <c r="D40" s="10" t="s">
        <v>180</v>
      </c>
      <c r="E40" s="10" t="s">
        <v>151</v>
      </c>
      <c r="F40" s="10" t="s">
        <v>54</v>
      </c>
      <c r="G40" s="10" t="s">
        <v>55</v>
      </c>
      <c r="H40" s="10" t="s">
        <v>22</v>
      </c>
      <c r="I40" s="10" t="s">
        <v>23</v>
      </c>
      <c r="J40" s="10" t="s">
        <v>24</v>
      </c>
      <c r="K40" s="10" t="s">
        <v>29</v>
      </c>
      <c r="L40" s="10" t="s">
        <v>30</v>
      </c>
      <c r="M40" s="24">
        <v>226207</v>
      </c>
      <c r="N40" s="11">
        <v>0</v>
      </c>
      <c r="O40" s="26">
        <v>42344.010034722225</v>
      </c>
      <c r="P40" s="10" t="s">
        <v>53</v>
      </c>
    </row>
    <row r="41" spans="1:16">
      <c r="A41" s="10" t="s">
        <v>16</v>
      </c>
      <c r="B41" s="11">
        <v>2016</v>
      </c>
      <c r="C41" s="11">
        <v>2016</v>
      </c>
      <c r="D41" s="10" t="s">
        <v>182</v>
      </c>
      <c r="E41" s="10" t="s">
        <v>153</v>
      </c>
      <c r="F41" s="10" t="s">
        <v>114</v>
      </c>
      <c r="G41" s="10" t="s">
        <v>115</v>
      </c>
      <c r="H41" s="10" t="s">
        <v>22</v>
      </c>
      <c r="I41" s="10" t="s">
        <v>23</v>
      </c>
      <c r="J41" s="10" t="s">
        <v>24</v>
      </c>
      <c r="K41" s="10" t="s">
        <v>29</v>
      </c>
      <c r="L41" s="10" t="s">
        <v>30</v>
      </c>
      <c r="M41" s="24">
        <v>35036</v>
      </c>
      <c r="N41" s="11">
        <v>0</v>
      </c>
      <c r="O41" s="26">
        <v>42344.502858796295</v>
      </c>
      <c r="P41" s="10" t="s">
        <v>53</v>
      </c>
    </row>
    <row r="42" spans="1:16">
      <c r="A42" s="10" t="s">
        <v>16</v>
      </c>
      <c r="B42" s="11">
        <v>2016</v>
      </c>
      <c r="C42" s="11">
        <v>2016</v>
      </c>
      <c r="D42" s="10" t="s">
        <v>183</v>
      </c>
      <c r="E42" s="10" t="s">
        <v>99</v>
      </c>
      <c r="F42" s="10" t="s">
        <v>69</v>
      </c>
      <c r="G42" s="10" t="s">
        <v>70</v>
      </c>
      <c r="H42" s="10" t="s">
        <v>22</v>
      </c>
      <c r="I42" s="10" t="s">
        <v>23</v>
      </c>
      <c r="J42" s="10" t="s">
        <v>24</v>
      </c>
      <c r="K42" s="10" t="s">
        <v>29</v>
      </c>
      <c r="L42" s="10" t="s">
        <v>30</v>
      </c>
      <c r="M42" s="24">
        <v>45837</v>
      </c>
      <c r="N42" s="11">
        <v>0</v>
      </c>
      <c r="O42" s="26">
        <v>42343.903310185182</v>
      </c>
      <c r="P42" s="10" t="s">
        <v>53</v>
      </c>
    </row>
    <row r="43" spans="1:16">
      <c r="A43" s="10" t="s">
        <v>16</v>
      </c>
      <c r="B43" s="11">
        <v>2016</v>
      </c>
      <c r="C43" s="11">
        <v>2016</v>
      </c>
      <c r="D43" s="10" t="s">
        <v>183</v>
      </c>
      <c r="E43" s="10" t="s">
        <v>99</v>
      </c>
      <c r="F43" s="10" t="s">
        <v>58</v>
      </c>
      <c r="G43" s="10" t="s">
        <v>59</v>
      </c>
      <c r="H43" s="10" t="s">
        <v>22</v>
      </c>
      <c r="I43" s="10" t="s">
        <v>23</v>
      </c>
      <c r="J43" s="10" t="s">
        <v>24</v>
      </c>
      <c r="K43" s="10" t="s">
        <v>29</v>
      </c>
      <c r="L43" s="10" t="s">
        <v>30</v>
      </c>
      <c r="M43" s="24">
        <v>0</v>
      </c>
      <c r="N43" s="11">
        <v>0</v>
      </c>
      <c r="O43" s="26">
        <v>42256.440011574072</v>
      </c>
      <c r="P43" s="10" t="s">
        <v>168</v>
      </c>
    </row>
    <row r="44" spans="1:16">
      <c r="A44" s="10" t="s">
        <v>16</v>
      </c>
      <c r="B44" s="11">
        <v>2016</v>
      </c>
      <c r="C44" s="11">
        <v>2016</v>
      </c>
      <c r="D44" s="10" t="s">
        <v>183</v>
      </c>
      <c r="E44" s="10" t="s">
        <v>99</v>
      </c>
      <c r="F44" s="10" t="s">
        <v>54</v>
      </c>
      <c r="G44" s="10" t="s">
        <v>55</v>
      </c>
      <c r="H44" s="10" t="s">
        <v>22</v>
      </c>
      <c r="I44" s="10" t="s">
        <v>23</v>
      </c>
      <c r="J44" s="10" t="s">
        <v>24</v>
      </c>
      <c r="K44" s="10" t="s">
        <v>29</v>
      </c>
      <c r="L44" s="10" t="s">
        <v>30</v>
      </c>
      <c r="M44" s="24">
        <v>0</v>
      </c>
      <c r="N44" s="11">
        <v>0</v>
      </c>
      <c r="O44" s="26">
        <v>42256.440011574072</v>
      </c>
      <c r="P44" s="10" t="s">
        <v>168</v>
      </c>
    </row>
    <row r="45" spans="1:16">
      <c r="A45" s="10" t="s">
        <v>16</v>
      </c>
      <c r="B45" s="11">
        <v>2016</v>
      </c>
      <c r="C45" s="11">
        <v>2016</v>
      </c>
      <c r="D45" s="10" t="s">
        <v>183</v>
      </c>
      <c r="E45" s="10" t="s">
        <v>99</v>
      </c>
      <c r="F45" s="10" t="s">
        <v>100</v>
      </c>
      <c r="G45" s="10" t="s">
        <v>101</v>
      </c>
      <c r="H45" s="10" t="s">
        <v>22</v>
      </c>
      <c r="I45" s="10" t="s">
        <v>23</v>
      </c>
      <c r="J45" s="10" t="s">
        <v>24</v>
      </c>
      <c r="K45" s="10" t="s">
        <v>29</v>
      </c>
      <c r="L45" s="10" t="s">
        <v>30</v>
      </c>
      <c r="M45" s="24">
        <v>0</v>
      </c>
      <c r="N45" s="11">
        <v>0</v>
      </c>
      <c r="O45" s="26">
        <v>42256.440011574072</v>
      </c>
      <c r="P45" s="10" t="s">
        <v>168</v>
      </c>
    </row>
    <row r="46" spans="1:16">
      <c r="A46" s="10" t="s">
        <v>16</v>
      </c>
      <c r="B46" s="11">
        <v>2016</v>
      </c>
      <c r="C46" s="11">
        <v>2016</v>
      </c>
      <c r="D46" s="10" t="s">
        <v>184</v>
      </c>
      <c r="E46" s="10" t="s">
        <v>143</v>
      </c>
      <c r="F46" s="10" t="s">
        <v>60</v>
      </c>
      <c r="G46" s="10" t="s">
        <v>61</v>
      </c>
      <c r="H46" s="10" t="s">
        <v>22</v>
      </c>
      <c r="I46" s="10" t="s">
        <v>23</v>
      </c>
      <c r="J46" s="10" t="s">
        <v>24</v>
      </c>
      <c r="K46" s="10" t="s">
        <v>18</v>
      </c>
      <c r="L46" s="10" t="s">
        <v>19</v>
      </c>
      <c r="M46" s="24">
        <v>18535</v>
      </c>
      <c r="N46" s="11">
        <v>0</v>
      </c>
      <c r="O46" s="26">
        <v>42340.492083333331</v>
      </c>
      <c r="P46" s="10" t="s">
        <v>166</v>
      </c>
    </row>
    <row r="47" spans="1:16">
      <c r="A47" s="10" t="s">
        <v>16</v>
      </c>
      <c r="B47" s="11">
        <v>2016</v>
      </c>
      <c r="C47" s="11">
        <v>2016</v>
      </c>
      <c r="D47" s="10" t="s">
        <v>186</v>
      </c>
      <c r="E47" s="10" t="s">
        <v>102</v>
      </c>
      <c r="F47" s="10" t="s">
        <v>69</v>
      </c>
      <c r="G47" s="10" t="s">
        <v>70</v>
      </c>
      <c r="H47" s="10" t="s">
        <v>22</v>
      </c>
      <c r="I47" s="10" t="s">
        <v>23</v>
      </c>
      <c r="J47" s="10" t="s">
        <v>24</v>
      </c>
      <c r="K47" s="10" t="s">
        <v>29</v>
      </c>
      <c r="L47" s="10" t="s">
        <v>30</v>
      </c>
      <c r="M47" s="24">
        <v>0</v>
      </c>
      <c r="N47" s="11">
        <v>0</v>
      </c>
      <c r="O47" s="26">
        <v>42256.440011574072</v>
      </c>
      <c r="P47" s="10" t="s">
        <v>168</v>
      </c>
    </row>
    <row r="48" spans="1:16">
      <c r="A48" s="10" t="s">
        <v>16</v>
      </c>
      <c r="B48" s="11">
        <v>2016</v>
      </c>
      <c r="C48" s="11">
        <v>2016</v>
      </c>
      <c r="D48" s="10" t="s">
        <v>186</v>
      </c>
      <c r="E48" s="10" t="s">
        <v>102</v>
      </c>
      <c r="F48" s="10" t="s">
        <v>58</v>
      </c>
      <c r="G48" s="10" t="s">
        <v>59</v>
      </c>
      <c r="H48" s="10" t="s">
        <v>22</v>
      </c>
      <c r="I48" s="10" t="s">
        <v>23</v>
      </c>
      <c r="J48" s="10" t="s">
        <v>24</v>
      </c>
      <c r="K48" s="10" t="s">
        <v>29</v>
      </c>
      <c r="L48" s="10" t="s">
        <v>30</v>
      </c>
      <c r="M48" s="24">
        <v>600039</v>
      </c>
      <c r="N48" s="11">
        <v>0</v>
      </c>
      <c r="O48" s="26">
        <v>42343.5234837963</v>
      </c>
      <c r="P48" s="10" t="s">
        <v>53</v>
      </c>
    </row>
    <row r="49" spans="1:16">
      <c r="A49" s="10" t="s">
        <v>16</v>
      </c>
      <c r="B49" s="11">
        <v>2016</v>
      </c>
      <c r="C49" s="11">
        <v>2016</v>
      </c>
      <c r="D49" s="10" t="s">
        <v>186</v>
      </c>
      <c r="E49" s="10" t="s">
        <v>102</v>
      </c>
      <c r="F49" s="10" t="s">
        <v>73</v>
      </c>
      <c r="G49" s="10" t="s">
        <v>74</v>
      </c>
      <c r="H49" s="10" t="s">
        <v>22</v>
      </c>
      <c r="I49" s="10" t="s">
        <v>23</v>
      </c>
      <c r="J49" s="10" t="s">
        <v>24</v>
      </c>
      <c r="K49" s="10" t="s">
        <v>29</v>
      </c>
      <c r="L49" s="10" t="s">
        <v>30</v>
      </c>
      <c r="M49" s="24">
        <v>177245</v>
      </c>
      <c r="N49" s="11">
        <v>0</v>
      </c>
      <c r="O49" s="26">
        <v>42343.522557870368</v>
      </c>
      <c r="P49" s="10" t="s">
        <v>53</v>
      </c>
    </row>
    <row r="50" spans="1:16">
      <c r="A50" s="10" t="s">
        <v>16</v>
      </c>
      <c r="B50" s="11">
        <v>2016</v>
      </c>
      <c r="C50" s="11">
        <v>2016</v>
      </c>
      <c r="D50" s="10" t="s">
        <v>187</v>
      </c>
      <c r="E50" s="10" t="s">
        <v>103</v>
      </c>
      <c r="F50" s="10" t="s">
        <v>69</v>
      </c>
      <c r="G50" s="10" t="s">
        <v>70</v>
      </c>
      <c r="H50" s="10" t="s">
        <v>22</v>
      </c>
      <c r="I50" s="10" t="s">
        <v>23</v>
      </c>
      <c r="J50" s="10" t="s">
        <v>24</v>
      </c>
      <c r="K50" s="10" t="s">
        <v>29</v>
      </c>
      <c r="L50" s="10" t="s">
        <v>30</v>
      </c>
      <c r="M50" s="24">
        <v>83515</v>
      </c>
      <c r="N50" s="11">
        <v>0</v>
      </c>
      <c r="O50" s="26">
        <v>42343.630520833336</v>
      </c>
      <c r="P50" s="10" t="s">
        <v>53</v>
      </c>
    </row>
    <row r="51" spans="1:16">
      <c r="A51" s="10" t="s">
        <v>16</v>
      </c>
      <c r="B51" s="11">
        <v>2016</v>
      </c>
      <c r="C51" s="11">
        <v>2016</v>
      </c>
      <c r="D51" s="10" t="s">
        <v>187</v>
      </c>
      <c r="E51" s="10" t="s">
        <v>103</v>
      </c>
      <c r="F51" s="10" t="s">
        <v>73</v>
      </c>
      <c r="G51" s="10" t="s">
        <v>74</v>
      </c>
      <c r="H51" s="10" t="s">
        <v>22</v>
      </c>
      <c r="I51" s="10" t="s">
        <v>23</v>
      </c>
      <c r="J51" s="10" t="s">
        <v>24</v>
      </c>
      <c r="K51" s="10" t="s">
        <v>29</v>
      </c>
      <c r="L51" s="10" t="s">
        <v>30</v>
      </c>
      <c r="M51" s="24">
        <v>185209</v>
      </c>
      <c r="N51" s="11">
        <v>0</v>
      </c>
      <c r="O51" s="26">
        <v>42343.630324074074</v>
      </c>
      <c r="P51" s="10" t="s">
        <v>53</v>
      </c>
    </row>
    <row r="52" spans="1:16">
      <c r="A52" s="10" t="s">
        <v>16</v>
      </c>
      <c r="B52" s="11">
        <v>2016</v>
      </c>
      <c r="C52" s="11">
        <v>2016</v>
      </c>
      <c r="D52" s="10" t="s">
        <v>187</v>
      </c>
      <c r="E52" s="10" t="s">
        <v>103</v>
      </c>
      <c r="F52" s="10" t="s">
        <v>84</v>
      </c>
      <c r="G52" s="10" t="s">
        <v>85</v>
      </c>
      <c r="H52" s="10" t="s">
        <v>22</v>
      </c>
      <c r="I52" s="10" t="s">
        <v>23</v>
      </c>
      <c r="J52" s="10" t="s">
        <v>24</v>
      </c>
      <c r="K52" s="10" t="s">
        <v>29</v>
      </c>
      <c r="L52" s="10" t="s">
        <v>30</v>
      </c>
      <c r="M52" s="24">
        <v>5059</v>
      </c>
      <c r="N52" s="11">
        <v>0</v>
      </c>
      <c r="O52" s="26">
        <v>42343.63590277778</v>
      </c>
      <c r="P52" s="10" t="s">
        <v>53</v>
      </c>
    </row>
    <row r="53" spans="1:16">
      <c r="A53" s="10" t="s">
        <v>16</v>
      </c>
      <c r="B53" s="11">
        <v>2016</v>
      </c>
      <c r="C53" s="11">
        <v>2016</v>
      </c>
      <c r="D53" s="10" t="s">
        <v>187</v>
      </c>
      <c r="E53" s="10" t="s">
        <v>103</v>
      </c>
      <c r="F53" s="10" t="s">
        <v>100</v>
      </c>
      <c r="G53" s="10" t="s">
        <v>101</v>
      </c>
      <c r="H53" s="10" t="s">
        <v>22</v>
      </c>
      <c r="I53" s="10" t="s">
        <v>23</v>
      </c>
      <c r="J53" s="10" t="s">
        <v>24</v>
      </c>
      <c r="K53" s="10" t="s">
        <v>29</v>
      </c>
      <c r="L53" s="10" t="s">
        <v>30</v>
      </c>
      <c r="M53" s="24">
        <v>0</v>
      </c>
      <c r="N53" s="11">
        <v>0</v>
      </c>
      <c r="O53" s="26">
        <v>42256.440011574072</v>
      </c>
      <c r="P53" s="10" t="s">
        <v>168</v>
      </c>
    </row>
    <row r="54" spans="1:16">
      <c r="A54" s="10" t="s">
        <v>16</v>
      </c>
      <c r="B54" s="11">
        <v>2016</v>
      </c>
      <c r="C54" s="11">
        <v>2016</v>
      </c>
      <c r="D54" s="10" t="s">
        <v>187</v>
      </c>
      <c r="E54" s="10" t="s">
        <v>103</v>
      </c>
      <c r="F54" s="10" t="s">
        <v>114</v>
      </c>
      <c r="G54" s="10" t="s">
        <v>115</v>
      </c>
      <c r="H54" s="10" t="s">
        <v>22</v>
      </c>
      <c r="I54" s="10" t="s">
        <v>23</v>
      </c>
      <c r="J54" s="10" t="s">
        <v>24</v>
      </c>
      <c r="K54" s="10" t="s">
        <v>29</v>
      </c>
      <c r="L54" s="10" t="s">
        <v>30</v>
      </c>
      <c r="M54" s="24">
        <v>51178</v>
      </c>
      <c r="N54" s="11">
        <v>0</v>
      </c>
      <c r="O54" s="26">
        <v>42343.632164351853</v>
      </c>
      <c r="P54" s="10" t="s">
        <v>53</v>
      </c>
    </row>
    <row r="55" spans="1:16">
      <c r="A55" s="10" t="s">
        <v>16</v>
      </c>
      <c r="B55" s="11">
        <v>2016</v>
      </c>
      <c r="C55" s="11">
        <v>2016</v>
      </c>
      <c r="D55" s="10" t="s">
        <v>187</v>
      </c>
      <c r="E55" s="10" t="s">
        <v>103</v>
      </c>
      <c r="F55" s="10" t="s">
        <v>58</v>
      </c>
      <c r="G55" s="10" t="s">
        <v>59</v>
      </c>
      <c r="H55" s="10" t="s">
        <v>22</v>
      </c>
      <c r="I55" s="10" t="s">
        <v>23</v>
      </c>
      <c r="J55" s="10" t="s">
        <v>24</v>
      </c>
      <c r="K55" s="10" t="s">
        <v>29</v>
      </c>
      <c r="L55" s="10" t="s">
        <v>30</v>
      </c>
      <c r="M55" s="24">
        <v>15000</v>
      </c>
      <c r="N55" s="11">
        <v>0</v>
      </c>
      <c r="O55" s="26">
        <v>42343.631585648145</v>
      </c>
      <c r="P55" s="10" t="s">
        <v>53</v>
      </c>
    </row>
    <row r="56" spans="1:16">
      <c r="A56" s="10" t="s">
        <v>16</v>
      </c>
      <c r="B56" s="11">
        <v>2016</v>
      </c>
      <c r="C56" s="11">
        <v>2016</v>
      </c>
      <c r="D56" s="10" t="s">
        <v>187</v>
      </c>
      <c r="E56" s="10" t="s">
        <v>103</v>
      </c>
      <c r="F56" s="10" t="s">
        <v>104</v>
      </c>
      <c r="G56" s="10" t="s">
        <v>105</v>
      </c>
      <c r="H56" s="10" t="s">
        <v>22</v>
      </c>
      <c r="I56" s="10" t="s">
        <v>23</v>
      </c>
      <c r="J56" s="10" t="s">
        <v>24</v>
      </c>
      <c r="K56" s="10" t="s">
        <v>29</v>
      </c>
      <c r="L56" s="10" t="s">
        <v>30</v>
      </c>
      <c r="M56" s="24">
        <v>0</v>
      </c>
      <c r="N56" s="11">
        <v>0</v>
      </c>
      <c r="O56" s="26">
        <v>42256.440011574072</v>
      </c>
      <c r="P56" s="10" t="s">
        <v>168</v>
      </c>
    </row>
    <row r="57" spans="1:16">
      <c r="A57" s="10" t="s">
        <v>16</v>
      </c>
      <c r="B57" s="11">
        <v>2016</v>
      </c>
      <c r="C57" s="11">
        <v>2016</v>
      </c>
      <c r="D57" s="10" t="s">
        <v>187</v>
      </c>
      <c r="E57" s="10" t="s">
        <v>103</v>
      </c>
      <c r="F57" s="10" t="s">
        <v>106</v>
      </c>
      <c r="G57" s="10" t="s">
        <v>107</v>
      </c>
      <c r="H57" s="10" t="s">
        <v>22</v>
      </c>
      <c r="I57" s="10" t="s">
        <v>23</v>
      </c>
      <c r="J57" s="10" t="s">
        <v>24</v>
      </c>
      <c r="K57" s="10" t="s">
        <v>29</v>
      </c>
      <c r="L57" s="10" t="s">
        <v>30</v>
      </c>
      <c r="M57" s="24">
        <v>0</v>
      </c>
      <c r="N57" s="11">
        <v>0</v>
      </c>
      <c r="O57" s="26">
        <v>42256.440011574072</v>
      </c>
      <c r="P57" s="10" t="s">
        <v>168</v>
      </c>
    </row>
    <row r="58" spans="1:16">
      <c r="A58" s="10" t="s">
        <v>16</v>
      </c>
      <c r="B58" s="11">
        <v>2016</v>
      </c>
      <c r="C58" s="11">
        <v>2016</v>
      </c>
      <c r="D58" s="10" t="s">
        <v>187</v>
      </c>
      <c r="E58" s="10" t="s">
        <v>103</v>
      </c>
      <c r="F58" s="10" t="s">
        <v>117</v>
      </c>
      <c r="G58" s="10" t="s">
        <v>118</v>
      </c>
      <c r="H58" s="10" t="s">
        <v>22</v>
      </c>
      <c r="I58" s="10" t="s">
        <v>23</v>
      </c>
      <c r="J58" s="10" t="s">
        <v>24</v>
      </c>
      <c r="K58" s="10" t="s">
        <v>29</v>
      </c>
      <c r="L58" s="10" t="s">
        <v>30</v>
      </c>
      <c r="M58" s="24">
        <v>6644</v>
      </c>
      <c r="N58" s="11">
        <v>0</v>
      </c>
      <c r="O58" s="26">
        <v>42343.633449074077</v>
      </c>
      <c r="P58" s="10" t="s">
        <v>53</v>
      </c>
    </row>
    <row r="59" spans="1:16">
      <c r="A59" s="10" t="s">
        <v>16</v>
      </c>
      <c r="B59" s="11">
        <v>2016</v>
      </c>
      <c r="C59" s="11">
        <v>2016</v>
      </c>
      <c r="D59" s="10" t="s">
        <v>187</v>
      </c>
      <c r="E59" s="10" t="s">
        <v>103</v>
      </c>
      <c r="F59" s="10" t="s">
        <v>108</v>
      </c>
      <c r="G59" s="10" t="s">
        <v>109</v>
      </c>
      <c r="H59" s="10" t="s">
        <v>22</v>
      </c>
      <c r="I59" s="10" t="s">
        <v>23</v>
      </c>
      <c r="J59" s="10" t="s">
        <v>24</v>
      </c>
      <c r="K59" s="10" t="s">
        <v>29</v>
      </c>
      <c r="L59" s="10" t="s">
        <v>30</v>
      </c>
      <c r="M59" s="24">
        <v>4729</v>
      </c>
      <c r="N59" s="11">
        <v>0</v>
      </c>
      <c r="O59" s="26">
        <v>42343.634305555555</v>
      </c>
      <c r="P59" s="10" t="s">
        <v>53</v>
      </c>
    </row>
    <row r="60" spans="1:16">
      <c r="A60" s="10" t="s">
        <v>16</v>
      </c>
      <c r="B60" s="11">
        <v>2016</v>
      </c>
      <c r="C60" s="11">
        <v>2016</v>
      </c>
      <c r="D60" s="10" t="s">
        <v>187</v>
      </c>
      <c r="E60" s="10" t="s">
        <v>103</v>
      </c>
      <c r="F60" s="10" t="s">
        <v>67</v>
      </c>
      <c r="G60" s="10" t="s">
        <v>68</v>
      </c>
      <c r="H60" s="10" t="s">
        <v>22</v>
      </c>
      <c r="I60" s="10" t="s">
        <v>23</v>
      </c>
      <c r="J60" s="10" t="s">
        <v>24</v>
      </c>
      <c r="K60" s="10" t="s">
        <v>29</v>
      </c>
      <c r="L60" s="10" t="s">
        <v>30</v>
      </c>
      <c r="M60" s="24">
        <v>22847</v>
      </c>
      <c r="N60" s="11">
        <v>0</v>
      </c>
      <c r="O60" s="26">
        <v>42343.635671296295</v>
      </c>
      <c r="P60" s="10" t="s">
        <v>53</v>
      </c>
    </row>
    <row r="61" spans="1:16">
      <c r="A61" s="10" t="s">
        <v>16</v>
      </c>
      <c r="B61" s="11">
        <v>2016</v>
      </c>
      <c r="C61" s="11">
        <v>2016</v>
      </c>
      <c r="D61" s="10" t="s">
        <v>187</v>
      </c>
      <c r="E61" s="10" t="s">
        <v>103</v>
      </c>
      <c r="F61" s="10" t="s">
        <v>110</v>
      </c>
      <c r="G61" s="10" t="s">
        <v>111</v>
      </c>
      <c r="H61" s="10" t="s">
        <v>22</v>
      </c>
      <c r="I61" s="10" t="s">
        <v>23</v>
      </c>
      <c r="J61" s="10" t="s">
        <v>24</v>
      </c>
      <c r="K61" s="10" t="s">
        <v>29</v>
      </c>
      <c r="L61" s="10" t="s">
        <v>30</v>
      </c>
      <c r="M61" s="24">
        <v>4729</v>
      </c>
      <c r="N61" s="11">
        <v>0</v>
      </c>
      <c r="O61" s="26">
        <v>42343.634421296294</v>
      </c>
      <c r="P61" s="10" t="s">
        <v>53</v>
      </c>
    </row>
    <row r="62" spans="1:16">
      <c r="A62" s="10" t="s">
        <v>16</v>
      </c>
      <c r="B62" s="11">
        <v>2016</v>
      </c>
      <c r="C62" s="11">
        <v>2016</v>
      </c>
      <c r="D62" s="10" t="s">
        <v>187</v>
      </c>
      <c r="E62" s="10" t="s">
        <v>103</v>
      </c>
      <c r="F62" s="10" t="s">
        <v>93</v>
      </c>
      <c r="G62" s="10" t="s">
        <v>94</v>
      </c>
      <c r="H62" s="10" t="s">
        <v>22</v>
      </c>
      <c r="I62" s="10" t="s">
        <v>23</v>
      </c>
      <c r="J62" s="10" t="s">
        <v>24</v>
      </c>
      <c r="K62" s="10" t="s">
        <v>29</v>
      </c>
      <c r="L62" s="10" t="s">
        <v>30</v>
      </c>
      <c r="M62" s="24">
        <v>16222</v>
      </c>
      <c r="N62" s="11">
        <v>0</v>
      </c>
      <c r="O62" s="26">
        <v>42343.635127314818</v>
      </c>
      <c r="P62" s="10" t="s">
        <v>53</v>
      </c>
    </row>
    <row r="63" spans="1:16">
      <c r="A63" s="10" t="s">
        <v>16</v>
      </c>
      <c r="B63" s="11">
        <v>2016</v>
      </c>
      <c r="C63" s="11">
        <v>2016</v>
      </c>
      <c r="D63" s="10" t="s">
        <v>188</v>
      </c>
      <c r="E63" s="10" t="s">
        <v>145</v>
      </c>
      <c r="F63" s="10" t="s">
        <v>54</v>
      </c>
      <c r="G63" s="10" t="s">
        <v>55</v>
      </c>
      <c r="H63" s="10" t="s">
        <v>22</v>
      </c>
      <c r="I63" s="10" t="s">
        <v>23</v>
      </c>
      <c r="J63" s="10" t="s">
        <v>24</v>
      </c>
      <c r="K63" s="10" t="s">
        <v>29</v>
      </c>
      <c r="L63" s="10" t="s">
        <v>30</v>
      </c>
      <c r="M63" s="24">
        <v>16725</v>
      </c>
      <c r="N63" s="11">
        <v>0</v>
      </c>
      <c r="O63" s="26">
        <v>42343.599166666667</v>
      </c>
      <c r="P63" s="10" t="s">
        <v>53</v>
      </c>
    </row>
    <row r="64" spans="1:16">
      <c r="A64" s="10" t="s">
        <v>16</v>
      </c>
      <c r="B64" s="11">
        <v>2016</v>
      </c>
      <c r="C64" s="11">
        <v>2016</v>
      </c>
      <c r="D64" s="10" t="s">
        <v>188</v>
      </c>
      <c r="E64" s="10" t="s">
        <v>145</v>
      </c>
      <c r="F64" s="10" t="s">
        <v>54</v>
      </c>
      <c r="G64" s="10" t="s">
        <v>55</v>
      </c>
      <c r="H64" s="10" t="s">
        <v>22</v>
      </c>
      <c r="I64" s="10" t="s">
        <v>23</v>
      </c>
      <c r="J64" s="10" t="s">
        <v>24</v>
      </c>
      <c r="K64" s="10" t="s">
        <v>29</v>
      </c>
      <c r="L64" s="10" t="s">
        <v>30</v>
      </c>
      <c r="M64" s="24">
        <v>169024</v>
      </c>
      <c r="N64" s="11">
        <v>0</v>
      </c>
      <c r="O64" s="26">
        <v>42343.598506944443</v>
      </c>
      <c r="P64" s="10" t="s">
        <v>53</v>
      </c>
    </row>
    <row r="65" spans="1:16">
      <c r="A65" s="10" t="s">
        <v>16</v>
      </c>
      <c r="B65" s="11">
        <v>2016</v>
      </c>
      <c r="C65" s="11">
        <v>2016</v>
      </c>
      <c r="D65" s="10" t="s">
        <v>189</v>
      </c>
      <c r="E65" s="10" t="s">
        <v>146</v>
      </c>
      <c r="F65" s="10" t="s">
        <v>58</v>
      </c>
      <c r="G65" s="10" t="s">
        <v>59</v>
      </c>
      <c r="H65" s="10" t="s">
        <v>22</v>
      </c>
      <c r="I65" s="10" t="s">
        <v>23</v>
      </c>
      <c r="J65" s="10" t="s">
        <v>24</v>
      </c>
      <c r="K65" s="10" t="s">
        <v>29</v>
      </c>
      <c r="L65" s="10" t="s">
        <v>30</v>
      </c>
      <c r="M65" s="24">
        <v>645830</v>
      </c>
      <c r="N65" s="11">
        <v>0</v>
      </c>
      <c r="O65" s="26">
        <v>42343.584675925929</v>
      </c>
      <c r="P65" s="10" t="s">
        <v>53</v>
      </c>
    </row>
    <row r="66" spans="1:16">
      <c r="A66" s="10" t="s">
        <v>16</v>
      </c>
      <c r="B66" s="11">
        <v>2016</v>
      </c>
      <c r="C66" s="11">
        <v>2016</v>
      </c>
      <c r="D66" s="10" t="s">
        <v>189</v>
      </c>
      <c r="E66" s="10" t="s">
        <v>146</v>
      </c>
      <c r="F66" s="10" t="s">
        <v>69</v>
      </c>
      <c r="G66" s="10" t="s">
        <v>70</v>
      </c>
      <c r="H66" s="10" t="s">
        <v>22</v>
      </c>
      <c r="I66" s="10" t="s">
        <v>23</v>
      </c>
      <c r="J66" s="10" t="s">
        <v>24</v>
      </c>
      <c r="K66" s="10" t="s">
        <v>29</v>
      </c>
      <c r="L66" s="10" t="s">
        <v>30</v>
      </c>
      <c r="M66" s="24">
        <v>79274</v>
      </c>
      <c r="N66" s="11">
        <v>0</v>
      </c>
      <c r="O66" s="26">
        <v>42343.584131944444</v>
      </c>
      <c r="P66" s="10" t="s">
        <v>53</v>
      </c>
    </row>
    <row r="67" spans="1:16">
      <c r="A67" s="10" t="s">
        <v>16</v>
      </c>
      <c r="B67" s="11">
        <v>2016</v>
      </c>
      <c r="C67" s="11">
        <v>2016</v>
      </c>
      <c r="D67" s="10" t="s">
        <v>190</v>
      </c>
      <c r="E67" s="10" t="s">
        <v>147</v>
      </c>
      <c r="F67" s="10" t="s">
        <v>54</v>
      </c>
      <c r="G67" s="10" t="s">
        <v>55</v>
      </c>
      <c r="H67" s="10" t="s">
        <v>22</v>
      </c>
      <c r="I67" s="10" t="s">
        <v>23</v>
      </c>
      <c r="J67" s="10" t="s">
        <v>24</v>
      </c>
      <c r="K67" s="10" t="s">
        <v>29</v>
      </c>
      <c r="L67" s="10" t="s">
        <v>30</v>
      </c>
      <c r="M67" s="24">
        <v>188533</v>
      </c>
      <c r="N67" s="11">
        <v>0</v>
      </c>
      <c r="O67" s="26">
        <v>42343.953611111108</v>
      </c>
      <c r="P67" s="10" t="s">
        <v>53</v>
      </c>
    </row>
    <row r="68" spans="1:16">
      <c r="A68" s="10" t="s">
        <v>16</v>
      </c>
      <c r="B68" s="11">
        <v>2016</v>
      </c>
      <c r="C68" s="11">
        <v>2016</v>
      </c>
      <c r="D68" s="10" t="s">
        <v>191</v>
      </c>
      <c r="E68" s="10" t="s">
        <v>116</v>
      </c>
      <c r="F68" s="10" t="s">
        <v>73</v>
      </c>
      <c r="G68" s="10" t="s">
        <v>74</v>
      </c>
      <c r="H68" s="10" t="s">
        <v>22</v>
      </c>
      <c r="I68" s="10" t="s">
        <v>23</v>
      </c>
      <c r="J68" s="10" t="s">
        <v>24</v>
      </c>
      <c r="K68" s="10" t="s">
        <v>29</v>
      </c>
      <c r="L68" s="10" t="s">
        <v>30</v>
      </c>
      <c r="M68" s="24">
        <v>8077</v>
      </c>
      <c r="N68" s="11">
        <v>0</v>
      </c>
      <c r="O68" s="26">
        <v>42343.907210648147</v>
      </c>
      <c r="P68" s="10" t="s">
        <v>53</v>
      </c>
    </row>
    <row r="69" spans="1:16">
      <c r="A69" s="10" t="s">
        <v>16</v>
      </c>
      <c r="B69" s="11">
        <v>2016</v>
      </c>
      <c r="C69" s="11">
        <v>2016</v>
      </c>
      <c r="D69" s="10" t="s">
        <v>191</v>
      </c>
      <c r="E69" s="10" t="s">
        <v>116</v>
      </c>
      <c r="F69" s="10" t="s">
        <v>69</v>
      </c>
      <c r="G69" s="10" t="s">
        <v>70</v>
      </c>
      <c r="H69" s="10" t="s">
        <v>22</v>
      </c>
      <c r="I69" s="10" t="s">
        <v>23</v>
      </c>
      <c r="J69" s="10" t="s">
        <v>24</v>
      </c>
      <c r="K69" s="10" t="s">
        <v>29</v>
      </c>
      <c r="L69" s="10" t="s">
        <v>30</v>
      </c>
      <c r="M69" s="24">
        <v>42150</v>
      </c>
      <c r="N69" s="11">
        <v>0</v>
      </c>
      <c r="O69" s="26">
        <v>42343.907337962963</v>
      </c>
      <c r="P69" s="10" t="s">
        <v>53</v>
      </c>
    </row>
    <row r="70" spans="1:16">
      <c r="A70" s="10" t="s">
        <v>16</v>
      </c>
      <c r="B70" s="11">
        <v>2016</v>
      </c>
      <c r="C70" s="11">
        <v>2016</v>
      </c>
      <c r="D70" s="10" t="s">
        <v>191</v>
      </c>
      <c r="E70" s="10" t="s">
        <v>116</v>
      </c>
      <c r="F70" s="10" t="s">
        <v>117</v>
      </c>
      <c r="G70" s="10" t="s">
        <v>118</v>
      </c>
      <c r="H70" s="10" t="s">
        <v>22</v>
      </c>
      <c r="I70" s="10" t="s">
        <v>23</v>
      </c>
      <c r="J70" s="10" t="s">
        <v>24</v>
      </c>
      <c r="K70" s="10" t="s">
        <v>29</v>
      </c>
      <c r="L70" s="10" t="s">
        <v>30</v>
      </c>
      <c r="M70" s="24">
        <v>0</v>
      </c>
      <c r="N70" s="11">
        <v>0</v>
      </c>
      <c r="O70" s="26">
        <v>42256.440011574072</v>
      </c>
      <c r="P70" s="10" t="s">
        <v>168</v>
      </c>
    </row>
    <row r="71" spans="1:16">
      <c r="A71" s="10" t="s">
        <v>16</v>
      </c>
      <c r="B71" s="11">
        <v>2016</v>
      </c>
      <c r="C71" s="11">
        <v>2016</v>
      </c>
      <c r="D71" s="10" t="s">
        <v>191</v>
      </c>
      <c r="E71" s="10" t="s">
        <v>116</v>
      </c>
      <c r="F71" s="10" t="s">
        <v>54</v>
      </c>
      <c r="G71" s="10" t="s">
        <v>55</v>
      </c>
      <c r="H71" s="10" t="s">
        <v>22</v>
      </c>
      <c r="I71" s="10" t="s">
        <v>23</v>
      </c>
      <c r="J71" s="10" t="s">
        <v>24</v>
      </c>
      <c r="K71" s="10" t="s">
        <v>29</v>
      </c>
      <c r="L71" s="10" t="s">
        <v>30</v>
      </c>
      <c r="M71" s="24">
        <v>0</v>
      </c>
      <c r="N71" s="11">
        <v>0</v>
      </c>
      <c r="O71" s="26">
        <v>42256.440011574072</v>
      </c>
      <c r="P71" s="10" t="s">
        <v>168</v>
      </c>
    </row>
    <row r="72" spans="1:16">
      <c r="A72" s="10" t="s">
        <v>16</v>
      </c>
      <c r="B72" s="11">
        <v>2016</v>
      </c>
      <c r="C72" s="11">
        <v>2016</v>
      </c>
      <c r="D72" s="10" t="s">
        <v>194</v>
      </c>
      <c r="E72" s="10" t="s">
        <v>119</v>
      </c>
      <c r="F72" s="10" t="s">
        <v>58</v>
      </c>
      <c r="G72" s="10" t="s">
        <v>59</v>
      </c>
      <c r="H72" s="10" t="s">
        <v>22</v>
      </c>
      <c r="I72" s="10" t="s">
        <v>23</v>
      </c>
      <c r="J72" s="10" t="s">
        <v>24</v>
      </c>
      <c r="K72" s="10" t="s">
        <v>29</v>
      </c>
      <c r="L72" s="10" t="s">
        <v>30</v>
      </c>
      <c r="M72" s="24">
        <v>0</v>
      </c>
      <c r="N72" s="11">
        <v>0</v>
      </c>
      <c r="O72" s="26">
        <v>42256.440011574072</v>
      </c>
      <c r="P72" s="10" t="s">
        <v>168</v>
      </c>
    </row>
    <row r="73" spans="1:16">
      <c r="A73" s="10" t="s">
        <v>16</v>
      </c>
      <c r="B73" s="11">
        <v>2016</v>
      </c>
      <c r="C73" s="11">
        <v>2016</v>
      </c>
      <c r="D73" s="10" t="s">
        <v>194</v>
      </c>
      <c r="E73" s="10" t="s">
        <v>119</v>
      </c>
      <c r="F73" s="10" t="s">
        <v>54</v>
      </c>
      <c r="G73" s="10" t="s">
        <v>55</v>
      </c>
      <c r="H73" s="10" t="s">
        <v>22</v>
      </c>
      <c r="I73" s="10" t="s">
        <v>23</v>
      </c>
      <c r="J73" s="10" t="s">
        <v>24</v>
      </c>
      <c r="K73" s="10" t="s">
        <v>29</v>
      </c>
      <c r="L73" s="10" t="s">
        <v>30</v>
      </c>
      <c r="M73" s="24">
        <v>0</v>
      </c>
      <c r="N73" s="11">
        <v>0</v>
      </c>
      <c r="O73" s="26">
        <v>42256.440011574072</v>
      </c>
      <c r="P73" s="10" t="s">
        <v>168</v>
      </c>
    </row>
    <row r="74" spans="1:16">
      <c r="A74" s="10" t="s">
        <v>16</v>
      </c>
      <c r="B74" s="11">
        <v>2016</v>
      </c>
      <c r="C74" s="11">
        <v>2016</v>
      </c>
      <c r="D74" s="10" t="s">
        <v>195</v>
      </c>
      <c r="E74" s="10" t="s">
        <v>155</v>
      </c>
      <c r="F74" s="10" t="s">
        <v>54</v>
      </c>
      <c r="G74" s="10" t="s">
        <v>55</v>
      </c>
      <c r="H74" s="10" t="s">
        <v>22</v>
      </c>
      <c r="I74" s="10" t="s">
        <v>23</v>
      </c>
      <c r="J74" s="10" t="s">
        <v>24</v>
      </c>
      <c r="K74" s="10" t="s">
        <v>29</v>
      </c>
      <c r="L74" s="10" t="s">
        <v>30</v>
      </c>
      <c r="M74" s="24">
        <v>233570</v>
      </c>
      <c r="N74" s="11">
        <v>0</v>
      </c>
      <c r="O74" s="26">
        <v>42344.023078703707</v>
      </c>
      <c r="P74" s="10" t="s">
        <v>53</v>
      </c>
    </row>
    <row r="75" spans="1:16">
      <c r="A75" s="10" t="s">
        <v>16</v>
      </c>
      <c r="B75" s="11">
        <v>2016</v>
      </c>
      <c r="C75" s="11">
        <v>2016</v>
      </c>
      <c r="D75" s="10" t="s">
        <v>199</v>
      </c>
      <c r="E75" s="10" t="s">
        <v>120</v>
      </c>
      <c r="F75" s="10" t="s">
        <v>69</v>
      </c>
      <c r="G75" s="10" t="s">
        <v>70</v>
      </c>
      <c r="H75" s="10" t="s">
        <v>22</v>
      </c>
      <c r="I75" s="10" t="s">
        <v>23</v>
      </c>
      <c r="J75" s="10" t="s">
        <v>24</v>
      </c>
      <c r="K75" s="10" t="s">
        <v>29</v>
      </c>
      <c r="L75" s="10" t="s">
        <v>30</v>
      </c>
      <c r="M75" s="24">
        <v>192019</v>
      </c>
      <c r="N75" s="11">
        <v>0</v>
      </c>
      <c r="O75" s="26">
        <v>42343.938159722224</v>
      </c>
      <c r="P75" s="10" t="s">
        <v>53</v>
      </c>
    </row>
    <row r="76" spans="1:16">
      <c r="A76" s="10" t="s">
        <v>16</v>
      </c>
      <c r="B76" s="11">
        <v>2016</v>
      </c>
      <c r="C76" s="11">
        <v>2016</v>
      </c>
      <c r="D76" s="10" t="s">
        <v>199</v>
      </c>
      <c r="E76" s="10" t="s">
        <v>120</v>
      </c>
      <c r="F76" s="10" t="s">
        <v>114</v>
      </c>
      <c r="G76" s="10" t="s">
        <v>115</v>
      </c>
      <c r="H76" s="10" t="s">
        <v>22</v>
      </c>
      <c r="I76" s="10" t="s">
        <v>23</v>
      </c>
      <c r="J76" s="10" t="s">
        <v>24</v>
      </c>
      <c r="K76" s="10" t="s">
        <v>29</v>
      </c>
      <c r="L76" s="10" t="s">
        <v>30</v>
      </c>
      <c r="M76" s="24">
        <v>0</v>
      </c>
      <c r="N76" s="11">
        <v>0</v>
      </c>
      <c r="O76" s="26">
        <v>42256.440011574072</v>
      </c>
      <c r="P76" s="10" t="s">
        <v>168</v>
      </c>
    </row>
    <row r="77" spans="1:16">
      <c r="A77" s="10" t="s">
        <v>16</v>
      </c>
      <c r="B77" s="11">
        <v>2016</v>
      </c>
      <c r="C77" s="11">
        <v>2016</v>
      </c>
      <c r="D77" s="10" t="s">
        <v>199</v>
      </c>
      <c r="E77" s="10" t="s">
        <v>120</v>
      </c>
      <c r="F77" s="10" t="s">
        <v>58</v>
      </c>
      <c r="G77" s="10" t="s">
        <v>59</v>
      </c>
      <c r="H77" s="10" t="s">
        <v>22</v>
      </c>
      <c r="I77" s="10" t="s">
        <v>23</v>
      </c>
      <c r="J77" s="10" t="s">
        <v>24</v>
      </c>
      <c r="K77" s="10" t="s">
        <v>29</v>
      </c>
      <c r="L77" s="10" t="s">
        <v>30</v>
      </c>
      <c r="M77" s="24">
        <v>319310</v>
      </c>
      <c r="N77" s="11">
        <v>0</v>
      </c>
      <c r="O77" s="26">
        <v>42343.938298611109</v>
      </c>
      <c r="P77" s="10" t="s">
        <v>53</v>
      </c>
    </row>
    <row r="78" spans="1:16">
      <c r="A78" s="10" t="s">
        <v>16</v>
      </c>
      <c r="B78" s="11">
        <v>2016</v>
      </c>
      <c r="C78" s="11">
        <v>2016</v>
      </c>
      <c r="D78" s="10" t="s">
        <v>199</v>
      </c>
      <c r="E78" s="10" t="s">
        <v>120</v>
      </c>
      <c r="F78" s="10" t="s">
        <v>73</v>
      </c>
      <c r="G78" s="10" t="s">
        <v>74</v>
      </c>
      <c r="H78" s="10" t="s">
        <v>22</v>
      </c>
      <c r="I78" s="10" t="s">
        <v>23</v>
      </c>
      <c r="J78" s="10" t="s">
        <v>24</v>
      </c>
      <c r="K78" s="10" t="s">
        <v>29</v>
      </c>
      <c r="L78" s="10" t="s">
        <v>30</v>
      </c>
      <c r="M78" s="24">
        <v>0</v>
      </c>
      <c r="N78" s="11">
        <v>0</v>
      </c>
      <c r="O78" s="26">
        <v>42256.440011574072</v>
      </c>
      <c r="P78" s="10" t="s">
        <v>168</v>
      </c>
    </row>
    <row r="79" spans="1:16">
      <c r="A79" s="10" t="s">
        <v>16</v>
      </c>
      <c r="B79" s="11">
        <v>2016</v>
      </c>
      <c r="C79" s="11">
        <v>2016</v>
      </c>
      <c r="D79" s="10" t="s">
        <v>200</v>
      </c>
      <c r="E79" s="10" t="s">
        <v>154</v>
      </c>
      <c r="F79" s="10" t="s">
        <v>54</v>
      </c>
      <c r="G79" s="10" t="s">
        <v>55</v>
      </c>
      <c r="H79" s="10" t="s">
        <v>22</v>
      </c>
      <c r="I79" s="10" t="s">
        <v>23</v>
      </c>
      <c r="J79" s="10" t="s">
        <v>24</v>
      </c>
      <c r="K79" s="10" t="s">
        <v>29</v>
      </c>
      <c r="L79" s="10" t="s">
        <v>30</v>
      </c>
      <c r="M79" s="24">
        <v>98282</v>
      </c>
      <c r="N79" s="11">
        <v>0</v>
      </c>
      <c r="O79" s="26">
        <v>42344.043819444443</v>
      </c>
      <c r="P79" s="10" t="s">
        <v>53</v>
      </c>
    </row>
    <row r="80" spans="1:16">
      <c r="A80" s="10" t="s">
        <v>16</v>
      </c>
      <c r="B80" s="11">
        <v>2016</v>
      </c>
      <c r="C80" s="11">
        <v>2016</v>
      </c>
      <c r="D80" s="10" t="s">
        <v>200</v>
      </c>
      <c r="E80" s="10" t="s">
        <v>154</v>
      </c>
      <c r="F80" s="10" t="s">
        <v>114</v>
      </c>
      <c r="G80" s="10" t="s">
        <v>115</v>
      </c>
      <c r="H80" s="10" t="s">
        <v>22</v>
      </c>
      <c r="I80" s="10" t="s">
        <v>23</v>
      </c>
      <c r="J80" s="10" t="s">
        <v>24</v>
      </c>
      <c r="K80" s="10" t="s">
        <v>29</v>
      </c>
      <c r="L80" s="10" t="s">
        <v>30</v>
      </c>
      <c r="M80" s="24">
        <v>145182</v>
      </c>
      <c r="N80" s="11">
        <v>0</v>
      </c>
      <c r="O80" s="26">
        <v>42344.050138888888</v>
      </c>
      <c r="P80" s="10" t="s">
        <v>53</v>
      </c>
    </row>
    <row r="81" spans="1:16">
      <c r="A81" s="10" t="s">
        <v>16</v>
      </c>
      <c r="B81" s="11">
        <v>2016</v>
      </c>
      <c r="C81" s="11">
        <v>2016</v>
      </c>
      <c r="D81" s="10" t="s">
        <v>200</v>
      </c>
      <c r="E81" s="10" t="s">
        <v>154</v>
      </c>
      <c r="F81" s="10" t="s">
        <v>58</v>
      </c>
      <c r="G81" s="10" t="s">
        <v>59</v>
      </c>
      <c r="H81" s="10" t="s">
        <v>22</v>
      </c>
      <c r="I81" s="10" t="s">
        <v>23</v>
      </c>
      <c r="J81" s="10" t="s">
        <v>24</v>
      </c>
      <c r="K81" s="10" t="s">
        <v>29</v>
      </c>
      <c r="L81" s="10" t="s">
        <v>30</v>
      </c>
      <c r="M81" s="24">
        <v>51007</v>
      </c>
      <c r="N81" s="11">
        <v>0</v>
      </c>
      <c r="O81" s="26">
        <v>42344.044490740744</v>
      </c>
      <c r="P81" s="10" t="s">
        <v>53</v>
      </c>
    </row>
    <row r="82" spans="1:16">
      <c r="A82" s="10" t="s">
        <v>16</v>
      </c>
      <c r="B82" s="11">
        <v>2016</v>
      </c>
      <c r="C82" s="11">
        <v>2016</v>
      </c>
      <c r="D82" s="10" t="s">
        <v>201</v>
      </c>
      <c r="E82" s="10" t="s">
        <v>159</v>
      </c>
      <c r="F82" s="10" t="s">
        <v>54</v>
      </c>
      <c r="G82" s="10" t="s">
        <v>55</v>
      </c>
      <c r="H82" s="10" t="s">
        <v>22</v>
      </c>
      <c r="I82" s="10" t="s">
        <v>23</v>
      </c>
      <c r="J82" s="10" t="s">
        <v>24</v>
      </c>
      <c r="K82" s="10" t="s">
        <v>29</v>
      </c>
      <c r="L82" s="10" t="s">
        <v>30</v>
      </c>
      <c r="M82" s="24">
        <v>387548</v>
      </c>
      <c r="N82" s="11">
        <v>0</v>
      </c>
      <c r="O82" s="26">
        <v>42344.01666666667</v>
      </c>
      <c r="P82" s="10" t="s">
        <v>53</v>
      </c>
    </row>
    <row r="83" spans="1:16">
      <c r="A83" s="10" t="s">
        <v>16</v>
      </c>
      <c r="B83" s="11">
        <v>2016</v>
      </c>
      <c r="C83" s="11">
        <v>2016</v>
      </c>
      <c r="D83" s="10" t="s">
        <v>202</v>
      </c>
      <c r="E83" s="10" t="s">
        <v>160</v>
      </c>
      <c r="F83" s="10" t="s">
        <v>114</v>
      </c>
      <c r="G83" s="10" t="s">
        <v>115</v>
      </c>
      <c r="H83" s="10" t="s">
        <v>22</v>
      </c>
      <c r="I83" s="10" t="s">
        <v>23</v>
      </c>
      <c r="J83" s="10" t="s">
        <v>24</v>
      </c>
      <c r="K83" s="10" t="s">
        <v>29</v>
      </c>
      <c r="L83" s="10" t="s">
        <v>30</v>
      </c>
      <c r="M83" s="24">
        <v>26360</v>
      </c>
      <c r="N83" s="11">
        <v>0</v>
      </c>
      <c r="O83" s="26">
        <v>42344.54109953704</v>
      </c>
      <c r="P83" s="10" t="s">
        <v>53</v>
      </c>
    </row>
    <row r="84" spans="1:16">
      <c r="A84" s="10" t="s">
        <v>16</v>
      </c>
      <c r="B84" s="11">
        <v>2016</v>
      </c>
      <c r="C84" s="11">
        <v>2016</v>
      </c>
      <c r="D84" s="10" t="s">
        <v>202</v>
      </c>
      <c r="E84" s="10" t="s">
        <v>160</v>
      </c>
      <c r="F84" s="10" t="s">
        <v>54</v>
      </c>
      <c r="G84" s="10" t="s">
        <v>55</v>
      </c>
      <c r="H84" s="10" t="s">
        <v>22</v>
      </c>
      <c r="I84" s="10" t="s">
        <v>23</v>
      </c>
      <c r="J84" s="10" t="s">
        <v>24</v>
      </c>
      <c r="K84" s="10" t="s">
        <v>29</v>
      </c>
      <c r="L84" s="10" t="s">
        <v>30</v>
      </c>
      <c r="M84" s="24">
        <v>15772</v>
      </c>
      <c r="N84" s="11">
        <v>0</v>
      </c>
      <c r="O84" s="26">
        <v>42344.53665509259</v>
      </c>
      <c r="P84" s="10" t="s">
        <v>53</v>
      </c>
    </row>
    <row r="85" spans="1:16">
      <c r="A85" s="10" t="s">
        <v>16</v>
      </c>
      <c r="B85" s="11">
        <v>2016</v>
      </c>
      <c r="C85" s="11">
        <v>2016</v>
      </c>
      <c r="D85" s="10" t="s">
        <v>203</v>
      </c>
      <c r="E85" s="10" t="s">
        <v>161</v>
      </c>
      <c r="F85" s="10" t="s">
        <v>114</v>
      </c>
      <c r="G85" s="10" t="s">
        <v>115</v>
      </c>
      <c r="H85" s="10" t="s">
        <v>22</v>
      </c>
      <c r="I85" s="10" t="s">
        <v>23</v>
      </c>
      <c r="J85" s="10" t="s">
        <v>24</v>
      </c>
      <c r="K85" s="10" t="s">
        <v>29</v>
      </c>
      <c r="L85" s="10" t="s">
        <v>30</v>
      </c>
      <c r="M85" s="24">
        <v>6066</v>
      </c>
      <c r="N85" s="11">
        <v>0</v>
      </c>
      <c r="O85" s="26">
        <v>42344.469525462962</v>
      </c>
      <c r="P85" s="10" t="s">
        <v>53</v>
      </c>
    </row>
    <row r="86" spans="1:16">
      <c r="A86" s="10" t="s">
        <v>16</v>
      </c>
      <c r="B86" s="11">
        <v>2016</v>
      </c>
      <c r="C86" s="11">
        <v>2016</v>
      </c>
      <c r="D86" s="10" t="s">
        <v>165</v>
      </c>
      <c r="E86" s="10" t="s">
        <v>48</v>
      </c>
      <c r="F86" s="10" t="s">
        <v>54</v>
      </c>
      <c r="G86" s="10" t="s">
        <v>55</v>
      </c>
      <c r="H86" s="10" t="s">
        <v>25</v>
      </c>
      <c r="I86" s="10" t="s">
        <v>26</v>
      </c>
      <c r="J86" s="10" t="s">
        <v>17</v>
      </c>
      <c r="K86" s="10" t="s">
        <v>29</v>
      </c>
      <c r="L86" s="10" t="s">
        <v>30</v>
      </c>
      <c r="M86" s="24">
        <v>1200</v>
      </c>
      <c r="N86" s="11">
        <v>0</v>
      </c>
      <c r="O86" s="26">
        <v>42340.408368055556</v>
      </c>
      <c r="P86" s="10" t="s">
        <v>166</v>
      </c>
    </row>
    <row r="87" spans="1:16">
      <c r="A87" s="10" t="s">
        <v>16</v>
      </c>
      <c r="B87" s="11">
        <v>2016</v>
      </c>
      <c r="C87" s="11">
        <v>2016</v>
      </c>
      <c r="D87" s="10" t="s">
        <v>165</v>
      </c>
      <c r="E87" s="10" t="s">
        <v>48</v>
      </c>
      <c r="F87" s="10" t="s">
        <v>56</v>
      </c>
      <c r="G87" s="10" t="s">
        <v>57</v>
      </c>
      <c r="H87" s="10" t="s">
        <v>25</v>
      </c>
      <c r="I87" s="10" t="s">
        <v>26</v>
      </c>
      <c r="J87" s="10" t="s">
        <v>17</v>
      </c>
      <c r="K87" s="10" t="s">
        <v>29</v>
      </c>
      <c r="L87" s="10" t="s">
        <v>19</v>
      </c>
      <c r="M87" s="24">
        <v>33250</v>
      </c>
      <c r="N87" s="11">
        <v>0</v>
      </c>
      <c r="O87" s="26">
        <v>42276.526180555556</v>
      </c>
      <c r="P87" s="10" t="s">
        <v>166</v>
      </c>
    </row>
    <row r="88" spans="1:16">
      <c r="A88" s="10" t="s">
        <v>16</v>
      </c>
      <c r="B88" s="11">
        <v>2016</v>
      </c>
      <c r="C88" s="11">
        <v>2016</v>
      </c>
      <c r="D88" s="10" t="s">
        <v>167</v>
      </c>
      <c r="E88" s="10" t="s">
        <v>66</v>
      </c>
      <c r="F88" s="10" t="s">
        <v>67</v>
      </c>
      <c r="G88" s="10" t="s">
        <v>68</v>
      </c>
      <c r="H88" s="10" t="s">
        <v>25</v>
      </c>
      <c r="I88" s="10" t="s">
        <v>26</v>
      </c>
      <c r="J88" s="10" t="s">
        <v>17</v>
      </c>
      <c r="K88" s="10" t="s">
        <v>29</v>
      </c>
      <c r="L88" s="10" t="s">
        <v>30</v>
      </c>
      <c r="M88" s="24">
        <v>0</v>
      </c>
      <c r="N88" s="11">
        <v>0</v>
      </c>
      <c r="O88" s="26">
        <v>42256.440011574072</v>
      </c>
      <c r="P88" s="10" t="s">
        <v>168</v>
      </c>
    </row>
    <row r="89" spans="1:16">
      <c r="A89" s="10" t="s">
        <v>16</v>
      </c>
      <c r="B89" s="11">
        <v>2016</v>
      </c>
      <c r="C89" s="11">
        <v>2016</v>
      </c>
      <c r="D89" s="10" t="s">
        <v>167</v>
      </c>
      <c r="E89" s="10" t="s">
        <v>66</v>
      </c>
      <c r="F89" s="10" t="s">
        <v>71</v>
      </c>
      <c r="G89" s="10" t="s">
        <v>72</v>
      </c>
      <c r="H89" s="10" t="s">
        <v>25</v>
      </c>
      <c r="I89" s="10" t="s">
        <v>26</v>
      </c>
      <c r="J89" s="10" t="s">
        <v>17</v>
      </c>
      <c r="K89" s="10" t="s">
        <v>29</v>
      </c>
      <c r="L89" s="10" t="s">
        <v>30</v>
      </c>
      <c r="M89" s="24">
        <v>0</v>
      </c>
      <c r="N89" s="11">
        <v>0</v>
      </c>
      <c r="O89" s="26">
        <v>42256.440011574072</v>
      </c>
      <c r="P89" s="10" t="s">
        <v>168</v>
      </c>
    </row>
    <row r="90" spans="1:16">
      <c r="A90" s="10" t="s">
        <v>16</v>
      </c>
      <c r="B90" s="11">
        <v>2016</v>
      </c>
      <c r="C90" s="11">
        <v>2016</v>
      </c>
      <c r="D90" s="10" t="s">
        <v>167</v>
      </c>
      <c r="E90" s="10" t="s">
        <v>66</v>
      </c>
      <c r="F90" s="10" t="s">
        <v>58</v>
      </c>
      <c r="G90" s="10" t="s">
        <v>59</v>
      </c>
      <c r="H90" s="10" t="s">
        <v>25</v>
      </c>
      <c r="I90" s="10" t="s">
        <v>26</v>
      </c>
      <c r="J90" s="10" t="s">
        <v>17</v>
      </c>
      <c r="K90" s="10" t="s">
        <v>29</v>
      </c>
      <c r="L90" s="10" t="s">
        <v>30</v>
      </c>
      <c r="M90" s="24">
        <v>0</v>
      </c>
      <c r="N90" s="11">
        <v>0</v>
      </c>
      <c r="O90" s="26">
        <v>42256.440011574072</v>
      </c>
      <c r="P90" s="10" t="s">
        <v>168</v>
      </c>
    </row>
    <row r="91" spans="1:16">
      <c r="A91" s="10" t="s">
        <v>16</v>
      </c>
      <c r="B91" s="11">
        <v>2016</v>
      </c>
      <c r="C91" s="11">
        <v>2016</v>
      </c>
      <c r="D91" s="10" t="s">
        <v>167</v>
      </c>
      <c r="E91" s="10" t="s">
        <v>66</v>
      </c>
      <c r="F91" s="10" t="s">
        <v>54</v>
      </c>
      <c r="G91" s="10" t="s">
        <v>55</v>
      </c>
      <c r="H91" s="10" t="s">
        <v>25</v>
      </c>
      <c r="I91" s="10" t="s">
        <v>26</v>
      </c>
      <c r="J91" s="10" t="s">
        <v>17</v>
      </c>
      <c r="K91" s="10" t="s">
        <v>29</v>
      </c>
      <c r="L91" s="10" t="s">
        <v>30</v>
      </c>
      <c r="M91" s="24">
        <v>0</v>
      </c>
      <c r="N91" s="11">
        <v>0</v>
      </c>
      <c r="O91" s="26">
        <v>42256.440011574072</v>
      </c>
      <c r="P91" s="10" t="s">
        <v>168</v>
      </c>
    </row>
    <row r="92" spans="1:16">
      <c r="A92" s="10" t="s">
        <v>16</v>
      </c>
      <c r="B92" s="11">
        <v>2016</v>
      </c>
      <c r="C92" s="11">
        <v>2016</v>
      </c>
      <c r="D92" s="10" t="s">
        <v>170</v>
      </c>
      <c r="E92" s="10" t="s">
        <v>136</v>
      </c>
      <c r="F92" s="10" t="s">
        <v>58</v>
      </c>
      <c r="G92" s="10" t="s">
        <v>59</v>
      </c>
      <c r="H92" s="10" t="s">
        <v>25</v>
      </c>
      <c r="I92" s="10" t="s">
        <v>26</v>
      </c>
      <c r="J92" s="10" t="s">
        <v>17</v>
      </c>
      <c r="K92" s="10" t="s">
        <v>29</v>
      </c>
      <c r="L92" s="10" t="s">
        <v>30</v>
      </c>
      <c r="M92" s="24">
        <v>6004</v>
      </c>
      <c r="N92" s="11">
        <v>0</v>
      </c>
      <c r="O92" s="26">
        <v>42343.730555555558</v>
      </c>
      <c r="P92" s="10" t="s">
        <v>53</v>
      </c>
    </row>
    <row r="93" spans="1:16">
      <c r="A93" s="10" t="s">
        <v>16</v>
      </c>
      <c r="B93" s="11">
        <v>2016</v>
      </c>
      <c r="C93" s="11">
        <v>2016</v>
      </c>
      <c r="D93" s="10" t="s">
        <v>170</v>
      </c>
      <c r="E93" s="10" t="s">
        <v>136</v>
      </c>
      <c r="F93" s="10" t="s">
        <v>54</v>
      </c>
      <c r="G93" s="10" t="s">
        <v>55</v>
      </c>
      <c r="H93" s="10" t="s">
        <v>25</v>
      </c>
      <c r="I93" s="10" t="s">
        <v>26</v>
      </c>
      <c r="J93" s="10" t="s">
        <v>17</v>
      </c>
      <c r="K93" s="10" t="s">
        <v>29</v>
      </c>
      <c r="L93" s="10" t="s">
        <v>30</v>
      </c>
      <c r="M93" s="24">
        <v>3150</v>
      </c>
      <c r="N93" s="11">
        <v>0</v>
      </c>
      <c r="O93" s="26">
        <v>42343.728854166664</v>
      </c>
      <c r="P93" s="10" t="s">
        <v>53</v>
      </c>
    </row>
    <row r="94" spans="1:16">
      <c r="A94" s="10" t="s">
        <v>16</v>
      </c>
      <c r="B94" s="11">
        <v>2016</v>
      </c>
      <c r="C94" s="11">
        <v>2016</v>
      </c>
      <c r="D94" s="10" t="s">
        <v>171</v>
      </c>
      <c r="E94" s="10" t="s">
        <v>137</v>
      </c>
      <c r="F94" s="10" t="s">
        <v>71</v>
      </c>
      <c r="G94" s="10" t="s">
        <v>72</v>
      </c>
      <c r="H94" s="10" t="s">
        <v>25</v>
      </c>
      <c r="I94" s="10" t="s">
        <v>26</v>
      </c>
      <c r="J94" s="10" t="s">
        <v>17</v>
      </c>
      <c r="K94" s="10" t="s">
        <v>29</v>
      </c>
      <c r="L94" s="10" t="s">
        <v>30</v>
      </c>
      <c r="M94" s="24">
        <v>14000</v>
      </c>
      <c r="N94" s="11">
        <v>0</v>
      </c>
      <c r="O94" s="26">
        <v>42343.723993055559</v>
      </c>
      <c r="P94" s="10" t="s">
        <v>53</v>
      </c>
    </row>
    <row r="95" spans="1:16">
      <c r="A95" s="10" t="s">
        <v>16</v>
      </c>
      <c r="B95" s="11">
        <v>2016</v>
      </c>
      <c r="C95" s="11">
        <v>2016</v>
      </c>
      <c r="D95" s="10" t="s">
        <v>172</v>
      </c>
      <c r="E95" s="10" t="s">
        <v>83</v>
      </c>
      <c r="F95" s="10" t="s">
        <v>58</v>
      </c>
      <c r="G95" s="10" t="s">
        <v>59</v>
      </c>
      <c r="H95" s="10" t="s">
        <v>25</v>
      </c>
      <c r="I95" s="10" t="s">
        <v>26</v>
      </c>
      <c r="J95" s="10" t="s">
        <v>17</v>
      </c>
      <c r="K95" s="10" t="s">
        <v>29</v>
      </c>
      <c r="L95" s="10" t="s">
        <v>30</v>
      </c>
      <c r="M95" s="24">
        <v>0</v>
      </c>
      <c r="N95" s="11">
        <v>0</v>
      </c>
      <c r="O95" s="26">
        <v>42256.440011574072</v>
      </c>
      <c r="P95" s="10" t="s">
        <v>168</v>
      </c>
    </row>
    <row r="96" spans="1:16">
      <c r="A96" s="10" t="s">
        <v>16</v>
      </c>
      <c r="B96" s="11">
        <v>2016</v>
      </c>
      <c r="C96" s="11">
        <v>2016</v>
      </c>
      <c r="D96" s="10" t="s">
        <v>172</v>
      </c>
      <c r="E96" s="10" t="s">
        <v>83</v>
      </c>
      <c r="F96" s="10" t="s">
        <v>67</v>
      </c>
      <c r="G96" s="10" t="s">
        <v>68</v>
      </c>
      <c r="H96" s="10" t="s">
        <v>25</v>
      </c>
      <c r="I96" s="10" t="s">
        <v>26</v>
      </c>
      <c r="J96" s="10" t="s">
        <v>17</v>
      </c>
      <c r="K96" s="10" t="s">
        <v>29</v>
      </c>
      <c r="L96" s="10" t="s">
        <v>30</v>
      </c>
      <c r="M96" s="24">
        <v>0</v>
      </c>
      <c r="N96" s="11">
        <v>0</v>
      </c>
      <c r="O96" s="26">
        <v>42256.440011574072</v>
      </c>
      <c r="P96" s="10" t="s">
        <v>168</v>
      </c>
    </row>
    <row r="97" spans="1:16">
      <c r="A97" s="10" t="s">
        <v>16</v>
      </c>
      <c r="B97" s="11">
        <v>2016</v>
      </c>
      <c r="C97" s="11">
        <v>2016</v>
      </c>
      <c r="D97" s="10" t="s">
        <v>172</v>
      </c>
      <c r="E97" s="10" t="s">
        <v>83</v>
      </c>
      <c r="F97" s="10" t="s">
        <v>54</v>
      </c>
      <c r="G97" s="10" t="s">
        <v>55</v>
      </c>
      <c r="H97" s="10" t="s">
        <v>25</v>
      </c>
      <c r="I97" s="10" t="s">
        <v>26</v>
      </c>
      <c r="J97" s="10" t="s">
        <v>17</v>
      </c>
      <c r="K97" s="10" t="s">
        <v>29</v>
      </c>
      <c r="L97" s="10" t="s">
        <v>30</v>
      </c>
      <c r="M97" s="24">
        <v>0</v>
      </c>
      <c r="N97" s="11">
        <v>0</v>
      </c>
      <c r="O97" s="26">
        <v>42256.440011574072</v>
      </c>
      <c r="P97" s="10" t="s">
        <v>168</v>
      </c>
    </row>
    <row r="98" spans="1:16">
      <c r="A98" s="10" t="s">
        <v>16</v>
      </c>
      <c r="B98" s="11">
        <v>2016</v>
      </c>
      <c r="C98" s="11">
        <v>2016</v>
      </c>
      <c r="D98" s="10" t="s">
        <v>173</v>
      </c>
      <c r="E98" s="10" t="s">
        <v>138</v>
      </c>
      <c r="F98" s="10" t="s">
        <v>54</v>
      </c>
      <c r="G98" s="10" t="s">
        <v>55</v>
      </c>
      <c r="H98" s="10" t="s">
        <v>25</v>
      </c>
      <c r="I98" s="10" t="s">
        <v>26</v>
      </c>
      <c r="J98" s="10" t="s">
        <v>17</v>
      </c>
      <c r="K98" s="10" t="s">
        <v>29</v>
      </c>
      <c r="L98" s="10" t="s">
        <v>30</v>
      </c>
      <c r="M98" s="24">
        <v>5500</v>
      </c>
      <c r="N98" s="11">
        <v>0</v>
      </c>
      <c r="O98" s="26">
        <v>42340.481874999998</v>
      </c>
      <c r="P98" s="10" t="s">
        <v>166</v>
      </c>
    </row>
    <row r="99" spans="1:16">
      <c r="A99" s="10" t="s">
        <v>16</v>
      </c>
      <c r="B99" s="11">
        <v>2016</v>
      </c>
      <c r="C99" s="11">
        <v>2016</v>
      </c>
      <c r="D99" s="10" t="s">
        <v>174</v>
      </c>
      <c r="E99" s="10" t="s">
        <v>139</v>
      </c>
      <c r="F99" s="10" t="s">
        <v>54</v>
      </c>
      <c r="G99" s="10" t="s">
        <v>55</v>
      </c>
      <c r="H99" s="10" t="s">
        <v>25</v>
      </c>
      <c r="I99" s="10" t="s">
        <v>26</v>
      </c>
      <c r="J99" s="10" t="s">
        <v>17</v>
      </c>
      <c r="K99" s="10" t="s">
        <v>29</v>
      </c>
      <c r="L99" s="10" t="s">
        <v>30</v>
      </c>
      <c r="M99" s="24">
        <v>222000</v>
      </c>
      <c r="N99" s="11">
        <v>0</v>
      </c>
      <c r="O99" s="26">
        <v>42343.915208333332</v>
      </c>
      <c r="P99" s="10" t="s">
        <v>53</v>
      </c>
    </row>
    <row r="100" spans="1:16">
      <c r="A100" s="10" t="s">
        <v>16</v>
      </c>
      <c r="B100" s="11">
        <v>2016</v>
      </c>
      <c r="C100" s="11">
        <v>2016</v>
      </c>
      <c r="D100" s="10" t="s">
        <v>174</v>
      </c>
      <c r="E100" s="10" t="s">
        <v>139</v>
      </c>
      <c r="F100" s="10" t="s">
        <v>58</v>
      </c>
      <c r="G100" s="10" t="s">
        <v>59</v>
      </c>
      <c r="H100" s="10" t="s">
        <v>25</v>
      </c>
      <c r="I100" s="10" t="s">
        <v>26</v>
      </c>
      <c r="J100" s="10" t="s">
        <v>17</v>
      </c>
      <c r="K100" s="10" t="s">
        <v>29</v>
      </c>
      <c r="L100" s="10" t="s">
        <v>30</v>
      </c>
      <c r="M100" s="24">
        <v>5985</v>
      </c>
      <c r="N100" s="11">
        <v>0</v>
      </c>
      <c r="O100" s="26">
        <v>42343.917071759257</v>
      </c>
      <c r="P100" s="10" t="s">
        <v>53</v>
      </c>
    </row>
    <row r="101" spans="1:16">
      <c r="A101" s="10" t="s">
        <v>16</v>
      </c>
      <c r="B101" s="11">
        <v>2016</v>
      </c>
      <c r="C101" s="11">
        <v>2016</v>
      </c>
      <c r="D101" s="10" t="s">
        <v>174</v>
      </c>
      <c r="E101" s="10" t="s">
        <v>139</v>
      </c>
      <c r="F101" s="10" t="s">
        <v>84</v>
      </c>
      <c r="G101" s="10" t="s">
        <v>85</v>
      </c>
      <c r="H101" s="10" t="s">
        <v>25</v>
      </c>
      <c r="I101" s="10" t="s">
        <v>26</v>
      </c>
      <c r="J101" s="10" t="s">
        <v>17</v>
      </c>
      <c r="K101" s="10" t="s">
        <v>29</v>
      </c>
      <c r="L101" s="10" t="s">
        <v>30</v>
      </c>
      <c r="M101" s="24">
        <v>56000</v>
      </c>
      <c r="N101" s="11">
        <v>0</v>
      </c>
      <c r="O101" s="26">
        <v>42343.916550925926</v>
      </c>
      <c r="P101" s="10" t="s">
        <v>53</v>
      </c>
    </row>
    <row r="102" spans="1:16">
      <c r="A102" s="10" t="s">
        <v>16</v>
      </c>
      <c r="B102" s="11">
        <v>2016</v>
      </c>
      <c r="C102" s="11">
        <v>2016</v>
      </c>
      <c r="D102" s="10" t="s">
        <v>178</v>
      </c>
      <c r="E102" s="10" t="s">
        <v>90</v>
      </c>
      <c r="F102" s="10" t="s">
        <v>93</v>
      </c>
      <c r="G102" s="10" t="s">
        <v>94</v>
      </c>
      <c r="H102" s="10" t="s">
        <v>25</v>
      </c>
      <c r="I102" s="10" t="s">
        <v>26</v>
      </c>
      <c r="J102" s="10" t="s">
        <v>17</v>
      </c>
      <c r="K102" s="10" t="s">
        <v>29</v>
      </c>
      <c r="L102" s="10" t="s">
        <v>30</v>
      </c>
      <c r="M102" s="24">
        <v>0</v>
      </c>
      <c r="N102" s="11">
        <v>0</v>
      </c>
      <c r="O102" s="26">
        <v>42256.440011574072</v>
      </c>
      <c r="P102" s="10" t="s">
        <v>168</v>
      </c>
    </row>
    <row r="103" spans="1:16">
      <c r="A103" s="10" t="s">
        <v>16</v>
      </c>
      <c r="B103" s="11">
        <v>2016</v>
      </c>
      <c r="C103" s="11">
        <v>2016</v>
      </c>
      <c r="D103" s="10" t="s">
        <v>178</v>
      </c>
      <c r="E103" s="10" t="s">
        <v>90</v>
      </c>
      <c r="F103" s="10" t="s">
        <v>58</v>
      </c>
      <c r="G103" s="10" t="s">
        <v>59</v>
      </c>
      <c r="H103" s="10" t="s">
        <v>25</v>
      </c>
      <c r="I103" s="10" t="s">
        <v>26</v>
      </c>
      <c r="J103" s="10" t="s">
        <v>17</v>
      </c>
      <c r="K103" s="10" t="s">
        <v>29</v>
      </c>
      <c r="L103" s="10" t="s">
        <v>30</v>
      </c>
      <c r="M103" s="24">
        <v>0</v>
      </c>
      <c r="N103" s="11">
        <v>0</v>
      </c>
      <c r="O103" s="26">
        <v>42256.440011574072</v>
      </c>
      <c r="P103" s="10" t="s">
        <v>168</v>
      </c>
    </row>
    <row r="104" spans="1:16">
      <c r="A104" s="10" t="s">
        <v>16</v>
      </c>
      <c r="B104" s="11">
        <v>2016</v>
      </c>
      <c r="C104" s="11">
        <v>2016</v>
      </c>
      <c r="D104" s="10" t="s">
        <v>178</v>
      </c>
      <c r="E104" s="10" t="s">
        <v>90</v>
      </c>
      <c r="F104" s="10" t="s">
        <v>86</v>
      </c>
      <c r="G104" s="10" t="s">
        <v>87</v>
      </c>
      <c r="H104" s="10" t="s">
        <v>25</v>
      </c>
      <c r="I104" s="10" t="s">
        <v>26</v>
      </c>
      <c r="J104" s="10" t="s">
        <v>17</v>
      </c>
      <c r="K104" s="10" t="s">
        <v>29</v>
      </c>
      <c r="L104" s="10" t="s">
        <v>30</v>
      </c>
      <c r="M104" s="24">
        <v>0</v>
      </c>
      <c r="N104" s="11">
        <v>0</v>
      </c>
      <c r="O104" s="26">
        <v>42256.440011574072</v>
      </c>
      <c r="P104" s="10" t="s">
        <v>168</v>
      </c>
    </row>
    <row r="105" spans="1:16">
      <c r="A105" s="10" t="s">
        <v>16</v>
      </c>
      <c r="B105" s="11">
        <v>2016</v>
      </c>
      <c r="C105" s="11">
        <v>2016</v>
      </c>
      <c r="D105" s="10" t="s">
        <v>178</v>
      </c>
      <c r="E105" s="10" t="s">
        <v>90</v>
      </c>
      <c r="F105" s="10" t="s">
        <v>79</v>
      </c>
      <c r="G105" s="10" t="s">
        <v>80</v>
      </c>
      <c r="H105" s="10" t="s">
        <v>25</v>
      </c>
      <c r="I105" s="10" t="s">
        <v>26</v>
      </c>
      <c r="J105" s="10" t="s">
        <v>17</v>
      </c>
      <c r="K105" s="10" t="s">
        <v>18</v>
      </c>
      <c r="L105" s="10" t="s">
        <v>20</v>
      </c>
      <c r="M105" s="24">
        <v>0</v>
      </c>
      <c r="N105" s="11">
        <v>0</v>
      </c>
      <c r="O105" s="26">
        <v>42256.440011574072</v>
      </c>
      <c r="P105" s="10" t="s">
        <v>168</v>
      </c>
    </row>
    <row r="106" spans="1:16">
      <c r="A106" s="10" t="s">
        <v>16</v>
      </c>
      <c r="B106" s="11">
        <v>2016</v>
      </c>
      <c r="C106" s="11">
        <v>2016</v>
      </c>
      <c r="D106" s="10" t="s">
        <v>178</v>
      </c>
      <c r="E106" s="10" t="s">
        <v>90</v>
      </c>
      <c r="F106" s="10" t="s">
        <v>56</v>
      </c>
      <c r="G106" s="10" t="s">
        <v>57</v>
      </c>
      <c r="H106" s="10" t="s">
        <v>25</v>
      </c>
      <c r="I106" s="10" t="s">
        <v>26</v>
      </c>
      <c r="J106" s="10" t="s">
        <v>17</v>
      </c>
      <c r="K106" s="10" t="s">
        <v>29</v>
      </c>
      <c r="L106" s="10" t="s">
        <v>19</v>
      </c>
      <c r="M106" s="24">
        <v>0</v>
      </c>
      <c r="N106" s="11">
        <v>0</v>
      </c>
      <c r="O106" s="26">
        <v>42256.440011574072</v>
      </c>
      <c r="P106" s="10" t="s">
        <v>168</v>
      </c>
    </row>
    <row r="107" spans="1:16">
      <c r="A107" s="10" t="s">
        <v>16</v>
      </c>
      <c r="B107" s="11">
        <v>2016</v>
      </c>
      <c r="C107" s="11">
        <v>2016</v>
      </c>
      <c r="D107" s="10" t="s">
        <v>179</v>
      </c>
      <c r="E107" s="10" t="s">
        <v>150</v>
      </c>
      <c r="F107" s="10" t="s">
        <v>58</v>
      </c>
      <c r="G107" s="10" t="s">
        <v>59</v>
      </c>
      <c r="H107" s="10" t="s">
        <v>25</v>
      </c>
      <c r="I107" s="10" t="s">
        <v>26</v>
      </c>
      <c r="J107" s="10" t="s">
        <v>17</v>
      </c>
      <c r="K107" s="10" t="s">
        <v>29</v>
      </c>
      <c r="L107" s="10" t="s">
        <v>30</v>
      </c>
      <c r="M107" s="24">
        <v>1141</v>
      </c>
      <c r="N107" s="11">
        <v>0</v>
      </c>
      <c r="O107" s="26">
        <v>42343.889004629629</v>
      </c>
      <c r="P107" s="10" t="s">
        <v>53</v>
      </c>
    </row>
    <row r="108" spans="1:16">
      <c r="A108" s="10" t="s">
        <v>16</v>
      </c>
      <c r="B108" s="11">
        <v>2016</v>
      </c>
      <c r="C108" s="11">
        <v>2016</v>
      </c>
      <c r="D108" s="10" t="s">
        <v>179</v>
      </c>
      <c r="E108" s="10" t="s">
        <v>150</v>
      </c>
      <c r="F108" s="10" t="s">
        <v>86</v>
      </c>
      <c r="G108" s="10" t="s">
        <v>87</v>
      </c>
      <c r="H108" s="10" t="s">
        <v>25</v>
      </c>
      <c r="I108" s="10" t="s">
        <v>26</v>
      </c>
      <c r="J108" s="10" t="s">
        <v>17</v>
      </c>
      <c r="K108" s="10" t="s">
        <v>29</v>
      </c>
      <c r="L108" s="10" t="s">
        <v>30</v>
      </c>
      <c r="M108" s="24">
        <v>1545157</v>
      </c>
      <c r="N108" s="11">
        <v>0</v>
      </c>
      <c r="O108" s="26">
        <v>42343.841793981483</v>
      </c>
      <c r="P108" s="10" t="s">
        <v>53</v>
      </c>
    </row>
    <row r="109" spans="1:16">
      <c r="A109" s="10" t="s">
        <v>16</v>
      </c>
      <c r="B109" s="11">
        <v>2016</v>
      </c>
      <c r="C109" s="11">
        <v>2016</v>
      </c>
      <c r="D109" s="10" t="s">
        <v>179</v>
      </c>
      <c r="E109" s="10" t="s">
        <v>150</v>
      </c>
      <c r="F109" s="10" t="s">
        <v>56</v>
      </c>
      <c r="G109" s="10" t="s">
        <v>57</v>
      </c>
      <c r="H109" s="10" t="s">
        <v>25</v>
      </c>
      <c r="I109" s="10" t="s">
        <v>26</v>
      </c>
      <c r="J109" s="10" t="s">
        <v>17</v>
      </c>
      <c r="K109" s="10" t="s">
        <v>29</v>
      </c>
      <c r="L109" s="10" t="s">
        <v>19</v>
      </c>
      <c r="M109" s="24">
        <v>41077</v>
      </c>
      <c r="N109" s="11">
        <v>0</v>
      </c>
      <c r="O109" s="26">
        <v>42343.842453703706</v>
      </c>
      <c r="P109" s="10" t="s">
        <v>53</v>
      </c>
    </row>
    <row r="110" spans="1:16">
      <c r="A110" s="10" t="s">
        <v>16</v>
      </c>
      <c r="B110" s="11">
        <v>2016</v>
      </c>
      <c r="C110" s="11">
        <v>2016</v>
      </c>
      <c r="D110" s="10" t="s">
        <v>179</v>
      </c>
      <c r="E110" s="10" t="s">
        <v>150</v>
      </c>
      <c r="F110" s="10" t="s">
        <v>79</v>
      </c>
      <c r="G110" s="10" t="s">
        <v>80</v>
      </c>
      <c r="H110" s="10" t="s">
        <v>25</v>
      </c>
      <c r="I110" s="10" t="s">
        <v>26</v>
      </c>
      <c r="J110" s="10" t="s">
        <v>17</v>
      </c>
      <c r="K110" s="10" t="s">
        <v>18</v>
      </c>
      <c r="L110" s="10" t="s">
        <v>20</v>
      </c>
      <c r="M110" s="24">
        <v>67560</v>
      </c>
      <c r="N110" s="11">
        <v>0</v>
      </c>
      <c r="O110" s="26">
        <v>42343.836956018517</v>
      </c>
      <c r="P110" s="10" t="s">
        <v>53</v>
      </c>
    </row>
    <row r="111" spans="1:16">
      <c r="A111" s="10" t="s">
        <v>16</v>
      </c>
      <c r="B111" s="11">
        <v>2016</v>
      </c>
      <c r="C111" s="11">
        <v>2016</v>
      </c>
      <c r="D111" s="10" t="s">
        <v>179</v>
      </c>
      <c r="E111" s="10" t="s">
        <v>150</v>
      </c>
      <c r="F111" s="10" t="s">
        <v>93</v>
      </c>
      <c r="G111" s="10" t="s">
        <v>94</v>
      </c>
      <c r="H111" s="10" t="s">
        <v>25</v>
      </c>
      <c r="I111" s="10" t="s">
        <v>26</v>
      </c>
      <c r="J111" s="10" t="s">
        <v>17</v>
      </c>
      <c r="K111" s="10" t="s">
        <v>29</v>
      </c>
      <c r="L111" s="10" t="s">
        <v>30</v>
      </c>
      <c r="M111" s="24">
        <v>19950</v>
      </c>
      <c r="N111" s="11">
        <v>0</v>
      </c>
      <c r="O111" s="26">
        <v>42343.843773148146</v>
      </c>
      <c r="P111" s="10" t="s">
        <v>53</v>
      </c>
    </row>
    <row r="112" spans="1:16">
      <c r="A112" s="10" t="s">
        <v>16</v>
      </c>
      <c r="B112" s="11">
        <v>2016</v>
      </c>
      <c r="C112" s="11">
        <v>2016</v>
      </c>
      <c r="D112" s="10" t="s">
        <v>183</v>
      </c>
      <c r="E112" s="10" t="s">
        <v>99</v>
      </c>
      <c r="F112" s="10" t="s">
        <v>58</v>
      </c>
      <c r="G112" s="10" t="s">
        <v>59</v>
      </c>
      <c r="H112" s="10" t="s">
        <v>25</v>
      </c>
      <c r="I112" s="10" t="s">
        <v>26</v>
      </c>
      <c r="J112" s="10" t="s">
        <v>17</v>
      </c>
      <c r="K112" s="10" t="s">
        <v>29</v>
      </c>
      <c r="L112" s="10" t="s">
        <v>30</v>
      </c>
      <c r="M112" s="24">
        <v>0</v>
      </c>
      <c r="N112" s="11">
        <v>0</v>
      </c>
      <c r="O112" s="26">
        <v>42256.440011574072</v>
      </c>
      <c r="P112" s="10" t="s">
        <v>168</v>
      </c>
    </row>
    <row r="113" spans="1:16">
      <c r="A113" s="10" t="s">
        <v>16</v>
      </c>
      <c r="B113" s="11">
        <v>2016</v>
      </c>
      <c r="C113" s="11">
        <v>2016</v>
      </c>
      <c r="D113" s="10" t="s">
        <v>184</v>
      </c>
      <c r="E113" s="10" t="s">
        <v>143</v>
      </c>
      <c r="F113" s="10" t="s">
        <v>54</v>
      </c>
      <c r="G113" s="10" t="s">
        <v>55</v>
      </c>
      <c r="H113" s="10" t="s">
        <v>25</v>
      </c>
      <c r="I113" s="10" t="s">
        <v>26</v>
      </c>
      <c r="J113" s="10" t="s">
        <v>17</v>
      </c>
      <c r="K113" s="10" t="s">
        <v>29</v>
      </c>
      <c r="L113" s="10" t="s">
        <v>30</v>
      </c>
      <c r="M113" s="24">
        <v>1400</v>
      </c>
      <c r="N113" s="11">
        <v>0</v>
      </c>
      <c r="O113" s="26">
        <v>42340.492592592593</v>
      </c>
      <c r="P113" s="10" t="s">
        <v>166</v>
      </c>
    </row>
    <row r="114" spans="1:16">
      <c r="A114" s="10" t="s">
        <v>16</v>
      </c>
      <c r="B114" s="11">
        <v>2016</v>
      </c>
      <c r="C114" s="11">
        <v>2016</v>
      </c>
      <c r="D114" s="10" t="s">
        <v>185</v>
      </c>
      <c r="E114" s="10" t="s">
        <v>144</v>
      </c>
      <c r="F114" s="10" t="s">
        <v>58</v>
      </c>
      <c r="G114" s="10" t="s">
        <v>59</v>
      </c>
      <c r="H114" s="10" t="s">
        <v>25</v>
      </c>
      <c r="I114" s="10" t="s">
        <v>26</v>
      </c>
      <c r="J114" s="10" t="s">
        <v>17</v>
      </c>
      <c r="K114" s="10" t="s">
        <v>29</v>
      </c>
      <c r="L114" s="10" t="s">
        <v>30</v>
      </c>
      <c r="M114" s="24">
        <v>5408</v>
      </c>
      <c r="N114" s="11">
        <v>0</v>
      </c>
      <c r="O114" s="26">
        <v>42343.927256944444</v>
      </c>
      <c r="P114" s="10" t="s">
        <v>53</v>
      </c>
    </row>
    <row r="115" spans="1:16">
      <c r="A115" s="10" t="s">
        <v>16</v>
      </c>
      <c r="B115" s="11">
        <v>2016</v>
      </c>
      <c r="C115" s="11">
        <v>2016</v>
      </c>
      <c r="D115" s="10" t="s">
        <v>186</v>
      </c>
      <c r="E115" s="10" t="s">
        <v>102</v>
      </c>
      <c r="F115" s="10" t="s">
        <v>58</v>
      </c>
      <c r="G115" s="10" t="s">
        <v>59</v>
      </c>
      <c r="H115" s="10" t="s">
        <v>25</v>
      </c>
      <c r="I115" s="10" t="s">
        <v>26</v>
      </c>
      <c r="J115" s="10" t="s">
        <v>17</v>
      </c>
      <c r="K115" s="10" t="s">
        <v>29</v>
      </c>
      <c r="L115" s="10" t="s">
        <v>30</v>
      </c>
      <c r="M115" s="24">
        <v>15000</v>
      </c>
      <c r="N115" s="11">
        <v>0</v>
      </c>
      <c r="O115" s="26">
        <v>42343.537164351852</v>
      </c>
      <c r="P115" s="10" t="s">
        <v>53</v>
      </c>
    </row>
    <row r="116" spans="1:16">
      <c r="A116" s="10" t="s">
        <v>16</v>
      </c>
      <c r="B116" s="11">
        <v>2016</v>
      </c>
      <c r="C116" s="11">
        <v>2016</v>
      </c>
      <c r="D116" s="10" t="s">
        <v>187</v>
      </c>
      <c r="E116" s="10" t="s">
        <v>103</v>
      </c>
      <c r="F116" s="10" t="s">
        <v>110</v>
      </c>
      <c r="G116" s="10" t="s">
        <v>111</v>
      </c>
      <c r="H116" s="10" t="s">
        <v>25</v>
      </c>
      <c r="I116" s="10" t="s">
        <v>26</v>
      </c>
      <c r="J116" s="10" t="s">
        <v>17</v>
      </c>
      <c r="K116" s="10" t="s">
        <v>29</v>
      </c>
      <c r="L116" s="10" t="s">
        <v>30</v>
      </c>
      <c r="M116" s="24">
        <v>6300</v>
      </c>
      <c r="N116" s="11">
        <v>0</v>
      </c>
      <c r="O116" s="26">
        <v>42343.647349537037</v>
      </c>
      <c r="P116" s="10" t="s">
        <v>53</v>
      </c>
    </row>
    <row r="117" spans="1:16">
      <c r="A117" s="10" t="s">
        <v>16</v>
      </c>
      <c r="B117" s="11">
        <v>2016</v>
      </c>
      <c r="C117" s="11">
        <v>2016</v>
      </c>
      <c r="D117" s="10" t="s">
        <v>187</v>
      </c>
      <c r="E117" s="10" t="s">
        <v>103</v>
      </c>
      <c r="F117" s="10" t="s">
        <v>58</v>
      </c>
      <c r="G117" s="10" t="s">
        <v>59</v>
      </c>
      <c r="H117" s="10" t="s">
        <v>25</v>
      </c>
      <c r="I117" s="10" t="s">
        <v>26</v>
      </c>
      <c r="J117" s="10" t="s">
        <v>17</v>
      </c>
      <c r="K117" s="10" t="s">
        <v>29</v>
      </c>
      <c r="L117" s="10" t="s">
        <v>30</v>
      </c>
      <c r="M117" s="24">
        <v>32130</v>
      </c>
      <c r="N117" s="11">
        <v>0</v>
      </c>
      <c r="O117" s="26">
        <v>42343.647627314815</v>
      </c>
      <c r="P117" s="10" t="s">
        <v>53</v>
      </c>
    </row>
    <row r="118" spans="1:16">
      <c r="A118" s="10" t="s">
        <v>16</v>
      </c>
      <c r="B118" s="11">
        <v>2016</v>
      </c>
      <c r="C118" s="11">
        <v>2016</v>
      </c>
      <c r="D118" s="10" t="s">
        <v>187</v>
      </c>
      <c r="E118" s="10" t="s">
        <v>103</v>
      </c>
      <c r="F118" s="10" t="s">
        <v>108</v>
      </c>
      <c r="G118" s="10" t="s">
        <v>109</v>
      </c>
      <c r="H118" s="10" t="s">
        <v>25</v>
      </c>
      <c r="I118" s="10" t="s">
        <v>26</v>
      </c>
      <c r="J118" s="10" t="s">
        <v>17</v>
      </c>
      <c r="K118" s="10" t="s">
        <v>29</v>
      </c>
      <c r="L118" s="10" t="s">
        <v>30</v>
      </c>
      <c r="M118" s="24">
        <v>15750</v>
      </c>
      <c r="N118" s="11">
        <v>0</v>
      </c>
      <c r="O118" s="26">
        <v>42343.647476851853</v>
      </c>
      <c r="P118" s="10" t="s">
        <v>53</v>
      </c>
    </row>
    <row r="119" spans="1:16">
      <c r="A119" s="10" t="s">
        <v>16</v>
      </c>
      <c r="B119" s="11">
        <v>2016</v>
      </c>
      <c r="C119" s="11">
        <v>2016</v>
      </c>
      <c r="D119" s="10" t="s">
        <v>191</v>
      </c>
      <c r="E119" s="10" t="s">
        <v>116</v>
      </c>
      <c r="F119" s="10" t="s">
        <v>58</v>
      </c>
      <c r="G119" s="10" t="s">
        <v>59</v>
      </c>
      <c r="H119" s="10" t="s">
        <v>25</v>
      </c>
      <c r="I119" s="10" t="s">
        <v>26</v>
      </c>
      <c r="J119" s="10" t="s">
        <v>17</v>
      </c>
      <c r="K119" s="10" t="s">
        <v>29</v>
      </c>
      <c r="L119" s="10" t="s">
        <v>30</v>
      </c>
      <c r="M119" s="24">
        <v>0</v>
      </c>
      <c r="N119" s="11">
        <v>0</v>
      </c>
      <c r="O119" s="26">
        <v>42256.440011574072</v>
      </c>
      <c r="P119" s="10" t="s">
        <v>168</v>
      </c>
    </row>
    <row r="120" spans="1:16">
      <c r="A120" s="10" t="s">
        <v>16</v>
      </c>
      <c r="B120" s="11">
        <v>2016</v>
      </c>
      <c r="C120" s="11">
        <v>2016</v>
      </c>
      <c r="D120" s="10" t="s">
        <v>191</v>
      </c>
      <c r="E120" s="10" t="s">
        <v>116</v>
      </c>
      <c r="F120" s="10" t="s">
        <v>54</v>
      </c>
      <c r="G120" s="10" t="s">
        <v>55</v>
      </c>
      <c r="H120" s="10" t="s">
        <v>25</v>
      </c>
      <c r="I120" s="10" t="s">
        <v>26</v>
      </c>
      <c r="J120" s="10" t="s">
        <v>17</v>
      </c>
      <c r="K120" s="10" t="s">
        <v>29</v>
      </c>
      <c r="L120" s="10" t="s">
        <v>30</v>
      </c>
      <c r="M120" s="24">
        <v>0</v>
      </c>
      <c r="N120" s="11">
        <v>0</v>
      </c>
      <c r="O120" s="26">
        <v>42256.440011574072</v>
      </c>
      <c r="P120" s="10" t="s">
        <v>168</v>
      </c>
    </row>
    <row r="121" spans="1:16">
      <c r="A121" s="10" t="s">
        <v>16</v>
      </c>
      <c r="B121" s="11">
        <v>2016</v>
      </c>
      <c r="C121" s="11">
        <v>2016</v>
      </c>
      <c r="D121" s="10" t="s">
        <v>191</v>
      </c>
      <c r="E121" s="10" t="s">
        <v>116</v>
      </c>
      <c r="F121" s="10" t="s">
        <v>86</v>
      </c>
      <c r="G121" s="10" t="s">
        <v>87</v>
      </c>
      <c r="H121" s="10" t="s">
        <v>25</v>
      </c>
      <c r="I121" s="10" t="s">
        <v>26</v>
      </c>
      <c r="J121" s="10" t="s">
        <v>17</v>
      </c>
      <c r="K121" s="10" t="s">
        <v>29</v>
      </c>
      <c r="L121" s="10" t="s">
        <v>30</v>
      </c>
      <c r="M121" s="24">
        <v>0</v>
      </c>
      <c r="N121" s="11">
        <v>0</v>
      </c>
      <c r="O121" s="26">
        <v>42256.440011574072</v>
      </c>
      <c r="P121" s="10" t="s">
        <v>168</v>
      </c>
    </row>
    <row r="122" spans="1:16">
      <c r="A122" s="10" t="s">
        <v>16</v>
      </c>
      <c r="B122" s="11">
        <v>2016</v>
      </c>
      <c r="C122" s="11">
        <v>2016</v>
      </c>
      <c r="D122" s="10" t="s">
        <v>191</v>
      </c>
      <c r="E122" s="10" t="s">
        <v>116</v>
      </c>
      <c r="F122" s="10" t="s">
        <v>117</v>
      </c>
      <c r="G122" s="10" t="s">
        <v>118</v>
      </c>
      <c r="H122" s="10" t="s">
        <v>25</v>
      </c>
      <c r="I122" s="10" t="s">
        <v>26</v>
      </c>
      <c r="J122" s="10" t="s">
        <v>17</v>
      </c>
      <c r="K122" s="10" t="s">
        <v>29</v>
      </c>
      <c r="L122" s="10" t="s">
        <v>30</v>
      </c>
      <c r="M122" s="24">
        <v>0</v>
      </c>
      <c r="N122" s="11">
        <v>0</v>
      </c>
      <c r="O122" s="26">
        <v>42256.440011574072</v>
      </c>
      <c r="P122" s="10" t="s">
        <v>168</v>
      </c>
    </row>
    <row r="123" spans="1:16">
      <c r="A123" s="10" t="s">
        <v>16</v>
      </c>
      <c r="B123" s="11">
        <v>2016</v>
      </c>
      <c r="C123" s="11">
        <v>2016</v>
      </c>
      <c r="D123" s="10" t="s">
        <v>193</v>
      </c>
      <c r="E123" s="10" t="s">
        <v>149</v>
      </c>
      <c r="F123" s="10" t="s">
        <v>54</v>
      </c>
      <c r="G123" s="10" t="s">
        <v>55</v>
      </c>
      <c r="H123" s="10" t="s">
        <v>25</v>
      </c>
      <c r="I123" s="10" t="s">
        <v>26</v>
      </c>
      <c r="J123" s="10" t="s">
        <v>17</v>
      </c>
      <c r="K123" s="10" t="s">
        <v>29</v>
      </c>
      <c r="L123" s="10" t="s">
        <v>30</v>
      </c>
      <c r="M123" s="24">
        <v>332100</v>
      </c>
      <c r="N123" s="11">
        <v>0</v>
      </c>
      <c r="O123" s="26">
        <v>42343.930277777778</v>
      </c>
      <c r="P123" s="10" t="s">
        <v>53</v>
      </c>
    </row>
    <row r="124" spans="1:16">
      <c r="A124" s="10" t="s">
        <v>16</v>
      </c>
      <c r="B124" s="11">
        <v>2016</v>
      </c>
      <c r="C124" s="11">
        <v>2016</v>
      </c>
      <c r="D124" s="10" t="s">
        <v>193</v>
      </c>
      <c r="E124" s="10" t="s">
        <v>149</v>
      </c>
      <c r="F124" s="10" t="s">
        <v>117</v>
      </c>
      <c r="G124" s="10" t="s">
        <v>118</v>
      </c>
      <c r="H124" s="10" t="s">
        <v>25</v>
      </c>
      <c r="I124" s="10" t="s">
        <v>26</v>
      </c>
      <c r="J124" s="10" t="s">
        <v>17</v>
      </c>
      <c r="K124" s="10" t="s">
        <v>29</v>
      </c>
      <c r="L124" s="10" t="s">
        <v>30</v>
      </c>
      <c r="M124" s="24">
        <v>51600</v>
      </c>
      <c r="N124" s="11">
        <v>0</v>
      </c>
      <c r="O124" s="26">
        <v>42343.932337962964</v>
      </c>
      <c r="P124" s="10" t="s">
        <v>53</v>
      </c>
    </row>
    <row r="125" spans="1:16">
      <c r="A125" s="10" t="s">
        <v>16</v>
      </c>
      <c r="B125" s="11">
        <v>2016</v>
      </c>
      <c r="C125" s="11">
        <v>2016</v>
      </c>
      <c r="D125" s="10" t="s">
        <v>193</v>
      </c>
      <c r="E125" s="10" t="s">
        <v>149</v>
      </c>
      <c r="F125" s="10" t="s">
        <v>86</v>
      </c>
      <c r="G125" s="10" t="s">
        <v>87</v>
      </c>
      <c r="H125" s="10" t="s">
        <v>25</v>
      </c>
      <c r="I125" s="10" t="s">
        <v>26</v>
      </c>
      <c r="J125" s="10" t="s">
        <v>17</v>
      </c>
      <c r="K125" s="10" t="s">
        <v>29</v>
      </c>
      <c r="L125" s="10" t="s">
        <v>30</v>
      </c>
      <c r="M125" s="24">
        <v>1410844</v>
      </c>
      <c r="N125" s="11">
        <v>0</v>
      </c>
      <c r="O125" s="26">
        <v>42343.931840277779</v>
      </c>
      <c r="P125" s="10" t="s">
        <v>53</v>
      </c>
    </row>
    <row r="126" spans="1:16">
      <c r="A126" s="10" t="s">
        <v>16</v>
      </c>
      <c r="B126" s="11">
        <v>2016</v>
      </c>
      <c r="C126" s="11">
        <v>2016</v>
      </c>
      <c r="D126" s="10" t="s">
        <v>193</v>
      </c>
      <c r="E126" s="10" t="s">
        <v>149</v>
      </c>
      <c r="F126" s="10" t="s">
        <v>58</v>
      </c>
      <c r="G126" s="10" t="s">
        <v>59</v>
      </c>
      <c r="H126" s="10" t="s">
        <v>25</v>
      </c>
      <c r="I126" s="10" t="s">
        <v>26</v>
      </c>
      <c r="J126" s="10" t="s">
        <v>17</v>
      </c>
      <c r="K126" s="10" t="s">
        <v>29</v>
      </c>
      <c r="L126" s="10" t="s">
        <v>30</v>
      </c>
      <c r="M126" s="24">
        <v>40200</v>
      </c>
      <c r="N126" s="11">
        <v>0</v>
      </c>
      <c r="O126" s="26">
        <v>42343.932835648149</v>
      </c>
      <c r="P126" s="10" t="s">
        <v>53</v>
      </c>
    </row>
    <row r="127" spans="1:16">
      <c r="A127" s="10" t="s">
        <v>16</v>
      </c>
      <c r="B127" s="11">
        <v>2016</v>
      </c>
      <c r="C127" s="11">
        <v>2016</v>
      </c>
      <c r="D127" s="10" t="s">
        <v>194</v>
      </c>
      <c r="E127" s="10" t="s">
        <v>119</v>
      </c>
      <c r="F127" s="10" t="s">
        <v>58</v>
      </c>
      <c r="G127" s="10" t="s">
        <v>59</v>
      </c>
      <c r="H127" s="10" t="s">
        <v>25</v>
      </c>
      <c r="I127" s="10" t="s">
        <v>26</v>
      </c>
      <c r="J127" s="10" t="s">
        <v>17</v>
      </c>
      <c r="K127" s="10" t="s">
        <v>29</v>
      </c>
      <c r="L127" s="10" t="s">
        <v>30</v>
      </c>
      <c r="M127" s="24">
        <v>5513</v>
      </c>
      <c r="N127" s="11">
        <v>0</v>
      </c>
      <c r="O127" s="26">
        <v>42343.943738425929</v>
      </c>
      <c r="P127" s="10" t="s">
        <v>53</v>
      </c>
    </row>
    <row r="128" spans="1:16">
      <c r="A128" s="10" t="s">
        <v>16</v>
      </c>
      <c r="B128" s="11">
        <v>2016</v>
      </c>
      <c r="C128" s="11">
        <v>2016</v>
      </c>
      <c r="D128" s="10" t="s">
        <v>199</v>
      </c>
      <c r="E128" s="10" t="s">
        <v>120</v>
      </c>
      <c r="F128" s="10" t="s">
        <v>73</v>
      </c>
      <c r="G128" s="10" t="s">
        <v>74</v>
      </c>
      <c r="H128" s="10" t="s">
        <v>25</v>
      </c>
      <c r="I128" s="10" t="s">
        <v>26</v>
      </c>
      <c r="J128" s="10" t="s">
        <v>17</v>
      </c>
      <c r="K128" s="10" t="s">
        <v>29</v>
      </c>
      <c r="L128" s="10" t="s">
        <v>30</v>
      </c>
      <c r="M128" s="24">
        <v>0</v>
      </c>
      <c r="N128" s="11">
        <v>0</v>
      </c>
      <c r="O128" s="26">
        <v>42256.440011574072</v>
      </c>
      <c r="P128" s="10" t="s">
        <v>168</v>
      </c>
    </row>
    <row r="129" spans="1:16">
      <c r="A129" s="10" t="s">
        <v>16</v>
      </c>
      <c r="B129" s="11">
        <v>2016</v>
      </c>
      <c r="C129" s="11">
        <v>2016</v>
      </c>
      <c r="D129" s="10" t="s">
        <v>199</v>
      </c>
      <c r="E129" s="10" t="s">
        <v>120</v>
      </c>
      <c r="F129" s="10" t="s">
        <v>69</v>
      </c>
      <c r="G129" s="10" t="s">
        <v>70</v>
      </c>
      <c r="H129" s="10" t="s">
        <v>25</v>
      </c>
      <c r="I129" s="10" t="s">
        <v>26</v>
      </c>
      <c r="J129" s="10" t="s">
        <v>17</v>
      </c>
      <c r="K129" s="10" t="s">
        <v>29</v>
      </c>
      <c r="L129" s="10" t="s">
        <v>30</v>
      </c>
      <c r="M129" s="24">
        <v>0</v>
      </c>
      <c r="N129" s="11">
        <v>0</v>
      </c>
      <c r="O129" s="26">
        <v>42256.440011574072</v>
      </c>
      <c r="P129" s="10" t="s">
        <v>168</v>
      </c>
    </row>
    <row r="130" spans="1:16">
      <c r="A130" s="10" t="s">
        <v>16</v>
      </c>
      <c r="B130" s="11">
        <v>2016</v>
      </c>
      <c r="C130" s="11">
        <v>2016</v>
      </c>
      <c r="D130" s="10" t="s">
        <v>199</v>
      </c>
      <c r="E130" s="10" t="s">
        <v>120</v>
      </c>
      <c r="F130" s="10" t="s">
        <v>58</v>
      </c>
      <c r="G130" s="10" t="s">
        <v>59</v>
      </c>
      <c r="H130" s="10" t="s">
        <v>25</v>
      </c>
      <c r="I130" s="10" t="s">
        <v>26</v>
      </c>
      <c r="J130" s="10" t="s">
        <v>17</v>
      </c>
      <c r="K130" s="10" t="s">
        <v>29</v>
      </c>
      <c r="L130" s="10" t="s">
        <v>30</v>
      </c>
      <c r="M130" s="24">
        <v>0</v>
      </c>
      <c r="N130" s="11">
        <v>0</v>
      </c>
      <c r="O130" s="26">
        <v>42256.440011574072</v>
      </c>
      <c r="P130" s="10" t="s">
        <v>168</v>
      </c>
    </row>
    <row r="131" spans="1:16">
      <c r="A131" s="10" t="s">
        <v>16</v>
      </c>
      <c r="B131" s="11">
        <v>2016</v>
      </c>
      <c r="C131" s="11">
        <v>2016</v>
      </c>
      <c r="D131" s="10" t="s">
        <v>162</v>
      </c>
      <c r="E131" s="10" t="s">
        <v>127</v>
      </c>
      <c r="F131" s="10" t="s">
        <v>114</v>
      </c>
      <c r="G131" s="10" t="s">
        <v>115</v>
      </c>
      <c r="H131" s="10" t="s">
        <v>75</v>
      </c>
      <c r="I131" s="10" t="s">
        <v>76</v>
      </c>
      <c r="J131" s="10" t="s">
        <v>17</v>
      </c>
      <c r="K131" s="10" t="s">
        <v>29</v>
      </c>
      <c r="L131" s="10" t="s">
        <v>30</v>
      </c>
      <c r="M131" s="24">
        <v>1132044</v>
      </c>
      <c r="N131" s="11">
        <v>0</v>
      </c>
      <c r="O131" s="26">
        <v>42343.552222222221</v>
      </c>
      <c r="P131" s="10" t="s">
        <v>53</v>
      </c>
    </row>
    <row r="132" spans="1:16">
      <c r="A132" s="10" t="s">
        <v>16</v>
      </c>
      <c r="B132" s="11">
        <v>2016</v>
      </c>
      <c r="C132" s="11">
        <v>2016</v>
      </c>
      <c r="D132" s="10" t="s">
        <v>162</v>
      </c>
      <c r="E132" s="10" t="s">
        <v>127</v>
      </c>
      <c r="F132" s="10" t="s">
        <v>67</v>
      </c>
      <c r="G132" s="10" t="s">
        <v>68</v>
      </c>
      <c r="H132" s="10" t="s">
        <v>75</v>
      </c>
      <c r="I132" s="10" t="s">
        <v>76</v>
      </c>
      <c r="J132" s="10" t="s">
        <v>17</v>
      </c>
      <c r="K132" s="10" t="s">
        <v>29</v>
      </c>
      <c r="L132" s="10" t="s">
        <v>30</v>
      </c>
      <c r="M132" s="24">
        <v>116660</v>
      </c>
      <c r="N132" s="11">
        <v>0</v>
      </c>
      <c r="O132" s="26">
        <v>42343.554745370369</v>
      </c>
      <c r="P132" s="10" t="s">
        <v>53</v>
      </c>
    </row>
    <row r="133" spans="1:16">
      <c r="A133" s="10" t="s">
        <v>16</v>
      </c>
      <c r="B133" s="11">
        <v>2016</v>
      </c>
      <c r="C133" s="11">
        <v>2016</v>
      </c>
      <c r="D133" s="10" t="s">
        <v>162</v>
      </c>
      <c r="E133" s="10" t="s">
        <v>127</v>
      </c>
      <c r="F133" s="10" t="s">
        <v>117</v>
      </c>
      <c r="G133" s="10" t="s">
        <v>118</v>
      </c>
      <c r="H133" s="10" t="s">
        <v>75</v>
      </c>
      <c r="I133" s="10" t="s">
        <v>76</v>
      </c>
      <c r="J133" s="10" t="s">
        <v>17</v>
      </c>
      <c r="K133" s="10" t="s">
        <v>29</v>
      </c>
      <c r="L133" s="10" t="s">
        <v>30</v>
      </c>
      <c r="M133" s="24">
        <v>90790</v>
      </c>
      <c r="N133" s="11">
        <v>0</v>
      </c>
      <c r="O133" s="26">
        <v>42343.560219907406</v>
      </c>
      <c r="P133" s="10" t="s">
        <v>53</v>
      </c>
    </row>
    <row r="134" spans="1:16">
      <c r="A134" s="10" t="s">
        <v>16</v>
      </c>
      <c r="B134" s="11">
        <v>2016</v>
      </c>
      <c r="C134" s="11">
        <v>2016</v>
      </c>
      <c r="D134" s="10" t="s">
        <v>162</v>
      </c>
      <c r="E134" s="10" t="s">
        <v>127</v>
      </c>
      <c r="F134" s="10" t="s">
        <v>84</v>
      </c>
      <c r="G134" s="10" t="s">
        <v>85</v>
      </c>
      <c r="H134" s="10" t="s">
        <v>75</v>
      </c>
      <c r="I134" s="10" t="s">
        <v>76</v>
      </c>
      <c r="J134" s="10" t="s">
        <v>17</v>
      </c>
      <c r="K134" s="10" t="s">
        <v>29</v>
      </c>
      <c r="L134" s="10" t="s">
        <v>30</v>
      </c>
      <c r="M134" s="24">
        <v>14717</v>
      </c>
      <c r="N134" s="11">
        <v>0</v>
      </c>
      <c r="O134" s="26">
        <v>42343.556932870371</v>
      </c>
      <c r="P134" s="10" t="s">
        <v>53</v>
      </c>
    </row>
    <row r="135" spans="1:16">
      <c r="A135" s="10" t="s">
        <v>16</v>
      </c>
      <c r="B135" s="11">
        <v>2016</v>
      </c>
      <c r="C135" s="11">
        <v>2016</v>
      </c>
      <c r="D135" s="10" t="s">
        <v>164</v>
      </c>
      <c r="E135" s="10" t="s">
        <v>134</v>
      </c>
      <c r="F135" s="10" t="s">
        <v>114</v>
      </c>
      <c r="G135" s="10" t="s">
        <v>115</v>
      </c>
      <c r="H135" s="10" t="s">
        <v>75</v>
      </c>
      <c r="I135" s="10" t="s">
        <v>76</v>
      </c>
      <c r="J135" s="10" t="s">
        <v>17</v>
      </c>
      <c r="K135" s="10" t="s">
        <v>29</v>
      </c>
      <c r="L135" s="10" t="s">
        <v>30</v>
      </c>
      <c r="M135" s="24">
        <v>40463</v>
      </c>
      <c r="N135" s="11">
        <v>0</v>
      </c>
      <c r="O135" s="26">
        <v>42344.492685185185</v>
      </c>
      <c r="P135" s="10" t="s">
        <v>53</v>
      </c>
    </row>
    <row r="136" spans="1:16">
      <c r="A136" s="10" t="s">
        <v>16</v>
      </c>
      <c r="B136" s="11">
        <v>2016</v>
      </c>
      <c r="C136" s="11">
        <v>2016</v>
      </c>
      <c r="D136" s="10" t="s">
        <v>167</v>
      </c>
      <c r="E136" s="10" t="s">
        <v>66</v>
      </c>
      <c r="F136" s="10" t="s">
        <v>69</v>
      </c>
      <c r="G136" s="10" t="s">
        <v>70</v>
      </c>
      <c r="H136" s="10" t="s">
        <v>75</v>
      </c>
      <c r="I136" s="10" t="s">
        <v>76</v>
      </c>
      <c r="J136" s="10" t="s">
        <v>17</v>
      </c>
      <c r="K136" s="10" t="s">
        <v>29</v>
      </c>
      <c r="L136" s="10" t="s">
        <v>30</v>
      </c>
      <c r="M136" s="24">
        <v>0</v>
      </c>
      <c r="N136" s="11">
        <v>0</v>
      </c>
      <c r="O136" s="26">
        <v>42256.440011574072</v>
      </c>
      <c r="P136" s="10" t="s">
        <v>168</v>
      </c>
    </row>
    <row r="137" spans="1:16">
      <c r="A137" s="10" t="s">
        <v>16</v>
      </c>
      <c r="B137" s="11">
        <v>2016</v>
      </c>
      <c r="C137" s="11">
        <v>2016</v>
      </c>
      <c r="D137" s="10" t="s">
        <v>167</v>
      </c>
      <c r="E137" s="10" t="s">
        <v>66</v>
      </c>
      <c r="F137" s="10" t="s">
        <v>114</v>
      </c>
      <c r="G137" s="10" t="s">
        <v>115</v>
      </c>
      <c r="H137" s="10" t="s">
        <v>75</v>
      </c>
      <c r="I137" s="10" t="s">
        <v>76</v>
      </c>
      <c r="J137" s="10" t="s">
        <v>17</v>
      </c>
      <c r="K137" s="10" t="s">
        <v>29</v>
      </c>
      <c r="L137" s="10" t="s">
        <v>30</v>
      </c>
      <c r="M137" s="24">
        <v>27472</v>
      </c>
      <c r="N137" s="11">
        <v>0</v>
      </c>
      <c r="O137" s="26">
        <v>42343.698379629626</v>
      </c>
      <c r="P137" s="10" t="s">
        <v>53</v>
      </c>
    </row>
    <row r="138" spans="1:16">
      <c r="A138" s="10" t="s">
        <v>16</v>
      </c>
      <c r="B138" s="11">
        <v>2016</v>
      </c>
      <c r="C138" s="11">
        <v>2016</v>
      </c>
      <c r="D138" s="10" t="s">
        <v>167</v>
      </c>
      <c r="E138" s="10" t="s">
        <v>66</v>
      </c>
      <c r="F138" s="10" t="s">
        <v>54</v>
      </c>
      <c r="G138" s="10" t="s">
        <v>55</v>
      </c>
      <c r="H138" s="10" t="s">
        <v>75</v>
      </c>
      <c r="I138" s="10" t="s">
        <v>76</v>
      </c>
      <c r="J138" s="10" t="s">
        <v>17</v>
      </c>
      <c r="K138" s="10" t="s">
        <v>29</v>
      </c>
      <c r="L138" s="10" t="s">
        <v>30</v>
      </c>
      <c r="M138" s="24">
        <v>0</v>
      </c>
      <c r="N138" s="11">
        <v>0</v>
      </c>
      <c r="O138" s="26">
        <v>42256.440011574072</v>
      </c>
      <c r="P138" s="10" t="s">
        <v>168</v>
      </c>
    </row>
    <row r="139" spans="1:16">
      <c r="A139" s="10" t="s">
        <v>16</v>
      </c>
      <c r="B139" s="11">
        <v>2016</v>
      </c>
      <c r="C139" s="11">
        <v>2016</v>
      </c>
      <c r="D139" s="10" t="s">
        <v>167</v>
      </c>
      <c r="E139" s="10" t="s">
        <v>66</v>
      </c>
      <c r="F139" s="10" t="s">
        <v>54</v>
      </c>
      <c r="G139" s="10" t="s">
        <v>55</v>
      </c>
      <c r="H139" s="10" t="s">
        <v>75</v>
      </c>
      <c r="I139" s="10" t="s">
        <v>76</v>
      </c>
      <c r="J139" s="10" t="s">
        <v>17</v>
      </c>
      <c r="K139" s="10" t="s">
        <v>29</v>
      </c>
      <c r="L139" s="10" t="s">
        <v>30</v>
      </c>
      <c r="M139" s="24">
        <v>0</v>
      </c>
      <c r="N139" s="11">
        <v>0</v>
      </c>
      <c r="O139" s="26">
        <v>42256.440011574072</v>
      </c>
      <c r="P139" s="10" t="s">
        <v>168</v>
      </c>
    </row>
    <row r="140" spans="1:16">
      <c r="A140" s="10" t="s">
        <v>16</v>
      </c>
      <c r="B140" s="11">
        <v>2016</v>
      </c>
      <c r="C140" s="11">
        <v>2016</v>
      </c>
      <c r="D140" s="10" t="s">
        <v>167</v>
      </c>
      <c r="E140" s="10" t="s">
        <v>66</v>
      </c>
      <c r="F140" s="10" t="s">
        <v>73</v>
      </c>
      <c r="G140" s="10" t="s">
        <v>74</v>
      </c>
      <c r="H140" s="10" t="s">
        <v>75</v>
      </c>
      <c r="I140" s="10" t="s">
        <v>76</v>
      </c>
      <c r="J140" s="10" t="s">
        <v>17</v>
      </c>
      <c r="K140" s="10" t="s">
        <v>29</v>
      </c>
      <c r="L140" s="10" t="s">
        <v>30</v>
      </c>
      <c r="M140" s="24">
        <v>0</v>
      </c>
      <c r="N140" s="11">
        <v>0</v>
      </c>
      <c r="O140" s="26">
        <v>42256.440011574072</v>
      </c>
      <c r="P140" s="10" t="s">
        <v>168</v>
      </c>
    </row>
    <row r="141" spans="1:16">
      <c r="A141" s="10" t="s">
        <v>16</v>
      </c>
      <c r="B141" s="11">
        <v>2016</v>
      </c>
      <c r="C141" s="11">
        <v>2016</v>
      </c>
      <c r="D141" s="10" t="s">
        <v>167</v>
      </c>
      <c r="E141" s="10" t="s">
        <v>66</v>
      </c>
      <c r="F141" s="10" t="s">
        <v>67</v>
      </c>
      <c r="G141" s="10" t="s">
        <v>68</v>
      </c>
      <c r="H141" s="10" t="s">
        <v>75</v>
      </c>
      <c r="I141" s="10" t="s">
        <v>76</v>
      </c>
      <c r="J141" s="10" t="s">
        <v>17</v>
      </c>
      <c r="K141" s="10" t="s">
        <v>29</v>
      </c>
      <c r="L141" s="10" t="s">
        <v>30</v>
      </c>
      <c r="M141" s="24">
        <v>27425</v>
      </c>
      <c r="N141" s="11">
        <v>0</v>
      </c>
      <c r="O141" s="26">
        <v>42343.699131944442</v>
      </c>
      <c r="P141" s="10" t="s">
        <v>53</v>
      </c>
    </row>
    <row r="142" spans="1:16">
      <c r="A142" s="10" t="s">
        <v>16</v>
      </c>
      <c r="B142" s="11">
        <v>2016</v>
      </c>
      <c r="C142" s="11">
        <v>2016</v>
      </c>
      <c r="D142" s="10" t="s">
        <v>170</v>
      </c>
      <c r="E142" s="10" t="s">
        <v>136</v>
      </c>
      <c r="F142" s="10" t="s">
        <v>73</v>
      </c>
      <c r="G142" s="10" t="s">
        <v>74</v>
      </c>
      <c r="H142" s="10" t="s">
        <v>75</v>
      </c>
      <c r="I142" s="10" t="s">
        <v>76</v>
      </c>
      <c r="J142" s="10" t="s">
        <v>17</v>
      </c>
      <c r="K142" s="10" t="s">
        <v>29</v>
      </c>
      <c r="L142" s="10" t="s">
        <v>30</v>
      </c>
      <c r="M142" s="24">
        <v>120000</v>
      </c>
      <c r="N142" s="11">
        <v>0</v>
      </c>
      <c r="O142" s="26">
        <v>42343.729456018518</v>
      </c>
      <c r="P142" s="10" t="s">
        <v>53</v>
      </c>
    </row>
    <row r="143" spans="1:16">
      <c r="A143" s="10" t="s">
        <v>16</v>
      </c>
      <c r="B143" s="11">
        <v>2016</v>
      </c>
      <c r="C143" s="11">
        <v>2016</v>
      </c>
      <c r="D143" s="10" t="s">
        <v>170</v>
      </c>
      <c r="E143" s="10" t="s">
        <v>136</v>
      </c>
      <c r="F143" s="10" t="s">
        <v>54</v>
      </c>
      <c r="G143" s="10" t="s">
        <v>55</v>
      </c>
      <c r="H143" s="10" t="s">
        <v>75</v>
      </c>
      <c r="I143" s="10" t="s">
        <v>76</v>
      </c>
      <c r="J143" s="10" t="s">
        <v>17</v>
      </c>
      <c r="K143" s="10" t="s">
        <v>29</v>
      </c>
      <c r="L143" s="10" t="s">
        <v>30</v>
      </c>
      <c r="M143" s="24">
        <v>60000</v>
      </c>
      <c r="N143" s="11">
        <v>0</v>
      </c>
      <c r="O143" s="26">
        <v>42343.728263888886</v>
      </c>
      <c r="P143" s="10" t="s">
        <v>53</v>
      </c>
    </row>
    <row r="144" spans="1:16">
      <c r="A144" s="10" t="s">
        <v>16</v>
      </c>
      <c r="B144" s="11">
        <v>2016</v>
      </c>
      <c r="C144" s="11">
        <v>2016</v>
      </c>
      <c r="D144" s="10" t="s">
        <v>172</v>
      </c>
      <c r="E144" s="10" t="s">
        <v>83</v>
      </c>
      <c r="F144" s="10" t="s">
        <v>69</v>
      </c>
      <c r="G144" s="10" t="s">
        <v>70</v>
      </c>
      <c r="H144" s="10" t="s">
        <v>75</v>
      </c>
      <c r="I144" s="10" t="s">
        <v>76</v>
      </c>
      <c r="J144" s="10" t="s">
        <v>17</v>
      </c>
      <c r="K144" s="10" t="s">
        <v>29</v>
      </c>
      <c r="L144" s="10" t="s">
        <v>30</v>
      </c>
      <c r="M144" s="24">
        <v>12617</v>
      </c>
      <c r="N144" s="11">
        <v>0</v>
      </c>
      <c r="O144" s="26">
        <v>42343.894780092596</v>
      </c>
      <c r="P144" s="10" t="s">
        <v>53</v>
      </c>
    </row>
    <row r="145" spans="1:16">
      <c r="A145" s="10" t="s">
        <v>16</v>
      </c>
      <c r="B145" s="11">
        <v>2016</v>
      </c>
      <c r="C145" s="11">
        <v>2016</v>
      </c>
      <c r="D145" s="10" t="s">
        <v>172</v>
      </c>
      <c r="E145" s="10" t="s">
        <v>83</v>
      </c>
      <c r="F145" s="10" t="s">
        <v>73</v>
      </c>
      <c r="G145" s="10" t="s">
        <v>74</v>
      </c>
      <c r="H145" s="10" t="s">
        <v>75</v>
      </c>
      <c r="I145" s="10" t="s">
        <v>76</v>
      </c>
      <c r="J145" s="10" t="s">
        <v>17</v>
      </c>
      <c r="K145" s="10" t="s">
        <v>29</v>
      </c>
      <c r="L145" s="10" t="s">
        <v>30</v>
      </c>
      <c r="M145" s="24">
        <v>13824</v>
      </c>
      <c r="N145" s="11">
        <v>0</v>
      </c>
      <c r="O145" s="26">
        <v>42343.894108796296</v>
      </c>
      <c r="P145" s="10" t="s">
        <v>53</v>
      </c>
    </row>
    <row r="146" spans="1:16">
      <c r="A146" s="10" t="s">
        <v>16</v>
      </c>
      <c r="B146" s="11">
        <v>2016</v>
      </c>
      <c r="C146" s="11">
        <v>2016</v>
      </c>
      <c r="D146" s="10" t="s">
        <v>172</v>
      </c>
      <c r="E146" s="10" t="s">
        <v>83</v>
      </c>
      <c r="F146" s="10" t="s">
        <v>58</v>
      </c>
      <c r="G146" s="10" t="s">
        <v>59</v>
      </c>
      <c r="H146" s="10" t="s">
        <v>75</v>
      </c>
      <c r="I146" s="10" t="s">
        <v>76</v>
      </c>
      <c r="J146" s="10" t="s">
        <v>17</v>
      </c>
      <c r="K146" s="10" t="s">
        <v>29</v>
      </c>
      <c r="L146" s="10" t="s">
        <v>30</v>
      </c>
      <c r="M146" s="24">
        <v>0</v>
      </c>
      <c r="N146" s="11">
        <v>0</v>
      </c>
      <c r="O146" s="26">
        <v>42256.440011574072</v>
      </c>
      <c r="P146" s="10" t="s">
        <v>168</v>
      </c>
    </row>
    <row r="147" spans="1:16">
      <c r="A147" s="10" t="s">
        <v>16</v>
      </c>
      <c r="B147" s="11">
        <v>2016</v>
      </c>
      <c r="C147" s="11">
        <v>2016</v>
      </c>
      <c r="D147" s="10" t="s">
        <v>172</v>
      </c>
      <c r="E147" s="10" t="s">
        <v>83</v>
      </c>
      <c r="F147" s="10" t="s">
        <v>54</v>
      </c>
      <c r="G147" s="10" t="s">
        <v>55</v>
      </c>
      <c r="H147" s="10" t="s">
        <v>75</v>
      </c>
      <c r="I147" s="10" t="s">
        <v>76</v>
      </c>
      <c r="J147" s="10" t="s">
        <v>17</v>
      </c>
      <c r="K147" s="10" t="s">
        <v>29</v>
      </c>
      <c r="L147" s="10" t="s">
        <v>30</v>
      </c>
      <c r="M147" s="24">
        <v>0</v>
      </c>
      <c r="N147" s="11">
        <v>0</v>
      </c>
      <c r="O147" s="26">
        <v>42256.440011574072</v>
      </c>
      <c r="P147" s="10" t="s">
        <v>168</v>
      </c>
    </row>
    <row r="148" spans="1:16">
      <c r="A148" s="10" t="s">
        <v>16</v>
      </c>
      <c r="B148" s="11">
        <v>2016</v>
      </c>
      <c r="C148" s="11">
        <v>2016</v>
      </c>
      <c r="D148" s="10" t="s">
        <v>172</v>
      </c>
      <c r="E148" s="10" t="s">
        <v>83</v>
      </c>
      <c r="F148" s="10" t="s">
        <v>54</v>
      </c>
      <c r="G148" s="10" t="s">
        <v>55</v>
      </c>
      <c r="H148" s="10" t="s">
        <v>75</v>
      </c>
      <c r="I148" s="10" t="s">
        <v>76</v>
      </c>
      <c r="J148" s="10" t="s">
        <v>17</v>
      </c>
      <c r="K148" s="10" t="s">
        <v>29</v>
      </c>
      <c r="L148" s="10" t="s">
        <v>30</v>
      </c>
      <c r="M148" s="24">
        <v>0</v>
      </c>
      <c r="N148" s="11">
        <v>0</v>
      </c>
      <c r="O148" s="26">
        <v>42256.440011574072</v>
      </c>
      <c r="P148" s="10" t="s">
        <v>168</v>
      </c>
    </row>
    <row r="149" spans="1:16">
      <c r="A149" s="10" t="s">
        <v>16</v>
      </c>
      <c r="B149" s="11">
        <v>2016</v>
      </c>
      <c r="C149" s="11">
        <v>2016</v>
      </c>
      <c r="D149" s="10" t="s">
        <v>172</v>
      </c>
      <c r="E149" s="10" t="s">
        <v>83</v>
      </c>
      <c r="F149" s="10" t="s">
        <v>84</v>
      </c>
      <c r="G149" s="10" t="s">
        <v>85</v>
      </c>
      <c r="H149" s="10" t="s">
        <v>75</v>
      </c>
      <c r="I149" s="10" t="s">
        <v>76</v>
      </c>
      <c r="J149" s="10" t="s">
        <v>17</v>
      </c>
      <c r="K149" s="10" t="s">
        <v>29</v>
      </c>
      <c r="L149" s="10" t="s">
        <v>30</v>
      </c>
      <c r="M149" s="24">
        <v>20811</v>
      </c>
      <c r="N149" s="11">
        <v>0</v>
      </c>
      <c r="O149" s="26">
        <v>42343.895462962966</v>
      </c>
      <c r="P149" s="10" t="s">
        <v>53</v>
      </c>
    </row>
    <row r="150" spans="1:16">
      <c r="A150" s="10" t="s">
        <v>16</v>
      </c>
      <c r="B150" s="11">
        <v>2016</v>
      </c>
      <c r="C150" s="11">
        <v>2016</v>
      </c>
      <c r="D150" s="10" t="s">
        <v>174</v>
      </c>
      <c r="E150" s="10" t="s">
        <v>139</v>
      </c>
      <c r="F150" s="10" t="s">
        <v>54</v>
      </c>
      <c r="G150" s="10" t="s">
        <v>55</v>
      </c>
      <c r="H150" s="10" t="s">
        <v>75</v>
      </c>
      <c r="I150" s="10" t="s">
        <v>76</v>
      </c>
      <c r="J150" s="10" t="s">
        <v>17</v>
      </c>
      <c r="K150" s="10" t="s">
        <v>29</v>
      </c>
      <c r="L150" s="10" t="s">
        <v>30</v>
      </c>
      <c r="M150" s="24">
        <v>85230</v>
      </c>
      <c r="N150" s="11">
        <v>0</v>
      </c>
      <c r="O150" s="26">
        <v>42343.914675925924</v>
      </c>
      <c r="P150" s="10" t="s">
        <v>53</v>
      </c>
    </row>
    <row r="151" spans="1:16">
      <c r="A151" s="10" t="s">
        <v>16</v>
      </c>
      <c r="B151" s="11">
        <v>2016</v>
      </c>
      <c r="C151" s="11">
        <v>2016</v>
      </c>
      <c r="D151" s="10" t="s">
        <v>176</v>
      </c>
      <c r="E151" s="10" t="s">
        <v>141</v>
      </c>
      <c r="F151" s="10" t="s">
        <v>114</v>
      </c>
      <c r="G151" s="10" t="s">
        <v>115</v>
      </c>
      <c r="H151" s="10" t="s">
        <v>75</v>
      </c>
      <c r="I151" s="10" t="s">
        <v>76</v>
      </c>
      <c r="J151" s="10" t="s">
        <v>17</v>
      </c>
      <c r="K151" s="10" t="s">
        <v>29</v>
      </c>
      <c r="L151" s="10" t="s">
        <v>30</v>
      </c>
      <c r="M151" s="24">
        <v>26539</v>
      </c>
      <c r="N151" s="11">
        <v>0</v>
      </c>
      <c r="O151" s="26">
        <v>42344.482638888891</v>
      </c>
      <c r="P151" s="10" t="s">
        <v>53</v>
      </c>
    </row>
    <row r="152" spans="1:16">
      <c r="A152" s="10" t="s">
        <v>16</v>
      </c>
      <c r="B152" s="11">
        <v>2016</v>
      </c>
      <c r="C152" s="11">
        <v>2016</v>
      </c>
      <c r="D152" s="10" t="s">
        <v>177</v>
      </c>
      <c r="E152" s="10" t="s">
        <v>142</v>
      </c>
      <c r="F152" s="10" t="s">
        <v>114</v>
      </c>
      <c r="G152" s="10" t="s">
        <v>115</v>
      </c>
      <c r="H152" s="10" t="s">
        <v>75</v>
      </c>
      <c r="I152" s="10" t="s">
        <v>76</v>
      </c>
      <c r="J152" s="10" t="s">
        <v>17</v>
      </c>
      <c r="K152" s="10" t="s">
        <v>29</v>
      </c>
      <c r="L152" s="10" t="s">
        <v>30</v>
      </c>
      <c r="M152" s="24">
        <v>101049</v>
      </c>
      <c r="N152" s="11">
        <v>0</v>
      </c>
      <c r="O152" s="26">
        <v>42344.072685185187</v>
      </c>
      <c r="P152" s="10" t="s">
        <v>53</v>
      </c>
    </row>
    <row r="153" spans="1:16">
      <c r="A153" s="10" t="s">
        <v>16</v>
      </c>
      <c r="B153" s="11">
        <v>2016</v>
      </c>
      <c r="C153" s="11">
        <v>2016</v>
      </c>
      <c r="D153" s="10" t="s">
        <v>178</v>
      </c>
      <c r="E153" s="10" t="s">
        <v>90</v>
      </c>
      <c r="F153" s="10" t="s">
        <v>54</v>
      </c>
      <c r="G153" s="10" t="s">
        <v>55</v>
      </c>
      <c r="H153" s="10" t="s">
        <v>75</v>
      </c>
      <c r="I153" s="10" t="s">
        <v>76</v>
      </c>
      <c r="J153" s="10" t="s">
        <v>17</v>
      </c>
      <c r="K153" s="10" t="s">
        <v>29</v>
      </c>
      <c r="L153" s="10" t="s">
        <v>30</v>
      </c>
      <c r="M153" s="24">
        <v>0</v>
      </c>
      <c r="N153" s="11">
        <v>0</v>
      </c>
      <c r="O153" s="26">
        <v>42256.440011574072</v>
      </c>
      <c r="P153" s="10" t="s">
        <v>168</v>
      </c>
    </row>
    <row r="154" spans="1:16">
      <c r="A154" s="10" t="s">
        <v>16</v>
      </c>
      <c r="B154" s="11">
        <v>2016</v>
      </c>
      <c r="C154" s="11">
        <v>2016</v>
      </c>
      <c r="D154" s="10" t="s">
        <v>178</v>
      </c>
      <c r="E154" s="10" t="s">
        <v>90</v>
      </c>
      <c r="F154" s="10" t="s">
        <v>73</v>
      </c>
      <c r="G154" s="10" t="s">
        <v>74</v>
      </c>
      <c r="H154" s="10" t="s">
        <v>75</v>
      </c>
      <c r="I154" s="10" t="s">
        <v>76</v>
      </c>
      <c r="J154" s="10" t="s">
        <v>17</v>
      </c>
      <c r="K154" s="10" t="s">
        <v>29</v>
      </c>
      <c r="L154" s="10" t="s">
        <v>30</v>
      </c>
      <c r="M154" s="24">
        <v>104918</v>
      </c>
      <c r="N154" s="11">
        <v>0</v>
      </c>
      <c r="O154" s="26">
        <v>42344.573518518519</v>
      </c>
      <c r="P154" s="10" t="s">
        <v>53</v>
      </c>
    </row>
    <row r="155" spans="1:16">
      <c r="A155" s="10" t="s">
        <v>16</v>
      </c>
      <c r="B155" s="11">
        <v>2016</v>
      </c>
      <c r="C155" s="11">
        <v>2016</v>
      </c>
      <c r="D155" s="10" t="s">
        <v>179</v>
      </c>
      <c r="E155" s="10" t="s">
        <v>150</v>
      </c>
      <c r="F155" s="10" t="s">
        <v>54</v>
      </c>
      <c r="G155" s="10" t="s">
        <v>55</v>
      </c>
      <c r="H155" s="10" t="s">
        <v>75</v>
      </c>
      <c r="I155" s="10" t="s">
        <v>76</v>
      </c>
      <c r="J155" s="10" t="s">
        <v>17</v>
      </c>
      <c r="K155" s="10" t="s">
        <v>29</v>
      </c>
      <c r="L155" s="10" t="s">
        <v>30</v>
      </c>
      <c r="M155" s="24">
        <v>81207</v>
      </c>
      <c r="N155" s="11">
        <v>0</v>
      </c>
      <c r="O155" s="26">
        <v>42343.840381944443</v>
      </c>
      <c r="P155" s="10" t="s">
        <v>53</v>
      </c>
    </row>
    <row r="156" spans="1:16">
      <c r="A156" s="10" t="s">
        <v>16</v>
      </c>
      <c r="B156" s="11">
        <v>2016</v>
      </c>
      <c r="C156" s="11">
        <v>2016</v>
      </c>
      <c r="D156" s="10" t="s">
        <v>181</v>
      </c>
      <c r="E156" s="10" t="s">
        <v>152</v>
      </c>
      <c r="F156" s="10" t="s">
        <v>114</v>
      </c>
      <c r="G156" s="10" t="s">
        <v>115</v>
      </c>
      <c r="H156" s="10" t="s">
        <v>75</v>
      </c>
      <c r="I156" s="10" t="s">
        <v>76</v>
      </c>
      <c r="J156" s="10" t="s">
        <v>17</v>
      </c>
      <c r="K156" s="10" t="s">
        <v>29</v>
      </c>
      <c r="L156" s="10" t="s">
        <v>30</v>
      </c>
      <c r="M156" s="24">
        <v>15079</v>
      </c>
      <c r="N156" s="11">
        <v>0</v>
      </c>
      <c r="O156" s="26">
        <v>42344.477013888885</v>
      </c>
      <c r="P156" s="10" t="s">
        <v>53</v>
      </c>
    </row>
    <row r="157" spans="1:16">
      <c r="A157" s="10" t="s">
        <v>16</v>
      </c>
      <c r="B157" s="11">
        <v>2016</v>
      </c>
      <c r="C157" s="11">
        <v>2016</v>
      </c>
      <c r="D157" s="10" t="s">
        <v>182</v>
      </c>
      <c r="E157" s="10" t="s">
        <v>153</v>
      </c>
      <c r="F157" s="10" t="s">
        <v>114</v>
      </c>
      <c r="G157" s="10" t="s">
        <v>115</v>
      </c>
      <c r="H157" s="10" t="s">
        <v>75</v>
      </c>
      <c r="I157" s="10" t="s">
        <v>76</v>
      </c>
      <c r="J157" s="10" t="s">
        <v>17</v>
      </c>
      <c r="K157" s="10" t="s">
        <v>29</v>
      </c>
      <c r="L157" s="10" t="s">
        <v>30</v>
      </c>
      <c r="M157" s="24">
        <v>17090</v>
      </c>
      <c r="N157" s="11">
        <v>0</v>
      </c>
      <c r="O157" s="26">
        <v>42344.503761574073</v>
      </c>
      <c r="P157" s="10" t="s">
        <v>53</v>
      </c>
    </row>
    <row r="158" spans="1:16">
      <c r="A158" s="10" t="s">
        <v>16</v>
      </c>
      <c r="B158" s="11">
        <v>2016</v>
      </c>
      <c r="C158" s="11">
        <v>2016</v>
      </c>
      <c r="D158" s="10" t="s">
        <v>183</v>
      </c>
      <c r="E158" s="10" t="s">
        <v>99</v>
      </c>
      <c r="F158" s="10" t="s">
        <v>54</v>
      </c>
      <c r="G158" s="10" t="s">
        <v>55</v>
      </c>
      <c r="H158" s="10" t="s">
        <v>75</v>
      </c>
      <c r="I158" s="10" t="s">
        <v>76</v>
      </c>
      <c r="J158" s="10" t="s">
        <v>17</v>
      </c>
      <c r="K158" s="10" t="s">
        <v>29</v>
      </c>
      <c r="L158" s="10" t="s">
        <v>30</v>
      </c>
      <c r="M158" s="24">
        <v>0</v>
      </c>
      <c r="N158" s="11">
        <v>0</v>
      </c>
      <c r="O158" s="26">
        <v>42256.440011574072</v>
      </c>
      <c r="P158" s="10" t="s">
        <v>168</v>
      </c>
    </row>
    <row r="159" spans="1:16">
      <c r="A159" s="10" t="s">
        <v>16</v>
      </c>
      <c r="B159" s="11">
        <v>2016</v>
      </c>
      <c r="C159" s="11">
        <v>2016</v>
      </c>
      <c r="D159" s="10" t="s">
        <v>183</v>
      </c>
      <c r="E159" s="10" t="s">
        <v>99</v>
      </c>
      <c r="F159" s="10" t="s">
        <v>100</v>
      </c>
      <c r="G159" s="10" t="s">
        <v>101</v>
      </c>
      <c r="H159" s="10" t="s">
        <v>75</v>
      </c>
      <c r="I159" s="10" t="s">
        <v>76</v>
      </c>
      <c r="J159" s="10" t="s">
        <v>17</v>
      </c>
      <c r="K159" s="10" t="s">
        <v>29</v>
      </c>
      <c r="L159" s="10" t="s">
        <v>30</v>
      </c>
      <c r="M159" s="24">
        <v>0</v>
      </c>
      <c r="N159" s="11">
        <v>0</v>
      </c>
      <c r="O159" s="26">
        <v>42256.440011574072</v>
      </c>
      <c r="P159" s="10" t="s">
        <v>168</v>
      </c>
    </row>
    <row r="160" spans="1:16">
      <c r="A160" s="10" t="s">
        <v>16</v>
      </c>
      <c r="B160" s="11">
        <v>2016</v>
      </c>
      <c r="C160" s="11">
        <v>2016</v>
      </c>
      <c r="D160" s="10" t="s">
        <v>183</v>
      </c>
      <c r="E160" s="10" t="s">
        <v>99</v>
      </c>
      <c r="F160" s="10" t="s">
        <v>60</v>
      </c>
      <c r="G160" s="10" t="s">
        <v>61</v>
      </c>
      <c r="H160" s="10" t="s">
        <v>75</v>
      </c>
      <c r="I160" s="10" t="s">
        <v>76</v>
      </c>
      <c r="J160" s="10" t="s">
        <v>17</v>
      </c>
      <c r="K160" s="10" t="s">
        <v>18</v>
      </c>
      <c r="L160" s="10" t="s">
        <v>19</v>
      </c>
      <c r="M160" s="24">
        <v>0</v>
      </c>
      <c r="N160" s="11">
        <v>0</v>
      </c>
      <c r="O160" s="26">
        <v>42256.440011574072</v>
      </c>
      <c r="P160" s="10" t="s">
        <v>168</v>
      </c>
    </row>
    <row r="161" spans="1:16">
      <c r="A161" s="10" t="s">
        <v>16</v>
      </c>
      <c r="B161" s="11">
        <v>2016</v>
      </c>
      <c r="C161" s="11">
        <v>2016</v>
      </c>
      <c r="D161" s="10" t="s">
        <v>183</v>
      </c>
      <c r="E161" s="10" t="s">
        <v>99</v>
      </c>
      <c r="F161" s="10" t="s">
        <v>58</v>
      </c>
      <c r="G161" s="10" t="s">
        <v>59</v>
      </c>
      <c r="H161" s="10" t="s">
        <v>75</v>
      </c>
      <c r="I161" s="10" t="s">
        <v>76</v>
      </c>
      <c r="J161" s="10" t="s">
        <v>17</v>
      </c>
      <c r="K161" s="10" t="s">
        <v>29</v>
      </c>
      <c r="L161" s="10" t="s">
        <v>30</v>
      </c>
      <c r="M161" s="24">
        <v>0</v>
      </c>
      <c r="N161" s="11">
        <v>0</v>
      </c>
      <c r="O161" s="26">
        <v>42256.440011574072</v>
      </c>
      <c r="P161" s="10" t="s">
        <v>168</v>
      </c>
    </row>
    <row r="162" spans="1:16">
      <c r="A162" s="10" t="s">
        <v>16</v>
      </c>
      <c r="B162" s="11">
        <v>2016</v>
      </c>
      <c r="C162" s="11">
        <v>2016</v>
      </c>
      <c r="D162" s="10" t="s">
        <v>183</v>
      </c>
      <c r="E162" s="10" t="s">
        <v>99</v>
      </c>
      <c r="F162" s="10" t="s">
        <v>54</v>
      </c>
      <c r="G162" s="10" t="s">
        <v>55</v>
      </c>
      <c r="H162" s="10" t="s">
        <v>75</v>
      </c>
      <c r="I162" s="10" t="s">
        <v>76</v>
      </c>
      <c r="J162" s="10" t="s">
        <v>17</v>
      </c>
      <c r="K162" s="10" t="s">
        <v>29</v>
      </c>
      <c r="L162" s="10" t="s">
        <v>30</v>
      </c>
      <c r="M162" s="24">
        <v>0</v>
      </c>
      <c r="N162" s="11">
        <v>0</v>
      </c>
      <c r="O162" s="26">
        <v>42256.440011574072</v>
      </c>
      <c r="P162" s="10" t="s">
        <v>168</v>
      </c>
    </row>
    <row r="163" spans="1:16">
      <c r="A163" s="10" t="s">
        <v>16</v>
      </c>
      <c r="B163" s="11">
        <v>2016</v>
      </c>
      <c r="C163" s="11">
        <v>2016</v>
      </c>
      <c r="D163" s="10" t="s">
        <v>185</v>
      </c>
      <c r="E163" s="10" t="s">
        <v>144</v>
      </c>
      <c r="F163" s="10" t="s">
        <v>54</v>
      </c>
      <c r="G163" s="10" t="s">
        <v>55</v>
      </c>
      <c r="H163" s="10" t="s">
        <v>75</v>
      </c>
      <c r="I163" s="10" t="s">
        <v>76</v>
      </c>
      <c r="J163" s="10" t="s">
        <v>17</v>
      </c>
      <c r="K163" s="10" t="s">
        <v>29</v>
      </c>
      <c r="L163" s="10" t="s">
        <v>30</v>
      </c>
      <c r="M163" s="24">
        <v>210672</v>
      </c>
      <c r="N163" s="11">
        <v>0</v>
      </c>
      <c r="O163" s="26">
        <v>42343.926111111112</v>
      </c>
      <c r="P163" s="10" t="s">
        <v>53</v>
      </c>
    </row>
    <row r="164" spans="1:16">
      <c r="A164" s="10" t="s">
        <v>16</v>
      </c>
      <c r="B164" s="11">
        <v>2016</v>
      </c>
      <c r="C164" s="11">
        <v>2016</v>
      </c>
      <c r="D164" s="10" t="s">
        <v>186</v>
      </c>
      <c r="E164" s="10" t="s">
        <v>102</v>
      </c>
      <c r="F164" s="10" t="s">
        <v>58</v>
      </c>
      <c r="G164" s="10" t="s">
        <v>59</v>
      </c>
      <c r="H164" s="10" t="s">
        <v>75</v>
      </c>
      <c r="I164" s="10" t="s">
        <v>76</v>
      </c>
      <c r="J164" s="10" t="s">
        <v>17</v>
      </c>
      <c r="K164" s="10" t="s">
        <v>29</v>
      </c>
      <c r="L164" s="10" t="s">
        <v>30</v>
      </c>
      <c r="M164" s="24">
        <v>67957</v>
      </c>
      <c r="N164" s="11">
        <v>0</v>
      </c>
      <c r="O164" s="26">
        <v>42343.52616898148</v>
      </c>
      <c r="P164" s="10" t="s">
        <v>53</v>
      </c>
    </row>
    <row r="165" spans="1:16">
      <c r="A165" s="10" t="s">
        <v>16</v>
      </c>
      <c r="B165" s="11">
        <v>2016</v>
      </c>
      <c r="C165" s="11">
        <v>2016</v>
      </c>
      <c r="D165" s="10" t="s">
        <v>186</v>
      </c>
      <c r="E165" s="10" t="s">
        <v>102</v>
      </c>
      <c r="F165" s="10" t="s">
        <v>73</v>
      </c>
      <c r="G165" s="10" t="s">
        <v>74</v>
      </c>
      <c r="H165" s="10" t="s">
        <v>75</v>
      </c>
      <c r="I165" s="10" t="s">
        <v>76</v>
      </c>
      <c r="J165" s="10" t="s">
        <v>17</v>
      </c>
      <c r="K165" s="10" t="s">
        <v>29</v>
      </c>
      <c r="L165" s="10" t="s">
        <v>30</v>
      </c>
      <c r="M165" s="24">
        <v>0</v>
      </c>
      <c r="N165" s="11">
        <v>0</v>
      </c>
      <c r="O165" s="26">
        <v>42256.440011574072</v>
      </c>
      <c r="P165" s="10" t="s">
        <v>168</v>
      </c>
    </row>
    <row r="166" spans="1:16">
      <c r="A166" s="10" t="s">
        <v>16</v>
      </c>
      <c r="B166" s="11">
        <v>2016</v>
      </c>
      <c r="C166" s="11">
        <v>2016</v>
      </c>
      <c r="D166" s="10" t="s">
        <v>186</v>
      </c>
      <c r="E166" s="10" t="s">
        <v>102</v>
      </c>
      <c r="F166" s="10" t="s">
        <v>54</v>
      </c>
      <c r="G166" s="10" t="s">
        <v>55</v>
      </c>
      <c r="H166" s="10" t="s">
        <v>75</v>
      </c>
      <c r="I166" s="10" t="s">
        <v>76</v>
      </c>
      <c r="J166" s="10" t="s">
        <v>17</v>
      </c>
      <c r="K166" s="10" t="s">
        <v>29</v>
      </c>
      <c r="L166" s="10" t="s">
        <v>30</v>
      </c>
      <c r="M166" s="24">
        <v>130000</v>
      </c>
      <c r="N166" s="11">
        <v>0</v>
      </c>
      <c r="O166" s="26">
        <v>42343.534259259257</v>
      </c>
      <c r="P166" s="10" t="s">
        <v>53</v>
      </c>
    </row>
    <row r="167" spans="1:16">
      <c r="A167" s="10" t="s">
        <v>16</v>
      </c>
      <c r="B167" s="11">
        <v>2016</v>
      </c>
      <c r="C167" s="11">
        <v>2016</v>
      </c>
      <c r="D167" s="10" t="s">
        <v>186</v>
      </c>
      <c r="E167" s="10" t="s">
        <v>102</v>
      </c>
      <c r="F167" s="10" t="s">
        <v>69</v>
      </c>
      <c r="G167" s="10" t="s">
        <v>70</v>
      </c>
      <c r="H167" s="10" t="s">
        <v>75</v>
      </c>
      <c r="I167" s="10" t="s">
        <v>76</v>
      </c>
      <c r="J167" s="10" t="s">
        <v>17</v>
      </c>
      <c r="K167" s="10" t="s">
        <v>29</v>
      </c>
      <c r="L167" s="10" t="s">
        <v>30</v>
      </c>
      <c r="M167" s="24">
        <v>182452</v>
      </c>
      <c r="N167" s="11">
        <v>0</v>
      </c>
      <c r="O167" s="26">
        <v>42343.535613425927</v>
      </c>
      <c r="P167" s="10" t="s">
        <v>53</v>
      </c>
    </row>
    <row r="168" spans="1:16">
      <c r="A168" s="10" t="s">
        <v>16</v>
      </c>
      <c r="B168" s="11">
        <v>2016</v>
      </c>
      <c r="C168" s="11">
        <v>2016</v>
      </c>
      <c r="D168" s="10" t="s">
        <v>187</v>
      </c>
      <c r="E168" s="10" t="s">
        <v>103</v>
      </c>
      <c r="F168" s="10" t="s">
        <v>73</v>
      </c>
      <c r="G168" s="10" t="s">
        <v>74</v>
      </c>
      <c r="H168" s="10" t="s">
        <v>75</v>
      </c>
      <c r="I168" s="10" t="s">
        <v>76</v>
      </c>
      <c r="J168" s="10" t="s">
        <v>17</v>
      </c>
      <c r="K168" s="10" t="s">
        <v>29</v>
      </c>
      <c r="L168" s="10" t="s">
        <v>30</v>
      </c>
      <c r="M168" s="24">
        <v>293124</v>
      </c>
      <c r="N168" s="11">
        <v>0</v>
      </c>
      <c r="O168" s="26">
        <v>42343.638668981483</v>
      </c>
      <c r="P168" s="10" t="s">
        <v>53</v>
      </c>
    </row>
    <row r="169" spans="1:16">
      <c r="A169" s="10" t="s">
        <v>16</v>
      </c>
      <c r="B169" s="11">
        <v>2016</v>
      </c>
      <c r="C169" s="11">
        <v>2016</v>
      </c>
      <c r="D169" s="10" t="s">
        <v>187</v>
      </c>
      <c r="E169" s="10" t="s">
        <v>103</v>
      </c>
      <c r="F169" s="10" t="s">
        <v>73</v>
      </c>
      <c r="G169" s="10" t="s">
        <v>74</v>
      </c>
      <c r="H169" s="10" t="s">
        <v>75</v>
      </c>
      <c r="I169" s="10" t="s">
        <v>76</v>
      </c>
      <c r="J169" s="10" t="s">
        <v>17</v>
      </c>
      <c r="K169" s="10" t="s">
        <v>29</v>
      </c>
      <c r="L169" s="10" t="s">
        <v>30</v>
      </c>
      <c r="M169" s="24">
        <v>20000</v>
      </c>
      <c r="N169" s="11">
        <v>0</v>
      </c>
      <c r="O169" s="26">
        <v>42343.646863425929</v>
      </c>
      <c r="P169" s="10" t="s">
        <v>53</v>
      </c>
    </row>
    <row r="170" spans="1:16">
      <c r="A170" s="10" t="s">
        <v>16</v>
      </c>
      <c r="B170" s="11">
        <v>2016</v>
      </c>
      <c r="C170" s="11">
        <v>2016</v>
      </c>
      <c r="D170" s="10" t="s">
        <v>187</v>
      </c>
      <c r="E170" s="10" t="s">
        <v>103</v>
      </c>
      <c r="F170" s="10" t="s">
        <v>106</v>
      </c>
      <c r="G170" s="10" t="s">
        <v>107</v>
      </c>
      <c r="H170" s="10" t="s">
        <v>75</v>
      </c>
      <c r="I170" s="10" t="s">
        <v>76</v>
      </c>
      <c r="J170" s="10" t="s">
        <v>17</v>
      </c>
      <c r="K170" s="10" t="s">
        <v>29</v>
      </c>
      <c r="L170" s="10" t="s">
        <v>30</v>
      </c>
      <c r="M170" s="24">
        <v>0</v>
      </c>
      <c r="N170" s="11">
        <v>0</v>
      </c>
      <c r="O170" s="26">
        <v>42256.440011574072</v>
      </c>
      <c r="P170" s="10" t="s">
        <v>168</v>
      </c>
    </row>
    <row r="171" spans="1:16">
      <c r="A171" s="10" t="s">
        <v>16</v>
      </c>
      <c r="B171" s="11">
        <v>2016</v>
      </c>
      <c r="C171" s="11">
        <v>2016</v>
      </c>
      <c r="D171" s="10" t="s">
        <v>187</v>
      </c>
      <c r="E171" s="10" t="s">
        <v>103</v>
      </c>
      <c r="F171" s="10" t="s">
        <v>108</v>
      </c>
      <c r="G171" s="10" t="s">
        <v>109</v>
      </c>
      <c r="H171" s="10" t="s">
        <v>75</v>
      </c>
      <c r="I171" s="10" t="s">
        <v>76</v>
      </c>
      <c r="J171" s="10" t="s">
        <v>17</v>
      </c>
      <c r="K171" s="10" t="s">
        <v>29</v>
      </c>
      <c r="L171" s="10" t="s">
        <v>30</v>
      </c>
      <c r="M171" s="24">
        <v>3574</v>
      </c>
      <c r="N171" s="11">
        <v>0</v>
      </c>
      <c r="O171" s="26">
        <v>42343.643657407411</v>
      </c>
      <c r="P171" s="10" t="s">
        <v>53</v>
      </c>
    </row>
    <row r="172" spans="1:16">
      <c r="A172" s="10" t="s">
        <v>16</v>
      </c>
      <c r="B172" s="11">
        <v>2016</v>
      </c>
      <c r="C172" s="11">
        <v>2016</v>
      </c>
      <c r="D172" s="10" t="s">
        <v>187</v>
      </c>
      <c r="E172" s="10" t="s">
        <v>103</v>
      </c>
      <c r="F172" s="10" t="s">
        <v>112</v>
      </c>
      <c r="G172" s="10" t="s">
        <v>113</v>
      </c>
      <c r="H172" s="10" t="s">
        <v>75</v>
      </c>
      <c r="I172" s="10" t="s">
        <v>76</v>
      </c>
      <c r="J172" s="10" t="s">
        <v>17</v>
      </c>
      <c r="K172" s="10" t="s">
        <v>29</v>
      </c>
      <c r="L172" s="10" t="s">
        <v>30</v>
      </c>
      <c r="M172" s="24">
        <v>12553</v>
      </c>
      <c r="N172" s="11">
        <v>0</v>
      </c>
      <c r="O172" s="26">
        <v>42343.642199074071</v>
      </c>
      <c r="P172" s="10" t="s">
        <v>53</v>
      </c>
    </row>
    <row r="173" spans="1:16">
      <c r="A173" s="10" t="s">
        <v>16</v>
      </c>
      <c r="B173" s="11">
        <v>2016</v>
      </c>
      <c r="C173" s="11">
        <v>2016</v>
      </c>
      <c r="D173" s="10" t="s">
        <v>187</v>
      </c>
      <c r="E173" s="10" t="s">
        <v>103</v>
      </c>
      <c r="F173" s="10" t="s">
        <v>100</v>
      </c>
      <c r="G173" s="10" t="s">
        <v>101</v>
      </c>
      <c r="H173" s="10" t="s">
        <v>75</v>
      </c>
      <c r="I173" s="10" t="s">
        <v>76</v>
      </c>
      <c r="J173" s="10" t="s">
        <v>17</v>
      </c>
      <c r="K173" s="10" t="s">
        <v>29</v>
      </c>
      <c r="L173" s="10" t="s">
        <v>30</v>
      </c>
      <c r="M173" s="24">
        <v>0</v>
      </c>
      <c r="N173" s="11">
        <v>0</v>
      </c>
      <c r="O173" s="26">
        <v>42256.440011574072</v>
      </c>
      <c r="P173" s="10" t="s">
        <v>168</v>
      </c>
    </row>
    <row r="174" spans="1:16">
      <c r="A174" s="10" t="s">
        <v>16</v>
      </c>
      <c r="B174" s="11">
        <v>2016</v>
      </c>
      <c r="C174" s="11">
        <v>2016</v>
      </c>
      <c r="D174" s="10" t="s">
        <v>187</v>
      </c>
      <c r="E174" s="10" t="s">
        <v>103</v>
      </c>
      <c r="F174" s="10" t="s">
        <v>110</v>
      </c>
      <c r="G174" s="10" t="s">
        <v>111</v>
      </c>
      <c r="H174" s="10" t="s">
        <v>75</v>
      </c>
      <c r="I174" s="10" t="s">
        <v>76</v>
      </c>
      <c r="J174" s="10" t="s">
        <v>17</v>
      </c>
      <c r="K174" s="10" t="s">
        <v>29</v>
      </c>
      <c r="L174" s="10" t="s">
        <v>30</v>
      </c>
      <c r="M174" s="24">
        <v>15869</v>
      </c>
      <c r="N174" s="11">
        <v>0</v>
      </c>
      <c r="O174" s="26">
        <v>42343.644502314812</v>
      </c>
      <c r="P174" s="10" t="s">
        <v>53</v>
      </c>
    </row>
    <row r="175" spans="1:16">
      <c r="A175" s="10" t="s">
        <v>16</v>
      </c>
      <c r="B175" s="11">
        <v>2016</v>
      </c>
      <c r="C175" s="11">
        <v>2016</v>
      </c>
      <c r="D175" s="10" t="s">
        <v>187</v>
      </c>
      <c r="E175" s="10" t="s">
        <v>103</v>
      </c>
      <c r="F175" s="10" t="s">
        <v>110</v>
      </c>
      <c r="G175" s="10" t="s">
        <v>111</v>
      </c>
      <c r="H175" s="10" t="s">
        <v>75</v>
      </c>
      <c r="I175" s="10" t="s">
        <v>76</v>
      </c>
      <c r="J175" s="10" t="s">
        <v>17</v>
      </c>
      <c r="K175" s="10" t="s">
        <v>29</v>
      </c>
      <c r="L175" s="10" t="s">
        <v>30</v>
      </c>
      <c r="M175" s="24">
        <v>2321</v>
      </c>
      <c r="N175" s="11">
        <v>0</v>
      </c>
      <c r="O175" s="26">
        <v>42343.647048611114</v>
      </c>
      <c r="P175" s="10" t="s">
        <v>53</v>
      </c>
    </row>
    <row r="176" spans="1:16">
      <c r="A176" s="10" t="s">
        <v>16</v>
      </c>
      <c r="B176" s="11">
        <v>2016</v>
      </c>
      <c r="C176" s="11">
        <v>2016</v>
      </c>
      <c r="D176" s="10" t="s">
        <v>187</v>
      </c>
      <c r="E176" s="10" t="s">
        <v>103</v>
      </c>
      <c r="F176" s="10" t="s">
        <v>67</v>
      </c>
      <c r="G176" s="10" t="s">
        <v>68</v>
      </c>
      <c r="H176" s="10" t="s">
        <v>75</v>
      </c>
      <c r="I176" s="10" t="s">
        <v>76</v>
      </c>
      <c r="J176" s="10" t="s">
        <v>17</v>
      </c>
      <c r="K176" s="10" t="s">
        <v>29</v>
      </c>
      <c r="L176" s="10" t="s">
        <v>30</v>
      </c>
      <c r="M176" s="24">
        <v>16946</v>
      </c>
      <c r="N176" s="11">
        <v>0</v>
      </c>
      <c r="O176" s="26">
        <v>42343.645509259259</v>
      </c>
      <c r="P176" s="10" t="s">
        <v>53</v>
      </c>
    </row>
    <row r="177" spans="1:16">
      <c r="A177" s="10" t="s">
        <v>16</v>
      </c>
      <c r="B177" s="11">
        <v>2016</v>
      </c>
      <c r="C177" s="11">
        <v>2016</v>
      </c>
      <c r="D177" s="10" t="s">
        <v>187</v>
      </c>
      <c r="E177" s="10" t="s">
        <v>103</v>
      </c>
      <c r="F177" s="10" t="s">
        <v>117</v>
      </c>
      <c r="G177" s="10" t="s">
        <v>118</v>
      </c>
      <c r="H177" s="10" t="s">
        <v>75</v>
      </c>
      <c r="I177" s="10" t="s">
        <v>76</v>
      </c>
      <c r="J177" s="10" t="s">
        <v>17</v>
      </c>
      <c r="K177" s="10" t="s">
        <v>29</v>
      </c>
      <c r="L177" s="10" t="s">
        <v>30</v>
      </c>
      <c r="M177" s="24">
        <v>51834</v>
      </c>
      <c r="N177" s="11">
        <v>0</v>
      </c>
      <c r="O177" s="26">
        <v>42343.640486111108</v>
      </c>
      <c r="P177" s="10" t="s">
        <v>53</v>
      </c>
    </row>
    <row r="178" spans="1:16">
      <c r="A178" s="10" t="s">
        <v>16</v>
      </c>
      <c r="B178" s="11">
        <v>2016</v>
      </c>
      <c r="C178" s="11">
        <v>2016</v>
      </c>
      <c r="D178" s="10" t="s">
        <v>187</v>
      </c>
      <c r="E178" s="10" t="s">
        <v>103</v>
      </c>
      <c r="F178" s="10" t="s">
        <v>114</v>
      </c>
      <c r="G178" s="10" t="s">
        <v>115</v>
      </c>
      <c r="H178" s="10" t="s">
        <v>75</v>
      </c>
      <c r="I178" s="10" t="s">
        <v>76</v>
      </c>
      <c r="J178" s="10" t="s">
        <v>17</v>
      </c>
      <c r="K178" s="10" t="s">
        <v>29</v>
      </c>
      <c r="L178" s="10" t="s">
        <v>30</v>
      </c>
      <c r="M178" s="24">
        <v>0</v>
      </c>
      <c r="N178" s="11">
        <v>0</v>
      </c>
      <c r="O178" s="26">
        <v>42256.440011574072</v>
      </c>
      <c r="P178" s="10" t="s">
        <v>168</v>
      </c>
    </row>
    <row r="179" spans="1:16">
      <c r="A179" s="10" t="s">
        <v>16</v>
      </c>
      <c r="B179" s="11">
        <v>2016</v>
      </c>
      <c r="C179" s="11">
        <v>2016</v>
      </c>
      <c r="D179" s="10" t="s">
        <v>187</v>
      </c>
      <c r="E179" s="10" t="s">
        <v>103</v>
      </c>
      <c r="F179" s="10" t="s">
        <v>84</v>
      </c>
      <c r="G179" s="10" t="s">
        <v>85</v>
      </c>
      <c r="H179" s="10" t="s">
        <v>75</v>
      </c>
      <c r="I179" s="10" t="s">
        <v>76</v>
      </c>
      <c r="J179" s="10" t="s">
        <v>17</v>
      </c>
      <c r="K179" s="10" t="s">
        <v>29</v>
      </c>
      <c r="L179" s="10" t="s">
        <v>30</v>
      </c>
      <c r="M179" s="24">
        <v>29202</v>
      </c>
      <c r="N179" s="11">
        <v>0</v>
      </c>
      <c r="O179" s="26">
        <v>42343.641273148147</v>
      </c>
      <c r="P179" s="10" t="s">
        <v>53</v>
      </c>
    </row>
    <row r="180" spans="1:16">
      <c r="A180" s="10" t="s">
        <v>16</v>
      </c>
      <c r="B180" s="11">
        <v>2016</v>
      </c>
      <c r="C180" s="11">
        <v>2016</v>
      </c>
      <c r="D180" s="10" t="s">
        <v>187</v>
      </c>
      <c r="E180" s="10" t="s">
        <v>103</v>
      </c>
      <c r="F180" s="10" t="s">
        <v>114</v>
      </c>
      <c r="G180" s="10" t="s">
        <v>115</v>
      </c>
      <c r="H180" s="10" t="s">
        <v>75</v>
      </c>
      <c r="I180" s="10" t="s">
        <v>76</v>
      </c>
      <c r="J180" s="10" t="s">
        <v>17</v>
      </c>
      <c r="K180" s="10" t="s">
        <v>29</v>
      </c>
      <c r="L180" s="10" t="s">
        <v>30</v>
      </c>
      <c r="M180" s="24">
        <v>135271</v>
      </c>
      <c r="N180" s="11">
        <v>0</v>
      </c>
      <c r="O180" s="26">
        <v>42343.639479166668</v>
      </c>
      <c r="P180" s="10" t="s">
        <v>53</v>
      </c>
    </row>
    <row r="181" spans="1:16">
      <c r="A181" s="10" t="s">
        <v>16</v>
      </c>
      <c r="B181" s="11">
        <v>2016</v>
      </c>
      <c r="C181" s="11">
        <v>2016</v>
      </c>
      <c r="D181" s="10" t="s">
        <v>187</v>
      </c>
      <c r="E181" s="10" t="s">
        <v>103</v>
      </c>
      <c r="F181" s="10" t="s">
        <v>104</v>
      </c>
      <c r="G181" s="10" t="s">
        <v>105</v>
      </c>
      <c r="H181" s="10" t="s">
        <v>75</v>
      </c>
      <c r="I181" s="10" t="s">
        <v>76</v>
      </c>
      <c r="J181" s="10" t="s">
        <v>17</v>
      </c>
      <c r="K181" s="10" t="s">
        <v>29</v>
      </c>
      <c r="L181" s="10" t="s">
        <v>30</v>
      </c>
      <c r="M181" s="24">
        <v>0</v>
      </c>
      <c r="N181" s="11">
        <v>0</v>
      </c>
      <c r="O181" s="26">
        <v>42256.440011574072</v>
      </c>
      <c r="P181" s="10" t="s">
        <v>168</v>
      </c>
    </row>
    <row r="182" spans="1:16">
      <c r="A182" s="10" t="s">
        <v>16</v>
      </c>
      <c r="B182" s="11">
        <v>2016</v>
      </c>
      <c r="C182" s="11">
        <v>2016</v>
      </c>
      <c r="D182" s="10" t="s">
        <v>188</v>
      </c>
      <c r="E182" s="10" t="s">
        <v>145</v>
      </c>
      <c r="F182" s="10" t="s">
        <v>54</v>
      </c>
      <c r="G182" s="10" t="s">
        <v>55</v>
      </c>
      <c r="H182" s="10" t="s">
        <v>75</v>
      </c>
      <c r="I182" s="10" t="s">
        <v>76</v>
      </c>
      <c r="J182" s="10" t="s">
        <v>17</v>
      </c>
      <c r="K182" s="10" t="s">
        <v>29</v>
      </c>
      <c r="L182" s="10" t="s">
        <v>30</v>
      </c>
      <c r="M182" s="24">
        <v>61121</v>
      </c>
      <c r="N182" s="11">
        <v>0</v>
      </c>
      <c r="O182" s="26">
        <v>42343.602303240739</v>
      </c>
      <c r="P182" s="10" t="s">
        <v>53</v>
      </c>
    </row>
    <row r="183" spans="1:16">
      <c r="A183" s="10" t="s">
        <v>16</v>
      </c>
      <c r="B183" s="11">
        <v>2016</v>
      </c>
      <c r="C183" s="11">
        <v>2016</v>
      </c>
      <c r="D183" s="10" t="s">
        <v>190</v>
      </c>
      <c r="E183" s="10" t="s">
        <v>147</v>
      </c>
      <c r="F183" s="10" t="s">
        <v>54</v>
      </c>
      <c r="G183" s="10" t="s">
        <v>55</v>
      </c>
      <c r="H183" s="10" t="s">
        <v>75</v>
      </c>
      <c r="I183" s="10" t="s">
        <v>76</v>
      </c>
      <c r="J183" s="10" t="s">
        <v>17</v>
      </c>
      <c r="K183" s="10" t="s">
        <v>29</v>
      </c>
      <c r="L183" s="10" t="s">
        <v>30</v>
      </c>
      <c r="M183" s="24">
        <v>332356</v>
      </c>
      <c r="N183" s="11">
        <v>0</v>
      </c>
      <c r="O183" s="26">
        <v>42343.959641203706</v>
      </c>
      <c r="P183" s="10" t="s">
        <v>53</v>
      </c>
    </row>
    <row r="184" spans="1:16">
      <c r="A184" s="10" t="s">
        <v>16</v>
      </c>
      <c r="B184" s="11">
        <v>2016</v>
      </c>
      <c r="C184" s="11">
        <v>2016</v>
      </c>
      <c r="D184" s="10" t="s">
        <v>191</v>
      </c>
      <c r="E184" s="10" t="s">
        <v>116</v>
      </c>
      <c r="F184" s="10" t="s">
        <v>110</v>
      </c>
      <c r="G184" s="10" t="s">
        <v>111</v>
      </c>
      <c r="H184" s="10" t="s">
        <v>75</v>
      </c>
      <c r="I184" s="10" t="s">
        <v>76</v>
      </c>
      <c r="J184" s="10" t="s">
        <v>17</v>
      </c>
      <c r="K184" s="10" t="s">
        <v>29</v>
      </c>
      <c r="L184" s="10" t="s">
        <v>30</v>
      </c>
      <c r="M184" s="24">
        <v>0</v>
      </c>
      <c r="N184" s="11">
        <v>0</v>
      </c>
      <c r="O184" s="26">
        <v>42256.440011574072</v>
      </c>
      <c r="P184" s="10" t="s">
        <v>168</v>
      </c>
    </row>
    <row r="185" spans="1:16">
      <c r="A185" s="10" t="s">
        <v>16</v>
      </c>
      <c r="B185" s="11">
        <v>2016</v>
      </c>
      <c r="C185" s="11">
        <v>2016</v>
      </c>
      <c r="D185" s="10" t="s">
        <v>191</v>
      </c>
      <c r="E185" s="10" t="s">
        <v>116</v>
      </c>
      <c r="F185" s="10" t="s">
        <v>117</v>
      </c>
      <c r="G185" s="10" t="s">
        <v>118</v>
      </c>
      <c r="H185" s="10" t="s">
        <v>75</v>
      </c>
      <c r="I185" s="10" t="s">
        <v>76</v>
      </c>
      <c r="J185" s="10" t="s">
        <v>17</v>
      </c>
      <c r="K185" s="10" t="s">
        <v>29</v>
      </c>
      <c r="L185" s="10" t="s">
        <v>30</v>
      </c>
      <c r="M185" s="24">
        <v>782</v>
      </c>
      <c r="N185" s="11">
        <v>0</v>
      </c>
      <c r="O185" s="26">
        <v>42343.909409722219</v>
      </c>
      <c r="P185" s="10" t="s">
        <v>53</v>
      </c>
    </row>
    <row r="186" spans="1:16">
      <c r="A186" s="10" t="s">
        <v>16</v>
      </c>
      <c r="B186" s="11">
        <v>2016</v>
      </c>
      <c r="C186" s="11">
        <v>2016</v>
      </c>
      <c r="D186" s="10" t="s">
        <v>191</v>
      </c>
      <c r="E186" s="10" t="s">
        <v>116</v>
      </c>
      <c r="F186" s="10" t="s">
        <v>73</v>
      </c>
      <c r="G186" s="10" t="s">
        <v>74</v>
      </c>
      <c r="H186" s="10" t="s">
        <v>75</v>
      </c>
      <c r="I186" s="10" t="s">
        <v>76</v>
      </c>
      <c r="J186" s="10" t="s">
        <v>17</v>
      </c>
      <c r="K186" s="10" t="s">
        <v>29</v>
      </c>
      <c r="L186" s="10" t="s">
        <v>30</v>
      </c>
      <c r="M186" s="24">
        <v>0</v>
      </c>
      <c r="N186" s="11">
        <v>0</v>
      </c>
      <c r="O186" s="26">
        <v>42256.440011574072</v>
      </c>
      <c r="P186" s="10" t="s">
        <v>168</v>
      </c>
    </row>
    <row r="187" spans="1:16">
      <c r="A187" s="10" t="s">
        <v>16</v>
      </c>
      <c r="B187" s="11">
        <v>2016</v>
      </c>
      <c r="C187" s="11">
        <v>2016</v>
      </c>
      <c r="D187" s="10" t="s">
        <v>191</v>
      </c>
      <c r="E187" s="10" t="s">
        <v>116</v>
      </c>
      <c r="F187" s="10" t="s">
        <v>73</v>
      </c>
      <c r="G187" s="10" t="s">
        <v>74</v>
      </c>
      <c r="H187" s="10" t="s">
        <v>75</v>
      </c>
      <c r="I187" s="10" t="s">
        <v>76</v>
      </c>
      <c r="J187" s="10" t="s">
        <v>17</v>
      </c>
      <c r="K187" s="10" t="s">
        <v>29</v>
      </c>
      <c r="L187" s="10" t="s">
        <v>30</v>
      </c>
      <c r="M187" s="24">
        <v>23884</v>
      </c>
      <c r="N187" s="11">
        <v>0</v>
      </c>
      <c r="O187" s="26">
        <v>42343.908773148149</v>
      </c>
      <c r="P187" s="10" t="s">
        <v>53</v>
      </c>
    </row>
    <row r="188" spans="1:16">
      <c r="A188" s="10" t="s">
        <v>16</v>
      </c>
      <c r="B188" s="11">
        <v>2016</v>
      </c>
      <c r="C188" s="11">
        <v>2016</v>
      </c>
      <c r="D188" s="10" t="s">
        <v>191</v>
      </c>
      <c r="E188" s="10" t="s">
        <v>116</v>
      </c>
      <c r="F188" s="10" t="s">
        <v>54</v>
      </c>
      <c r="G188" s="10" t="s">
        <v>55</v>
      </c>
      <c r="H188" s="10" t="s">
        <v>75</v>
      </c>
      <c r="I188" s="10" t="s">
        <v>76</v>
      </c>
      <c r="J188" s="10" t="s">
        <v>17</v>
      </c>
      <c r="K188" s="10" t="s">
        <v>29</v>
      </c>
      <c r="L188" s="10" t="s">
        <v>30</v>
      </c>
      <c r="M188" s="24">
        <v>0</v>
      </c>
      <c r="N188" s="11">
        <v>0</v>
      </c>
      <c r="O188" s="26">
        <v>42256.440011574072</v>
      </c>
      <c r="P188" s="10" t="s">
        <v>168</v>
      </c>
    </row>
    <row r="189" spans="1:16">
      <c r="A189" s="10" t="s">
        <v>16</v>
      </c>
      <c r="B189" s="11">
        <v>2016</v>
      </c>
      <c r="C189" s="11">
        <v>2016</v>
      </c>
      <c r="D189" s="10" t="s">
        <v>191</v>
      </c>
      <c r="E189" s="10" t="s">
        <v>116</v>
      </c>
      <c r="F189" s="10" t="s">
        <v>54</v>
      </c>
      <c r="G189" s="10" t="s">
        <v>55</v>
      </c>
      <c r="H189" s="10" t="s">
        <v>75</v>
      </c>
      <c r="I189" s="10" t="s">
        <v>76</v>
      </c>
      <c r="J189" s="10" t="s">
        <v>17</v>
      </c>
      <c r="K189" s="10" t="s">
        <v>29</v>
      </c>
      <c r="L189" s="10" t="s">
        <v>30</v>
      </c>
      <c r="M189" s="24">
        <v>3126</v>
      </c>
      <c r="N189" s="11">
        <v>0</v>
      </c>
      <c r="O189" s="26">
        <v>42343.908078703702</v>
      </c>
      <c r="P189" s="10" t="s">
        <v>53</v>
      </c>
    </row>
    <row r="190" spans="1:16">
      <c r="A190" s="10" t="s">
        <v>16</v>
      </c>
      <c r="B190" s="11">
        <v>2016</v>
      </c>
      <c r="C190" s="11">
        <v>2016</v>
      </c>
      <c r="D190" s="10" t="s">
        <v>192</v>
      </c>
      <c r="E190" s="10" t="s">
        <v>148</v>
      </c>
      <c r="F190" s="10" t="s">
        <v>54</v>
      </c>
      <c r="G190" s="10" t="s">
        <v>55</v>
      </c>
      <c r="H190" s="10" t="s">
        <v>75</v>
      </c>
      <c r="I190" s="10" t="s">
        <v>76</v>
      </c>
      <c r="J190" s="10" t="s">
        <v>17</v>
      </c>
      <c r="K190" s="10" t="s">
        <v>29</v>
      </c>
      <c r="L190" s="10" t="s">
        <v>30</v>
      </c>
      <c r="M190" s="24">
        <v>30000</v>
      </c>
      <c r="N190" s="11">
        <v>0</v>
      </c>
      <c r="O190" s="26">
        <v>42340.497800925928</v>
      </c>
      <c r="P190" s="10" t="s">
        <v>166</v>
      </c>
    </row>
    <row r="191" spans="1:16">
      <c r="A191" s="10" t="s">
        <v>16</v>
      </c>
      <c r="B191" s="11">
        <v>2016</v>
      </c>
      <c r="C191" s="11">
        <v>2016</v>
      </c>
      <c r="D191" s="10" t="s">
        <v>192</v>
      </c>
      <c r="E191" s="10" t="s">
        <v>148</v>
      </c>
      <c r="F191" s="10" t="s">
        <v>54</v>
      </c>
      <c r="G191" s="10" t="s">
        <v>55</v>
      </c>
      <c r="H191" s="10" t="s">
        <v>75</v>
      </c>
      <c r="I191" s="10" t="s">
        <v>76</v>
      </c>
      <c r="J191" s="10" t="s">
        <v>17</v>
      </c>
      <c r="K191" s="10" t="s">
        <v>29</v>
      </c>
      <c r="L191" s="10" t="s">
        <v>30</v>
      </c>
      <c r="M191" s="24">
        <v>262619</v>
      </c>
      <c r="N191" s="11">
        <v>0</v>
      </c>
      <c r="O191" s="26">
        <v>42343.807708333334</v>
      </c>
      <c r="P191" s="10" t="s">
        <v>53</v>
      </c>
    </row>
    <row r="192" spans="1:16">
      <c r="A192" s="10" t="s">
        <v>16</v>
      </c>
      <c r="B192" s="11">
        <v>2016</v>
      </c>
      <c r="C192" s="11">
        <v>2016</v>
      </c>
      <c r="D192" s="10" t="s">
        <v>192</v>
      </c>
      <c r="E192" s="10" t="s">
        <v>148</v>
      </c>
      <c r="F192" s="10" t="s">
        <v>54</v>
      </c>
      <c r="G192" s="10" t="s">
        <v>55</v>
      </c>
      <c r="H192" s="10" t="s">
        <v>75</v>
      </c>
      <c r="I192" s="10" t="s">
        <v>76</v>
      </c>
      <c r="J192" s="10" t="s">
        <v>37</v>
      </c>
      <c r="K192" s="10" t="s">
        <v>29</v>
      </c>
      <c r="L192" s="10" t="s">
        <v>30</v>
      </c>
      <c r="M192" s="24">
        <v>5255</v>
      </c>
      <c r="N192" s="11">
        <v>0</v>
      </c>
      <c r="O192" s="26">
        <v>42343.803854166668</v>
      </c>
      <c r="P192" s="10" t="s">
        <v>53</v>
      </c>
    </row>
    <row r="193" spans="1:16">
      <c r="A193" s="10" t="s">
        <v>16</v>
      </c>
      <c r="B193" s="11">
        <v>2016</v>
      </c>
      <c r="C193" s="11">
        <v>2016</v>
      </c>
      <c r="D193" s="10" t="s">
        <v>193</v>
      </c>
      <c r="E193" s="10" t="s">
        <v>149</v>
      </c>
      <c r="F193" s="10" t="s">
        <v>54</v>
      </c>
      <c r="G193" s="10" t="s">
        <v>55</v>
      </c>
      <c r="H193" s="10" t="s">
        <v>75</v>
      </c>
      <c r="I193" s="10" t="s">
        <v>76</v>
      </c>
      <c r="J193" s="10" t="s">
        <v>17</v>
      </c>
      <c r="K193" s="10" t="s">
        <v>29</v>
      </c>
      <c r="L193" s="10" t="s">
        <v>30</v>
      </c>
      <c r="M193" s="24">
        <v>34725</v>
      </c>
      <c r="N193" s="11">
        <v>0</v>
      </c>
      <c r="O193" s="26">
        <v>42343.929791666669</v>
      </c>
      <c r="P193" s="10" t="s">
        <v>53</v>
      </c>
    </row>
    <row r="194" spans="1:16">
      <c r="A194" s="10" t="s">
        <v>16</v>
      </c>
      <c r="B194" s="11">
        <v>2016</v>
      </c>
      <c r="C194" s="11">
        <v>2016</v>
      </c>
      <c r="D194" s="10" t="s">
        <v>194</v>
      </c>
      <c r="E194" s="10" t="s">
        <v>119</v>
      </c>
      <c r="F194" s="10" t="s">
        <v>54</v>
      </c>
      <c r="G194" s="10" t="s">
        <v>55</v>
      </c>
      <c r="H194" s="10" t="s">
        <v>75</v>
      </c>
      <c r="I194" s="10" t="s">
        <v>76</v>
      </c>
      <c r="J194" s="10" t="s">
        <v>17</v>
      </c>
      <c r="K194" s="10" t="s">
        <v>29</v>
      </c>
      <c r="L194" s="10" t="s">
        <v>30</v>
      </c>
      <c r="M194" s="24">
        <v>0</v>
      </c>
      <c r="N194" s="11">
        <v>0</v>
      </c>
      <c r="O194" s="26">
        <v>42256.440011574072</v>
      </c>
      <c r="P194" s="10" t="s">
        <v>168</v>
      </c>
    </row>
    <row r="195" spans="1:16">
      <c r="A195" s="10" t="s">
        <v>16</v>
      </c>
      <c r="B195" s="11">
        <v>2016</v>
      </c>
      <c r="C195" s="11">
        <v>2016</v>
      </c>
      <c r="D195" s="10" t="s">
        <v>194</v>
      </c>
      <c r="E195" s="10" t="s">
        <v>119</v>
      </c>
      <c r="F195" s="10" t="s">
        <v>79</v>
      </c>
      <c r="G195" s="10" t="s">
        <v>80</v>
      </c>
      <c r="H195" s="10" t="s">
        <v>75</v>
      </c>
      <c r="I195" s="10" t="s">
        <v>76</v>
      </c>
      <c r="J195" s="10" t="s">
        <v>17</v>
      </c>
      <c r="K195" s="10" t="s">
        <v>18</v>
      </c>
      <c r="L195" s="10" t="s">
        <v>20</v>
      </c>
      <c r="M195" s="24">
        <v>0</v>
      </c>
      <c r="N195" s="11">
        <v>0</v>
      </c>
      <c r="O195" s="26">
        <v>42256.440011574072</v>
      </c>
      <c r="P195" s="10" t="s">
        <v>168</v>
      </c>
    </row>
    <row r="196" spans="1:16">
      <c r="A196" s="10" t="s">
        <v>16</v>
      </c>
      <c r="B196" s="11">
        <v>2016</v>
      </c>
      <c r="C196" s="11">
        <v>2016</v>
      </c>
      <c r="D196" s="10" t="s">
        <v>194</v>
      </c>
      <c r="E196" s="10" t="s">
        <v>119</v>
      </c>
      <c r="F196" s="10" t="s">
        <v>58</v>
      </c>
      <c r="G196" s="10" t="s">
        <v>59</v>
      </c>
      <c r="H196" s="10" t="s">
        <v>75</v>
      </c>
      <c r="I196" s="10" t="s">
        <v>76</v>
      </c>
      <c r="J196" s="10" t="s">
        <v>17</v>
      </c>
      <c r="K196" s="10" t="s">
        <v>29</v>
      </c>
      <c r="L196" s="10" t="s">
        <v>30</v>
      </c>
      <c r="M196" s="24">
        <v>0</v>
      </c>
      <c r="N196" s="11">
        <v>0</v>
      </c>
      <c r="O196" s="26">
        <v>42256.440011574072</v>
      </c>
      <c r="P196" s="10" t="s">
        <v>168</v>
      </c>
    </row>
    <row r="197" spans="1:16">
      <c r="A197" s="10" t="s">
        <v>16</v>
      </c>
      <c r="B197" s="11">
        <v>2016</v>
      </c>
      <c r="C197" s="11">
        <v>2016</v>
      </c>
      <c r="D197" s="10" t="s">
        <v>194</v>
      </c>
      <c r="E197" s="10" t="s">
        <v>119</v>
      </c>
      <c r="F197" s="10" t="s">
        <v>54</v>
      </c>
      <c r="G197" s="10" t="s">
        <v>55</v>
      </c>
      <c r="H197" s="10" t="s">
        <v>75</v>
      </c>
      <c r="I197" s="10" t="s">
        <v>76</v>
      </c>
      <c r="J197" s="10" t="s">
        <v>17</v>
      </c>
      <c r="K197" s="10" t="s">
        <v>29</v>
      </c>
      <c r="L197" s="10" t="s">
        <v>30</v>
      </c>
      <c r="M197" s="24">
        <v>1050686</v>
      </c>
      <c r="N197" s="11">
        <v>0</v>
      </c>
      <c r="O197" s="26">
        <v>42343.942685185182</v>
      </c>
      <c r="P197" s="10" t="s">
        <v>53</v>
      </c>
    </row>
    <row r="198" spans="1:16">
      <c r="A198" s="10" t="s">
        <v>16</v>
      </c>
      <c r="B198" s="11">
        <v>2016</v>
      </c>
      <c r="C198" s="11">
        <v>2016</v>
      </c>
      <c r="D198" s="10" t="s">
        <v>196</v>
      </c>
      <c r="E198" s="10" t="s">
        <v>156</v>
      </c>
      <c r="F198" s="10" t="s">
        <v>114</v>
      </c>
      <c r="G198" s="10" t="s">
        <v>115</v>
      </c>
      <c r="H198" s="10" t="s">
        <v>75</v>
      </c>
      <c r="I198" s="10" t="s">
        <v>76</v>
      </c>
      <c r="J198" s="10" t="s">
        <v>17</v>
      </c>
      <c r="K198" s="10" t="s">
        <v>29</v>
      </c>
      <c r="L198" s="10" t="s">
        <v>30</v>
      </c>
      <c r="M198" s="24">
        <v>59312</v>
      </c>
      <c r="N198" s="11">
        <v>0</v>
      </c>
      <c r="O198" s="26">
        <v>42344.548101851855</v>
      </c>
      <c r="P198" s="10" t="s">
        <v>53</v>
      </c>
    </row>
    <row r="199" spans="1:16">
      <c r="A199" s="10" t="s">
        <v>16</v>
      </c>
      <c r="B199" s="11">
        <v>2016</v>
      </c>
      <c r="C199" s="11">
        <v>2016</v>
      </c>
      <c r="D199" s="10" t="s">
        <v>197</v>
      </c>
      <c r="E199" s="10" t="s">
        <v>157</v>
      </c>
      <c r="F199" s="10" t="s">
        <v>54</v>
      </c>
      <c r="G199" s="10" t="s">
        <v>55</v>
      </c>
      <c r="H199" s="10" t="s">
        <v>75</v>
      </c>
      <c r="I199" s="10" t="s">
        <v>76</v>
      </c>
      <c r="J199" s="10" t="s">
        <v>17</v>
      </c>
      <c r="K199" s="10" t="s">
        <v>29</v>
      </c>
      <c r="L199" s="10" t="s">
        <v>30</v>
      </c>
      <c r="M199" s="24">
        <v>960980</v>
      </c>
      <c r="N199" s="11">
        <v>0</v>
      </c>
      <c r="O199" s="26">
        <v>42344.036215277774</v>
      </c>
      <c r="P199" s="10" t="s">
        <v>53</v>
      </c>
    </row>
    <row r="200" spans="1:16">
      <c r="A200" s="10" t="s">
        <v>16</v>
      </c>
      <c r="B200" s="11">
        <v>2016</v>
      </c>
      <c r="C200" s="11">
        <v>2016</v>
      </c>
      <c r="D200" s="10" t="s">
        <v>197</v>
      </c>
      <c r="E200" s="10" t="s">
        <v>157</v>
      </c>
      <c r="F200" s="10" t="s">
        <v>54</v>
      </c>
      <c r="G200" s="10" t="s">
        <v>55</v>
      </c>
      <c r="H200" s="10" t="s">
        <v>75</v>
      </c>
      <c r="I200" s="10" t="s">
        <v>76</v>
      </c>
      <c r="J200" s="10" t="s">
        <v>17</v>
      </c>
      <c r="K200" s="10" t="s">
        <v>29</v>
      </c>
      <c r="L200" s="10" t="s">
        <v>30</v>
      </c>
      <c r="M200" s="24">
        <v>25000</v>
      </c>
      <c r="N200" s="11">
        <v>0</v>
      </c>
      <c r="O200" s="26">
        <v>42344.037627314814</v>
      </c>
      <c r="P200" s="10" t="s">
        <v>53</v>
      </c>
    </row>
    <row r="201" spans="1:16">
      <c r="A201" s="10" t="s">
        <v>16</v>
      </c>
      <c r="B201" s="11">
        <v>2016</v>
      </c>
      <c r="C201" s="11">
        <v>2016</v>
      </c>
      <c r="D201" s="10" t="s">
        <v>198</v>
      </c>
      <c r="E201" s="10" t="s">
        <v>158</v>
      </c>
      <c r="F201" s="10" t="s">
        <v>54</v>
      </c>
      <c r="G201" s="10" t="s">
        <v>55</v>
      </c>
      <c r="H201" s="10" t="s">
        <v>75</v>
      </c>
      <c r="I201" s="10" t="s">
        <v>76</v>
      </c>
      <c r="J201" s="10" t="s">
        <v>17</v>
      </c>
      <c r="K201" s="10" t="s">
        <v>29</v>
      </c>
      <c r="L201" s="10" t="s">
        <v>30</v>
      </c>
      <c r="M201" s="24">
        <v>600093</v>
      </c>
      <c r="N201" s="11">
        <v>0</v>
      </c>
      <c r="O201" s="26">
        <v>42344.039780092593</v>
      </c>
      <c r="P201" s="10" t="s">
        <v>53</v>
      </c>
    </row>
    <row r="202" spans="1:16">
      <c r="A202" s="10" t="s">
        <v>16</v>
      </c>
      <c r="B202" s="11">
        <v>2016</v>
      </c>
      <c r="C202" s="11">
        <v>2016</v>
      </c>
      <c r="D202" s="10" t="s">
        <v>199</v>
      </c>
      <c r="E202" s="10" t="s">
        <v>120</v>
      </c>
      <c r="F202" s="10" t="s">
        <v>54</v>
      </c>
      <c r="G202" s="10" t="s">
        <v>55</v>
      </c>
      <c r="H202" s="10" t="s">
        <v>75</v>
      </c>
      <c r="I202" s="10" t="s">
        <v>76</v>
      </c>
      <c r="J202" s="10" t="s">
        <v>17</v>
      </c>
      <c r="K202" s="10" t="s">
        <v>29</v>
      </c>
      <c r="L202" s="10" t="s">
        <v>30</v>
      </c>
      <c r="M202" s="24">
        <v>0</v>
      </c>
      <c r="N202" s="11">
        <v>0</v>
      </c>
      <c r="O202" s="26">
        <v>42256.440011574072</v>
      </c>
      <c r="P202" s="10" t="s">
        <v>168</v>
      </c>
    </row>
    <row r="203" spans="1:16">
      <c r="A203" s="10" t="s">
        <v>16</v>
      </c>
      <c r="B203" s="11">
        <v>2016</v>
      </c>
      <c r="C203" s="11">
        <v>2016</v>
      </c>
      <c r="D203" s="10" t="s">
        <v>199</v>
      </c>
      <c r="E203" s="10" t="s">
        <v>120</v>
      </c>
      <c r="F203" s="10" t="s">
        <v>114</v>
      </c>
      <c r="G203" s="10" t="s">
        <v>115</v>
      </c>
      <c r="H203" s="10" t="s">
        <v>75</v>
      </c>
      <c r="I203" s="10" t="s">
        <v>76</v>
      </c>
      <c r="J203" s="10" t="s">
        <v>17</v>
      </c>
      <c r="K203" s="10" t="s">
        <v>29</v>
      </c>
      <c r="L203" s="10" t="s">
        <v>30</v>
      </c>
      <c r="M203" s="24">
        <v>0</v>
      </c>
      <c r="N203" s="11">
        <v>0</v>
      </c>
      <c r="O203" s="26">
        <v>42256.440011574072</v>
      </c>
      <c r="P203" s="10" t="s">
        <v>168</v>
      </c>
    </row>
    <row r="204" spans="1:16">
      <c r="A204" s="10" t="s">
        <v>16</v>
      </c>
      <c r="B204" s="11">
        <v>2016</v>
      </c>
      <c r="C204" s="11">
        <v>2016</v>
      </c>
      <c r="D204" s="10" t="s">
        <v>199</v>
      </c>
      <c r="E204" s="10" t="s">
        <v>120</v>
      </c>
      <c r="F204" s="10" t="s">
        <v>54</v>
      </c>
      <c r="G204" s="10" t="s">
        <v>55</v>
      </c>
      <c r="H204" s="10" t="s">
        <v>75</v>
      </c>
      <c r="I204" s="10" t="s">
        <v>76</v>
      </c>
      <c r="J204" s="10" t="s">
        <v>17</v>
      </c>
      <c r="K204" s="10" t="s">
        <v>29</v>
      </c>
      <c r="L204" s="10" t="s">
        <v>30</v>
      </c>
      <c r="M204" s="24">
        <v>0</v>
      </c>
      <c r="N204" s="11">
        <v>0</v>
      </c>
      <c r="O204" s="26">
        <v>42256.440011574072</v>
      </c>
      <c r="P204" s="10" t="s">
        <v>168</v>
      </c>
    </row>
    <row r="205" spans="1:16">
      <c r="A205" s="10" t="s">
        <v>16</v>
      </c>
      <c r="B205" s="11">
        <v>2016</v>
      </c>
      <c r="C205" s="11">
        <v>2016</v>
      </c>
      <c r="D205" s="10" t="s">
        <v>200</v>
      </c>
      <c r="E205" s="10" t="s">
        <v>154</v>
      </c>
      <c r="F205" s="10" t="s">
        <v>114</v>
      </c>
      <c r="G205" s="10" t="s">
        <v>115</v>
      </c>
      <c r="H205" s="10" t="s">
        <v>75</v>
      </c>
      <c r="I205" s="10" t="s">
        <v>76</v>
      </c>
      <c r="J205" s="10" t="s">
        <v>17</v>
      </c>
      <c r="K205" s="10" t="s">
        <v>29</v>
      </c>
      <c r="L205" s="10" t="s">
        <v>30</v>
      </c>
      <c r="M205" s="24">
        <v>62854</v>
      </c>
      <c r="N205" s="11">
        <v>0</v>
      </c>
      <c r="O205" s="26">
        <v>42344.051157407404</v>
      </c>
      <c r="P205" s="10" t="s">
        <v>53</v>
      </c>
    </row>
    <row r="206" spans="1:16">
      <c r="A206" s="10" t="s">
        <v>16</v>
      </c>
      <c r="B206" s="11">
        <v>2016</v>
      </c>
      <c r="C206" s="11">
        <v>2016</v>
      </c>
      <c r="D206" s="10" t="s">
        <v>202</v>
      </c>
      <c r="E206" s="10" t="s">
        <v>160</v>
      </c>
      <c r="F206" s="10" t="s">
        <v>114</v>
      </c>
      <c r="G206" s="10" t="s">
        <v>115</v>
      </c>
      <c r="H206" s="10" t="s">
        <v>75</v>
      </c>
      <c r="I206" s="10" t="s">
        <v>76</v>
      </c>
      <c r="J206" s="10" t="s">
        <v>17</v>
      </c>
      <c r="K206" s="10" t="s">
        <v>29</v>
      </c>
      <c r="L206" s="10" t="s">
        <v>30</v>
      </c>
      <c r="M206" s="24">
        <v>35909</v>
      </c>
      <c r="N206" s="11">
        <v>0</v>
      </c>
      <c r="O206" s="26">
        <v>42344.541759259257</v>
      </c>
      <c r="P206" s="10" t="s">
        <v>53</v>
      </c>
    </row>
    <row r="207" spans="1:16">
      <c r="A207" s="10" t="s">
        <v>16</v>
      </c>
      <c r="B207" s="11">
        <v>2016</v>
      </c>
      <c r="C207" s="11">
        <v>2016</v>
      </c>
      <c r="D207" s="10" t="s">
        <v>203</v>
      </c>
      <c r="E207" s="10" t="s">
        <v>161</v>
      </c>
      <c r="F207" s="10" t="s">
        <v>114</v>
      </c>
      <c r="G207" s="10" t="s">
        <v>115</v>
      </c>
      <c r="H207" s="10" t="s">
        <v>75</v>
      </c>
      <c r="I207" s="10" t="s">
        <v>76</v>
      </c>
      <c r="J207" s="10" t="s">
        <v>17</v>
      </c>
      <c r="K207" s="10" t="s">
        <v>29</v>
      </c>
      <c r="L207" s="10" t="s">
        <v>30</v>
      </c>
      <c r="M207" s="24">
        <v>27925</v>
      </c>
      <c r="N207" s="11">
        <v>0</v>
      </c>
      <c r="O207" s="26">
        <v>42344.470219907409</v>
      </c>
      <c r="P207" s="10" t="s">
        <v>53</v>
      </c>
    </row>
    <row r="208" spans="1:16">
      <c r="A208" s="10" t="s">
        <v>16</v>
      </c>
      <c r="B208" s="11">
        <v>2016</v>
      </c>
      <c r="C208" s="11">
        <v>2016</v>
      </c>
      <c r="D208" s="10" t="s">
        <v>167</v>
      </c>
      <c r="E208" s="10" t="s">
        <v>66</v>
      </c>
      <c r="F208" s="10" t="s">
        <v>31</v>
      </c>
      <c r="G208" s="10" t="s">
        <v>32</v>
      </c>
      <c r="H208" s="10" t="s">
        <v>33</v>
      </c>
      <c r="I208" s="10" t="s">
        <v>34</v>
      </c>
      <c r="J208" s="10" t="s">
        <v>17</v>
      </c>
      <c r="K208" s="10" t="s">
        <v>29</v>
      </c>
      <c r="L208" s="10" t="s">
        <v>30</v>
      </c>
      <c r="M208" s="24">
        <v>0</v>
      </c>
      <c r="N208" s="11">
        <v>0</v>
      </c>
      <c r="O208" s="26">
        <v>42256.440011574072</v>
      </c>
      <c r="P208" s="10" t="s">
        <v>168</v>
      </c>
    </row>
    <row r="209" spans="1:16">
      <c r="A209" s="10" t="s">
        <v>16</v>
      </c>
      <c r="B209" s="11">
        <v>2016</v>
      </c>
      <c r="C209" s="11">
        <v>2016</v>
      </c>
      <c r="D209" s="10" t="s">
        <v>172</v>
      </c>
      <c r="E209" s="10" t="s">
        <v>83</v>
      </c>
      <c r="F209" s="10" t="s">
        <v>31</v>
      </c>
      <c r="G209" s="10" t="s">
        <v>32</v>
      </c>
      <c r="H209" s="10" t="s">
        <v>33</v>
      </c>
      <c r="I209" s="10" t="s">
        <v>34</v>
      </c>
      <c r="J209" s="10" t="s">
        <v>17</v>
      </c>
      <c r="K209" s="10" t="s">
        <v>29</v>
      </c>
      <c r="L209" s="10" t="s">
        <v>30</v>
      </c>
      <c r="M209" s="24">
        <v>0</v>
      </c>
      <c r="N209" s="11">
        <v>0</v>
      </c>
      <c r="O209" s="26">
        <v>42256.440011574072</v>
      </c>
      <c r="P209" s="10" t="s">
        <v>168</v>
      </c>
    </row>
    <row r="210" spans="1:16">
      <c r="A210" s="10" t="s">
        <v>16</v>
      </c>
      <c r="B210" s="11">
        <v>2016</v>
      </c>
      <c r="C210" s="11">
        <v>2016</v>
      </c>
      <c r="D210" s="10" t="s">
        <v>178</v>
      </c>
      <c r="E210" s="10" t="s">
        <v>90</v>
      </c>
      <c r="F210" s="10" t="s">
        <v>31</v>
      </c>
      <c r="G210" s="10" t="s">
        <v>32</v>
      </c>
      <c r="H210" s="10" t="s">
        <v>33</v>
      </c>
      <c r="I210" s="10" t="s">
        <v>34</v>
      </c>
      <c r="J210" s="10" t="s">
        <v>17</v>
      </c>
      <c r="K210" s="10" t="s">
        <v>29</v>
      </c>
      <c r="L210" s="10" t="s">
        <v>30</v>
      </c>
      <c r="M210" s="24">
        <v>0</v>
      </c>
      <c r="N210" s="11">
        <v>0</v>
      </c>
      <c r="O210" s="26">
        <v>42256.440011574072</v>
      </c>
      <c r="P210" s="10" t="s">
        <v>168</v>
      </c>
    </row>
    <row r="211" spans="1:16">
      <c r="A211" s="10" t="s">
        <v>16</v>
      </c>
      <c r="B211" s="11">
        <v>2016</v>
      </c>
      <c r="C211" s="11">
        <v>2016</v>
      </c>
      <c r="D211" s="10" t="s">
        <v>183</v>
      </c>
      <c r="E211" s="10" t="s">
        <v>99</v>
      </c>
      <c r="F211" s="10" t="s">
        <v>31</v>
      </c>
      <c r="G211" s="10" t="s">
        <v>32</v>
      </c>
      <c r="H211" s="10" t="s">
        <v>33</v>
      </c>
      <c r="I211" s="10" t="s">
        <v>34</v>
      </c>
      <c r="J211" s="10" t="s">
        <v>17</v>
      </c>
      <c r="K211" s="10" t="s">
        <v>29</v>
      </c>
      <c r="L211" s="10" t="s">
        <v>30</v>
      </c>
      <c r="M211" s="24">
        <v>0</v>
      </c>
      <c r="N211" s="11">
        <v>0</v>
      </c>
      <c r="O211" s="26">
        <v>42256.440011574072</v>
      </c>
      <c r="P211" s="10" t="s">
        <v>168</v>
      </c>
    </row>
    <row r="212" spans="1:16">
      <c r="A212" s="10" t="s">
        <v>16</v>
      </c>
      <c r="B212" s="11">
        <v>2016</v>
      </c>
      <c r="C212" s="11">
        <v>2016</v>
      </c>
      <c r="D212" s="10" t="s">
        <v>186</v>
      </c>
      <c r="E212" s="10" t="s">
        <v>102</v>
      </c>
      <c r="F212" s="10" t="s">
        <v>31</v>
      </c>
      <c r="G212" s="10" t="s">
        <v>32</v>
      </c>
      <c r="H212" s="10" t="s">
        <v>33</v>
      </c>
      <c r="I212" s="10" t="s">
        <v>34</v>
      </c>
      <c r="J212" s="10" t="s">
        <v>17</v>
      </c>
      <c r="K212" s="10" t="s">
        <v>29</v>
      </c>
      <c r="L212" s="10" t="s">
        <v>30</v>
      </c>
      <c r="M212" s="24">
        <v>105299</v>
      </c>
      <c r="N212" s="11">
        <v>0</v>
      </c>
      <c r="O212" s="26">
        <v>42343.537511574075</v>
      </c>
      <c r="P212" s="10" t="s">
        <v>53</v>
      </c>
    </row>
    <row r="213" spans="1:16">
      <c r="A213" s="10" t="s">
        <v>16</v>
      </c>
      <c r="B213" s="11">
        <v>2016</v>
      </c>
      <c r="C213" s="11">
        <v>2016</v>
      </c>
      <c r="D213" s="10" t="s">
        <v>187</v>
      </c>
      <c r="E213" s="10" t="s">
        <v>103</v>
      </c>
      <c r="F213" s="10" t="s">
        <v>31</v>
      </c>
      <c r="G213" s="10" t="s">
        <v>32</v>
      </c>
      <c r="H213" s="10" t="s">
        <v>33</v>
      </c>
      <c r="I213" s="10" t="s">
        <v>34</v>
      </c>
      <c r="J213" s="10" t="s">
        <v>17</v>
      </c>
      <c r="K213" s="10" t="s">
        <v>29</v>
      </c>
      <c r="L213" s="10" t="s">
        <v>30</v>
      </c>
      <c r="M213" s="24">
        <v>0</v>
      </c>
      <c r="N213" s="11">
        <v>0</v>
      </c>
      <c r="O213" s="26">
        <v>42256.440011574072</v>
      </c>
      <c r="P213" s="10" t="s">
        <v>168</v>
      </c>
    </row>
    <row r="214" spans="1:16">
      <c r="A214" s="10" t="s">
        <v>16</v>
      </c>
      <c r="B214" s="11">
        <v>2016</v>
      </c>
      <c r="C214" s="11">
        <v>2016</v>
      </c>
      <c r="D214" s="10" t="s">
        <v>191</v>
      </c>
      <c r="E214" s="10" t="s">
        <v>116</v>
      </c>
      <c r="F214" s="10" t="s">
        <v>31</v>
      </c>
      <c r="G214" s="10" t="s">
        <v>32</v>
      </c>
      <c r="H214" s="10" t="s">
        <v>33</v>
      </c>
      <c r="I214" s="10" t="s">
        <v>34</v>
      </c>
      <c r="J214" s="10" t="s">
        <v>17</v>
      </c>
      <c r="K214" s="10" t="s">
        <v>29</v>
      </c>
      <c r="L214" s="10" t="s">
        <v>30</v>
      </c>
      <c r="M214" s="24">
        <v>0</v>
      </c>
      <c r="N214" s="11">
        <v>0</v>
      </c>
      <c r="O214" s="26">
        <v>42256.440011574072</v>
      </c>
      <c r="P214" s="10" t="s">
        <v>168</v>
      </c>
    </row>
    <row r="215" spans="1:16">
      <c r="A215" s="10" t="s">
        <v>16</v>
      </c>
      <c r="B215" s="11">
        <v>2016</v>
      </c>
      <c r="C215" s="11">
        <v>2016</v>
      </c>
      <c r="D215" s="10" t="s">
        <v>194</v>
      </c>
      <c r="E215" s="10" t="s">
        <v>119</v>
      </c>
      <c r="F215" s="10" t="s">
        <v>31</v>
      </c>
      <c r="G215" s="10" t="s">
        <v>32</v>
      </c>
      <c r="H215" s="10" t="s">
        <v>33</v>
      </c>
      <c r="I215" s="10" t="s">
        <v>34</v>
      </c>
      <c r="J215" s="10" t="s">
        <v>17</v>
      </c>
      <c r="K215" s="10" t="s">
        <v>29</v>
      </c>
      <c r="L215" s="10" t="s">
        <v>30</v>
      </c>
      <c r="M215" s="24">
        <v>0</v>
      </c>
      <c r="N215" s="11">
        <v>0</v>
      </c>
      <c r="O215" s="26">
        <v>42256.440011574072</v>
      </c>
      <c r="P215" s="10" t="s">
        <v>168</v>
      </c>
    </row>
    <row r="216" spans="1:16">
      <c r="A216" s="10" t="s">
        <v>16</v>
      </c>
      <c r="B216" s="11">
        <v>2016</v>
      </c>
      <c r="C216" s="11">
        <v>2016</v>
      </c>
      <c r="D216" s="10" t="s">
        <v>199</v>
      </c>
      <c r="E216" s="10" t="s">
        <v>120</v>
      </c>
      <c r="F216" s="10" t="s">
        <v>31</v>
      </c>
      <c r="G216" s="10" t="s">
        <v>32</v>
      </c>
      <c r="H216" s="10" t="s">
        <v>33</v>
      </c>
      <c r="I216" s="10" t="s">
        <v>34</v>
      </c>
      <c r="J216" s="10" t="s">
        <v>17</v>
      </c>
      <c r="K216" s="10" t="s">
        <v>29</v>
      </c>
      <c r="L216" s="10" t="s">
        <v>30</v>
      </c>
      <c r="M216" s="24">
        <v>0</v>
      </c>
      <c r="N216" s="11">
        <v>0</v>
      </c>
      <c r="O216" s="26">
        <v>42256.440011574072</v>
      </c>
      <c r="P216" s="10" t="s">
        <v>168</v>
      </c>
    </row>
    <row r="217" spans="1:16">
      <c r="A217" s="10" t="s">
        <v>16</v>
      </c>
      <c r="B217" s="11">
        <v>2016</v>
      </c>
      <c r="C217" s="11">
        <v>2016</v>
      </c>
      <c r="D217" s="10" t="s">
        <v>178</v>
      </c>
      <c r="E217" s="10" t="s">
        <v>90</v>
      </c>
      <c r="F217" s="10" t="s">
        <v>95</v>
      </c>
      <c r="G217" s="10" t="s">
        <v>96</v>
      </c>
      <c r="H217" s="10" t="s">
        <v>64</v>
      </c>
      <c r="I217" s="10" t="s">
        <v>65</v>
      </c>
      <c r="J217" s="10" t="s">
        <v>17</v>
      </c>
      <c r="K217" s="10" t="s">
        <v>18</v>
      </c>
      <c r="L217" s="10" t="s">
        <v>19</v>
      </c>
      <c r="M217" s="24">
        <v>0</v>
      </c>
      <c r="N217" s="11">
        <v>0</v>
      </c>
      <c r="O217" s="26">
        <v>42256.440011574072</v>
      </c>
      <c r="P217" s="10" t="s">
        <v>168</v>
      </c>
    </row>
    <row r="218" spans="1:16">
      <c r="A218" s="10" t="s">
        <v>16</v>
      </c>
      <c r="B218" s="11">
        <v>2016</v>
      </c>
      <c r="C218" s="11">
        <v>2016</v>
      </c>
      <c r="D218" s="10" t="s">
        <v>179</v>
      </c>
      <c r="E218" s="10" t="s">
        <v>150</v>
      </c>
      <c r="F218" s="10" t="s">
        <v>95</v>
      </c>
      <c r="G218" s="10" t="s">
        <v>96</v>
      </c>
      <c r="H218" s="10" t="s">
        <v>64</v>
      </c>
      <c r="I218" s="10" t="s">
        <v>65</v>
      </c>
      <c r="J218" s="10" t="s">
        <v>17</v>
      </c>
      <c r="K218" s="10" t="s">
        <v>18</v>
      </c>
      <c r="L218" s="10" t="s">
        <v>19</v>
      </c>
      <c r="M218" s="24">
        <v>100800</v>
      </c>
      <c r="N218" s="11">
        <v>0</v>
      </c>
      <c r="O218" s="26">
        <v>42343.83966435185</v>
      </c>
      <c r="P218" s="10" t="s">
        <v>53</v>
      </c>
    </row>
    <row r="219" spans="1:16">
      <c r="A219" s="10" t="s">
        <v>16</v>
      </c>
      <c r="B219" s="11">
        <v>2016</v>
      </c>
      <c r="C219" s="11">
        <v>2016</v>
      </c>
      <c r="D219" s="10" t="s">
        <v>178</v>
      </c>
      <c r="E219" s="10" t="s">
        <v>90</v>
      </c>
      <c r="F219" s="10" t="s">
        <v>81</v>
      </c>
      <c r="G219" s="10" t="s">
        <v>82</v>
      </c>
      <c r="H219" s="10" t="s">
        <v>27</v>
      </c>
      <c r="I219" s="10" t="s">
        <v>28</v>
      </c>
      <c r="J219" s="10" t="s">
        <v>17</v>
      </c>
      <c r="K219" s="10" t="s">
        <v>29</v>
      </c>
      <c r="L219" s="10" t="s">
        <v>30</v>
      </c>
      <c r="M219" s="24">
        <v>0</v>
      </c>
      <c r="N219" s="11">
        <v>0</v>
      </c>
      <c r="O219" s="26">
        <v>42256.440011574072</v>
      </c>
      <c r="P219" s="10" t="s">
        <v>168</v>
      </c>
    </row>
    <row r="220" spans="1:16">
      <c r="A220" s="10" t="s">
        <v>16</v>
      </c>
      <c r="B220" s="11">
        <v>2016</v>
      </c>
      <c r="C220" s="11">
        <v>2016</v>
      </c>
      <c r="D220" s="10" t="s">
        <v>179</v>
      </c>
      <c r="E220" s="10" t="s">
        <v>150</v>
      </c>
      <c r="F220" s="10" t="s">
        <v>81</v>
      </c>
      <c r="G220" s="10" t="s">
        <v>82</v>
      </c>
      <c r="H220" s="10" t="s">
        <v>27</v>
      </c>
      <c r="I220" s="10" t="s">
        <v>28</v>
      </c>
      <c r="J220" s="10" t="s">
        <v>17</v>
      </c>
      <c r="K220" s="10" t="s">
        <v>29</v>
      </c>
      <c r="L220" s="10" t="s">
        <v>30</v>
      </c>
      <c r="M220" s="24">
        <v>15750</v>
      </c>
      <c r="N220" s="11">
        <v>0</v>
      </c>
      <c r="O220" s="26">
        <v>42343.845034722224</v>
      </c>
      <c r="P220" s="10" t="s">
        <v>53</v>
      </c>
    </row>
    <row r="221" spans="1:16">
      <c r="A221" s="10" t="s">
        <v>16</v>
      </c>
      <c r="B221" s="11">
        <v>2016</v>
      </c>
      <c r="C221" s="11">
        <v>2016</v>
      </c>
      <c r="D221" s="10" t="s">
        <v>162</v>
      </c>
      <c r="E221" s="10" t="s">
        <v>127</v>
      </c>
      <c r="F221" s="10" t="s">
        <v>56</v>
      </c>
      <c r="G221" s="10" t="s">
        <v>57</v>
      </c>
      <c r="H221" s="10" t="s">
        <v>88</v>
      </c>
      <c r="I221" s="10" t="s">
        <v>89</v>
      </c>
      <c r="J221" s="10" t="s">
        <v>17</v>
      </c>
      <c r="K221" s="10" t="s">
        <v>29</v>
      </c>
      <c r="L221" s="10" t="s">
        <v>19</v>
      </c>
      <c r="M221" s="24">
        <v>190728</v>
      </c>
      <c r="N221" s="11">
        <v>0</v>
      </c>
      <c r="O221" s="26">
        <v>42343.564803240741</v>
      </c>
      <c r="P221" s="10" t="s">
        <v>53</v>
      </c>
    </row>
    <row r="222" spans="1:16">
      <c r="A222" s="10" t="s">
        <v>16</v>
      </c>
      <c r="B222" s="11">
        <v>2016</v>
      </c>
      <c r="C222" s="11">
        <v>2016</v>
      </c>
      <c r="D222" s="10" t="s">
        <v>178</v>
      </c>
      <c r="E222" s="10" t="s">
        <v>90</v>
      </c>
      <c r="F222" s="10" t="s">
        <v>56</v>
      </c>
      <c r="G222" s="10" t="s">
        <v>57</v>
      </c>
      <c r="H222" s="10" t="s">
        <v>88</v>
      </c>
      <c r="I222" s="10" t="s">
        <v>89</v>
      </c>
      <c r="J222" s="10" t="s">
        <v>17</v>
      </c>
      <c r="K222" s="10" t="s">
        <v>29</v>
      </c>
      <c r="L222" s="10" t="s">
        <v>19</v>
      </c>
      <c r="M222" s="24">
        <v>0</v>
      </c>
      <c r="N222" s="11">
        <v>0</v>
      </c>
      <c r="O222" s="26">
        <v>42256.440011574072</v>
      </c>
      <c r="P222" s="10" t="s">
        <v>168</v>
      </c>
    </row>
    <row r="223" spans="1:16">
      <c r="A223" s="10" t="s">
        <v>16</v>
      </c>
      <c r="B223" s="11">
        <v>2016</v>
      </c>
      <c r="C223" s="11">
        <v>2016</v>
      </c>
      <c r="D223" s="10" t="s">
        <v>179</v>
      </c>
      <c r="E223" s="10" t="s">
        <v>150</v>
      </c>
      <c r="F223" s="10" t="s">
        <v>56</v>
      </c>
      <c r="G223" s="10" t="s">
        <v>57</v>
      </c>
      <c r="H223" s="10" t="s">
        <v>88</v>
      </c>
      <c r="I223" s="10" t="s">
        <v>89</v>
      </c>
      <c r="J223" s="10" t="s">
        <v>17</v>
      </c>
      <c r="K223" s="10" t="s">
        <v>29</v>
      </c>
      <c r="L223" s="10" t="s">
        <v>19</v>
      </c>
      <c r="M223" s="24">
        <v>118108</v>
      </c>
      <c r="N223" s="11">
        <v>0</v>
      </c>
      <c r="O223" s="26">
        <v>42343.843136574076</v>
      </c>
      <c r="P223" s="10" t="s">
        <v>53</v>
      </c>
    </row>
    <row r="224" spans="1:16">
      <c r="A224" s="10" t="s">
        <v>16</v>
      </c>
      <c r="B224" s="11">
        <v>2016</v>
      </c>
      <c r="C224" s="11">
        <v>2016</v>
      </c>
      <c r="D224" s="10" t="s">
        <v>162</v>
      </c>
      <c r="E224" s="10" t="s">
        <v>127</v>
      </c>
      <c r="F224" s="10" t="s">
        <v>117</v>
      </c>
      <c r="G224" s="10" t="s">
        <v>118</v>
      </c>
      <c r="H224" s="10" t="s">
        <v>62</v>
      </c>
      <c r="I224" s="10" t="s">
        <v>63</v>
      </c>
      <c r="J224" s="10" t="s">
        <v>17</v>
      </c>
      <c r="K224" s="10" t="s">
        <v>29</v>
      </c>
      <c r="L224" s="10" t="s">
        <v>30</v>
      </c>
      <c r="M224" s="24">
        <v>729401</v>
      </c>
      <c r="N224" s="11">
        <v>0</v>
      </c>
      <c r="O224" s="26">
        <v>42343.560891203706</v>
      </c>
      <c r="P224" s="10" t="s">
        <v>53</v>
      </c>
    </row>
    <row r="225" spans="1:16">
      <c r="A225" s="10" t="s">
        <v>16</v>
      </c>
      <c r="B225" s="11">
        <v>2016</v>
      </c>
      <c r="C225" s="11">
        <v>2016</v>
      </c>
      <c r="D225" s="10" t="s">
        <v>162</v>
      </c>
      <c r="E225" s="10" t="s">
        <v>127</v>
      </c>
      <c r="F225" s="10" t="s">
        <v>93</v>
      </c>
      <c r="G225" s="10" t="s">
        <v>94</v>
      </c>
      <c r="H225" s="10" t="s">
        <v>62</v>
      </c>
      <c r="I225" s="10" t="s">
        <v>63</v>
      </c>
      <c r="J225" s="10" t="s">
        <v>17</v>
      </c>
      <c r="K225" s="10" t="s">
        <v>29</v>
      </c>
      <c r="L225" s="10" t="s">
        <v>30</v>
      </c>
      <c r="M225" s="24">
        <v>551792</v>
      </c>
      <c r="N225" s="11">
        <v>0</v>
      </c>
      <c r="O225" s="26">
        <v>42343.565706018519</v>
      </c>
      <c r="P225" s="10" t="s">
        <v>53</v>
      </c>
    </row>
    <row r="226" spans="1:16">
      <c r="A226" s="10" t="s">
        <v>16</v>
      </c>
      <c r="B226" s="11">
        <v>2016</v>
      </c>
      <c r="C226" s="11">
        <v>2016</v>
      </c>
      <c r="D226" s="10" t="s">
        <v>162</v>
      </c>
      <c r="E226" s="10" t="s">
        <v>127</v>
      </c>
      <c r="F226" s="10" t="s">
        <v>114</v>
      </c>
      <c r="G226" s="10" t="s">
        <v>115</v>
      </c>
      <c r="H226" s="10" t="s">
        <v>62</v>
      </c>
      <c r="I226" s="10" t="s">
        <v>63</v>
      </c>
      <c r="J226" s="10" t="s">
        <v>17</v>
      </c>
      <c r="K226" s="10" t="s">
        <v>29</v>
      </c>
      <c r="L226" s="10" t="s">
        <v>30</v>
      </c>
      <c r="M226" s="24">
        <v>4423685</v>
      </c>
      <c r="N226" s="11">
        <v>0</v>
      </c>
      <c r="O226" s="26">
        <v>42343.55128472222</v>
      </c>
      <c r="P226" s="10" t="s">
        <v>53</v>
      </c>
    </row>
    <row r="227" spans="1:16">
      <c r="A227" s="10" t="s">
        <v>16</v>
      </c>
      <c r="B227" s="11">
        <v>2016</v>
      </c>
      <c r="C227" s="11">
        <v>2016</v>
      </c>
      <c r="D227" s="10" t="s">
        <v>162</v>
      </c>
      <c r="E227" s="10" t="s">
        <v>127</v>
      </c>
      <c r="F227" s="10" t="s">
        <v>67</v>
      </c>
      <c r="G227" s="10" t="s">
        <v>68</v>
      </c>
      <c r="H227" s="10" t="s">
        <v>62</v>
      </c>
      <c r="I227" s="10" t="s">
        <v>63</v>
      </c>
      <c r="J227" s="10" t="s">
        <v>17</v>
      </c>
      <c r="K227" s="10" t="s">
        <v>29</v>
      </c>
      <c r="L227" s="10" t="s">
        <v>30</v>
      </c>
      <c r="M227" s="24">
        <v>332192</v>
      </c>
      <c r="N227" s="11">
        <v>0</v>
      </c>
      <c r="O227" s="26">
        <v>42343.553912037038</v>
      </c>
      <c r="P227" s="10" t="s">
        <v>53</v>
      </c>
    </row>
    <row r="228" spans="1:16">
      <c r="A228" s="10" t="s">
        <v>16</v>
      </c>
      <c r="B228" s="11">
        <v>2016</v>
      </c>
      <c r="C228" s="11">
        <v>2016</v>
      </c>
      <c r="D228" s="10" t="s">
        <v>162</v>
      </c>
      <c r="E228" s="10" t="s">
        <v>127</v>
      </c>
      <c r="F228" s="10" t="s">
        <v>100</v>
      </c>
      <c r="G228" s="10" t="s">
        <v>101</v>
      </c>
      <c r="H228" s="10" t="s">
        <v>62</v>
      </c>
      <c r="I228" s="10" t="s">
        <v>63</v>
      </c>
      <c r="J228" s="10" t="s">
        <v>17</v>
      </c>
      <c r="K228" s="10" t="s">
        <v>29</v>
      </c>
      <c r="L228" s="10" t="s">
        <v>30</v>
      </c>
      <c r="M228" s="24">
        <v>464558</v>
      </c>
      <c r="N228" s="11">
        <v>0</v>
      </c>
      <c r="O228" s="26">
        <v>42343.561747685184</v>
      </c>
      <c r="P228" s="10" t="s">
        <v>53</v>
      </c>
    </row>
    <row r="229" spans="1:16">
      <c r="A229" s="10" t="s">
        <v>16</v>
      </c>
      <c r="B229" s="11">
        <v>2016</v>
      </c>
      <c r="C229" s="11">
        <v>2016</v>
      </c>
      <c r="D229" s="10" t="s">
        <v>162</v>
      </c>
      <c r="E229" s="10" t="s">
        <v>127</v>
      </c>
      <c r="F229" s="10" t="s">
        <v>60</v>
      </c>
      <c r="G229" s="10" t="s">
        <v>61</v>
      </c>
      <c r="H229" s="10" t="s">
        <v>62</v>
      </c>
      <c r="I229" s="10" t="s">
        <v>63</v>
      </c>
      <c r="J229" s="10" t="s">
        <v>17</v>
      </c>
      <c r="K229" s="10" t="s">
        <v>18</v>
      </c>
      <c r="L229" s="10" t="s">
        <v>19</v>
      </c>
      <c r="M229" s="24">
        <v>7187</v>
      </c>
      <c r="N229" s="11">
        <v>0</v>
      </c>
      <c r="O229" s="26">
        <v>42343.563206018516</v>
      </c>
      <c r="P229" s="10" t="s">
        <v>53</v>
      </c>
    </row>
    <row r="230" spans="1:16">
      <c r="A230" s="10" t="s">
        <v>16</v>
      </c>
      <c r="B230" s="11">
        <v>2016</v>
      </c>
      <c r="C230" s="11">
        <v>2016</v>
      </c>
      <c r="D230" s="10" t="s">
        <v>162</v>
      </c>
      <c r="E230" s="10" t="s">
        <v>127</v>
      </c>
      <c r="F230" s="10" t="s">
        <v>97</v>
      </c>
      <c r="G230" s="10" t="s">
        <v>98</v>
      </c>
      <c r="H230" s="10" t="s">
        <v>62</v>
      </c>
      <c r="I230" s="10" t="s">
        <v>63</v>
      </c>
      <c r="J230" s="10" t="s">
        <v>17</v>
      </c>
      <c r="K230" s="10" t="s">
        <v>29</v>
      </c>
      <c r="L230" s="10" t="s">
        <v>19</v>
      </c>
      <c r="M230" s="24">
        <v>83000</v>
      </c>
      <c r="N230" s="11">
        <v>0</v>
      </c>
      <c r="O230" s="26">
        <v>42343.563993055555</v>
      </c>
      <c r="P230" s="10" t="s">
        <v>53</v>
      </c>
    </row>
    <row r="231" spans="1:16">
      <c r="A231" s="10" t="s">
        <v>16</v>
      </c>
      <c r="B231" s="11">
        <v>2016</v>
      </c>
      <c r="C231" s="11">
        <v>2016</v>
      </c>
      <c r="D231" s="10" t="s">
        <v>162</v>
      </c>
      <c r="E231" s="10" t="s">
        <v>127</v>
      </c>
      <c r="F231" s="10" t="s">
        <v>79</v>
      </c>
      <c r="G231" s="10" t="s">
        <v>80</v>
      </c>
      <c r="H231" s="10" t="s">
        <v>62</v>
      </c>
      <c r="I231" s="10" t="s">
        <v>63</v>
      </c>
      <c r="J231" s="10" t="s">
        <v>17</v>
      </c>
      <c r="K231" s="10" t="s">
        <v>18</v>
      </c>
      <c r="L231" s="10" t="s">
        <v>20</v>
      </c>
      <c r="M231" s="24">
        <v>138716</v>
      </c>
      <c r="N231" s="11">
        <v>0</v>
      </c>
      <c r="O231" s="26">
        <v>42343.55300925926</v>
      </c>
      <c r="P231" s="10" t="s">
        <v>53</v>
      </c>
    </row>
    <row r="232" spans="1:16">
      <c r="A232" s="10" t="s">
        <v>16</v>
      </c>
      <c r="B232" s="11">
        <v>2016</v>
      </c>
      <c r="C232" s="11">
        <v>2016</v>
      </c>
      <c r="D232" s="10" t="s">
        <v>162</v>
      </c>
      <c r="E232" s="10" t="s">
        <v>127</v>
      </c>
      <c r="F232" s="10" t="s">
        <v>84</v>
      </c>
      <c r="G232" s="10" t="s">
        <v>85</v>
      </c>
      <c r="H232" s="10" t="s">
        <v>62</v>
      </c>
      <c r="I232" s="10" t="s">
        <v>63</v>
      </c>
      <c r="J232" s="10" t="s">
        <v>17</v>
      </c>
      <c r="K232" s="10" t="s">
        <v>29</v>
      </c>
      <c r="L232" s="10" t="s">
        <v>30</v>
      </c>
      <c r="M232" s="24">
        <v>288887</v>
      </c>
      <c r="N232" s="11">
        <v>0</v>
      </c>
      <c r="O232" s="26">
        <v>42343.557951388888</v>
      </c>
      <c r="P232" s="10" t="s">
        <v>53</v>
      </c>
    </row>
    <row r="233" spans="1:16">
      <c r="A233" s="10" t="s">
        <v>16</v>
      </c>
      <c r="B233" s="11">
        <v>2016</v>
      </c>
      <c r="C233" s="11">
        <v>2016</v>
      </c>
      <c r="D233" s="10" t="s">
        <v>162</v>
      </c>
      <c r="E233" s="10" t="s">
        <v>127</v>
      </c>
      <c r="F233" s="10" t="s">
        <v>79</v>
      </c>
      <c r="G233" s="10" t="s">
        <v>80</v>
      </c>
      <c r="H233" s="10" t="s">
        <v>62</v>
      </c>
      <c r="I233" s="10" t="s">
        <v>63</v>
      </c>
      <c r="J233" s="10" t="s">
        <v>17</v>
      </c>
      <c r="K233" s="10" t="s">
        <v>18</v>
      </c>
      <c r="L233" s="10" t="s">
        <v>20</v>
      </c>
      <c r="M233" s="24">
        <v>179881</v>
      </c>
      <c r="N233" s="11">
        <v>0</v>
      </c>
      <c r="O233" s="26">
        <v>42343.5625462963</v>
      </c>
      <c r="P233" s="10" t="s">
        <v>53</v>
      </c>
    </row>
    <row r="234" spans="1:16">
      <c r="A234" s="10" t="s">
        <v>16</v>
      </c>
      <c r="B234" s="11">
        <v>2016</v>
      </c>
      <c r="C234" s="11">
        <v>2016</v>
      </c>
      <c r="D234" s="10" t="s">
        <v>162</v>
      </c>
      <c r="E234" s="10" t="s">
        <v>127</v>
      </c>
      <c r="F234" s="10" t="s">
        <v>79</v>
      </c>
      <c r="G234" s="10" t="s">
        <v>80</v>
      </c>
      <c r="H234" s="10" t="s">
        <v>62</v>
      </c>
      <c r="I234" s="10" t="s">
        <v>63</v>
      </c>
      <c r="J234" s="10" t="s">
        <v>17</v>
      </c>
      <c r="K234" s="10" t="s">
        <v>18</v>
      </c>
      <c r="L234" s="10" t="s">
        <v>20</v>
      </c>
      <c r="M234" s="24">
        <v>33289</v>
      </c>
      <c r="N234" s="11">
        <v>0</v>
      </c>
      <c r="O234" s="26">
        <v>42343.555636574078</v>
      </c>
      <c r="P234" s="10" t="s">
        <v>53</v>
      </c>
    </row>
    <row r="235" spans="1:16">
      <c r="A235" s="10" t="s">
        <v>16</v>
      </c>
      <c r="B235" s="11">
        <v>2016</v>
      </c>
      <c r="C235" s="11">
        <v>2016</v>
      </c>
      <c r="D235" s="10" t="s">
        <v>167</v>
      </c>
      <c r="E235" s="10" t="s">
        <v>66</v>
      </c>
      <c r="F235" s="10" t="s">
        <v>77</v>
      </c>
      <c r="G235" s="10" t="s">
        <v>78</v>
      </c>
      <c r="H235" s="10" t="s">
        <v>62</v>
      </c>
      <c r="I235" s="10" t="s">
        <v>63</v>
      </c>
      <c r="J235" s="10" t="s">
        <v>17</v>
      </c>
      <c r="K235" s="10" t="s">
        <v>29</v>
      </c>
      <c r="L235" s="10" t="s">
        <v>30</v>
      </c>
      <c r="M235" s="24">
        <v>0</v>
      </c>
      <c r="N235" s="11">
        <v>0</v>
      </c>
      <c r="O235" s="26">
        <v>42256.440011574072</v>
      </c>
      <c r="P235" s="10" t="s">
        <v>168</v>
      </c>
    </row>
    <row r="236" spans="1:16">
      <c r="A236" s="10" t="s">
        <v>16</v>
      </c>
      <c r="B236" s="11">
        <v>2016</v>
      </c>
      <c r="C236" s="11">
        <v>2016</v>
      </c>
      <c r="D236" s="10" t="s">
        <v>167</v>
      </c>
      <c r="E236" s="10" t="s">
        <v>66</v>
      </c>
      <c r="F236" s="10" t="s">
        <v>79</v>
      </c>
      <c r="G236" s="10" t="s">
        <v>80</v>
      </c>
      <c r="H236" s="10" t="s">
        <v>62</v>
      </c>
      <c r="I236" s="10" t="s">
        <v>63</v>
      </c>
      <c r="J236" s="10" t="s">
        <v>17</v>
      </c>
      <c r="K236" s="10" t="s">
        <v>18</v>
      </c>
      <c r="L236" s="10" t="s">
        <v>20</v>
      </c>
      <c r="M236" s="24">
        <v>0</v>
      </c>
      <c r="N236" s="11">
        <v>0</v>
      </c>
      <c r="O236" s="26">
        <v>42256.440011574072</v>
      </c>
      <c r="P236" s="10" t="s">
        <v>168</v>
      </c>
    </row>
    <row r="237" spans="1:16">
      <c r="A237" s="10" t="s">
        <v>16</v>
      </c>
      <c r="B237" s="11">
        <v>2016</v>
      </c>
      <c r="C237" s="11">
        <v>2016</v>
      </c>
      <c r="D237" s="10" t="s">
        <v>170</v>
      </c>
      <c r="E237" s="10" t="s">
        <v>136</v>
      </c>
      <c r="F237" s="10" t="s">
        <v>77</v>
      </c>
      <c r="G237" s="10" t="s">
        <v>78</v>
      </c>
      <c r="H237" s="10" t="s">
        <v>62</v>
      </c>
      <c r="I237" s="10" t="s">
        <v>63</v>
      </c>
      <c r="J237" s="10" t="s">
        <v>17</v>
      </c>
      <c r="K237" s="10" t="s">
        <v>29</v>
      </c>
      <c r="L237" s="10" t="s">
        <v>30</v>
      </c>
      <c r="M237" s="24">
        <v>44806</v>
      </c>
      <c r="N237" s="11">
        <v>0</v>
      </c>
      <c r="O237" s="26">
        <v>42343.727569444447</v>
      </c>
      <c r="P237" s="10" t="s">
        <v>53</v>
      </c>
    </row>
    <row r="238" spans="1:16">
      <c r="A238" s="10" t="s">
        <v>16</v>
      </c>
      <c r="B238" s="11">
        <v>2016</v>
      </c>
      <c r="C238" s="11">
        <v>2016</v>
      </c>
      <c r="D238" s="10" t="s">
        <v>172</v>
      </c>
      <c r="E238" s="10" t="s">
        <v>83</v>
      </c>
      <c r="F238" s="10" t="s">
        <v>77</v>
      </c>
      <c r="G238" s="10" t="s">
        <v>78</v>
      </c>
      <c r="H238" s="10" t="s">
        <v>62</v>
      </c>
      <c r="I238" s="10" t="s">
        <v>63</v>
      </c>
      <c r="J238" s="10" t="s">
        <v>17</v>
      </c>
      <c r="K238" s="10" t="s">
        <v>29</v>
      </c>
      <c r="L238" s="10" t="s">
        <v>30</v>
      </c>
      <c r="M238" s="24">
        <v>0</v>
      </c>
      <c r="N238" s="11">
        <v>0</v>
      </c>
      <c r="O238" s="26">
        <v>42256.440011574072</v>
      </c>
      <c r="P238" s="10" t="s">
        <v>168</v>
      </c>
    </row>
    <row r="239" spans="1:16">
      <c r="A239" s="10" t="s">
        <v>16</v>
      </c>
      <c r="B239" s="11">
        <v>2016</v>
      </c>
      <c r="C239" s="11">
        <v>2016</v>
      </c>
      <c r="D239" s="10" t="s">
        <v>174</v>
      </c>
      <c r="E239" s="10" t="s">
        <v>139</v>
      </c>
      <c r="F239" s="10" t="s">
        <v>77</v>
      </c>
      <c r="G239" s="10" t="s">
        <v>78</v>
      </c>
      <c r="H239" s="10" t="s">
        <v>62</v>
      </c>
      <c r="I239" s="10" t="s">
        <v>63</v>
      </c>
      <c r="J239" s="10" t="s">
        <v>17</v>
      </c>
      <c r="K239" s="10" t="s">
        <v>29</v>
      </c>
      <c r="L239" s="10" t="s">
        <v>30</v>
      </c>
      <c r="M239" s="24">
        <v>83094</v>
      </c>
      <c r="N239" s="11">
        <v>0</v>
      </c>
      <c r="O239" s="26">
        <v>42343.916041666664</v>
      </c>
      <c r="P239" s="10" t="s">
        <v>53</v>
      </c>
    </row>
    <row r="240" spans="1:16">
      <c r="A240" s="10" t="s">
        <v>16</v>
      </c>
      <c r="B240" s="11">
        <v>2016</v>
      </c>
      <c r="C240" s="11">
        <v>2016</v>
      </c>
      <c r="D240" s="10" t="s">
        <v>178</v>
      </c>
      <c r="E240" s="10" t="s">
        <v>90</v>
      </c>
      <c r="F240" s="10" t="s">
        <v>77</v>
      </c>
      <c r="G240" s="10" t="s">
        <v>78</v>
      </c>
      <c r="H240" s="10" t="s">
        <v>62</v>
      </c>
      <c r="I240" s="10" t="s">
        <v>63</v>
      </c>
      <c r="J240" s="10" t="s">
        <v>17</v>
      </c>
      <c r="K240" s="10" t="s">
        <v>29</v>
      </c>
      <c r="L240" s="10" t="s">
        <v>30</v>
      </c>
      <c r="M240" s="24">
        <v>0</v>
      </c>
      <c r="N240" s="11">
        <v>0</v>
      </c>
      <c r="O240" s="26">
        <v>42256.440011574072</v>
      </c>
      <c r="P240" s="10" t="s">
        <v>168</v>
      </c>
    </row>
    <row r="241" spans="1:16">
      <c r="A241" s="10" t="s">
        <v>16</v>
      </c>
      <c r="B241" s="11">
        <v>2016</v>
      </c>
      <c r="C241" s="11">
        <v>2016</v>
      </c>
      <c r="D241" s="10" t="s">
        <v>178</v>
      </c>
      <c r="E241" s="10" t="s">
        <v>90</v>
      </c>
      <c r="F241" s="10" t="s">
        <v>79</v>
      </c>
      <c r="G241" s="10" t="s">
        <v>80</v>
      </c>
      <c r="H241" s="10" t="s">
        <v>62</v>
      </c>
      <c r="I241" s="10" t="s">
        <v>63</v>
      </c>
      <c r="J241" s="10" t="s">
        <v>17</v>
      </c>
      <c r="K241" s="10" t="s">
        <v>18</v>
      </c>
      <c r="L241" s="10" t="s">
        <v>20</v>
      </c>
      <c r="M241" s="24">
        <v>0</v>
      </c>
      <c r="N241" s="11">
        <v>0</v>
      </c>
      <c r="O241" s="26">
        <v>42256.440011574072</v>
      </c>
      <c r="P241" s="10" t="s">
        <v>168</v>
      </c>
    </row>
    <row r="242" spans="1:16">
      <c r="A242" s="10" t="s">
        <v>16</v>
      </c>
      <c r="B242" s="11">
        <v>2016</v>
      </c>
      <c r="C242" s="11">
        <v>2016</v>
      </c>
      <c r="D242" s="10" t="s">
        <v>178</v>
      </c>
      <c r="E242" s="10" t="s">
        <v>90</v>
      </c>
      <c r="F242" s="10" t="s">
        <v>97</v>
      </c>
      <c r="G242" s="10" t="s">
        <v>98</v>
      </c>
      <c r="H242" s="10" t="s">
        <v>62</v>
      </c>
      <c r="I242" s="10" t="s">
        <v>63</v>
      </c>
      <c r="J242" s="10" t="s">
        <v>17</v>
      </c>
      <c r="K242" s="10" t="s">
        <v>29</v>
      </c>
      <c r="L242" s="10" t="s">
        <v>19</v>
      </c>
      <c r="M242" s="24">
        <v>0</v>
      </c>
      <c r="N242" s="11">
        <v>0</v>
      </c>
      <c r="O242" s="26">
        <v>42256.440011574072</v>
      </c>
      <c r="P242" s="10" t="s">
        <v>168</v>
      </c>
    </row>
    <row r="243" spans="1:16">
      <c r="A243" s="10" t="s">
        <v>16</v>
      </c>
      <c r="B243" s="11">
        <v>2016</v>
      </c>
      <c r="C243" s="11">
        <v>2016</v>
      </c>
      <c r="D243" s="10" t="s">
        <v>178</v>
      </c>
      <c r="E243" s="10" t="s">
        <v>90</v>
      </c>
      <c r="F243" s="10" t="s">
        <v>60</v>
      </c>
      <c r="G243" s="10" t="s">
        <v>61</v>
      </c>
      <c r="H243" s="10" t="s">
        <v>62</v>
      </c>
      <c r="I243" s="10" t="s">
        <v>63</v>
      </c>
      <c r="J243" s="10" t="s">
        <v>17</v>
      </c>
      <c r="K243" s="10" t="s">
        <v>18</v>
      </c>
      <c r="L243" s="10" t="s">
        <v>19</v>
      </c>
      <c r="M243" s="24">
        <v>0</v>
      </c>
      <c r="N243" s="11">
        <v>0</v>
      </c>
      <c r="O243" s="26">
        <v>42256.440011574072</v>
      </c>
      <c r="P243" s="10" t="s">
        <v>168</v>
      </c>
    </row>
    <row r="244" spans="1:16">
      <c r="A244" s="10" t="s">
        <v>16</v>
      </c>
      <c r="B244" s="11">
        <v>2016</v>
      </c>
      <c r="C244" s="11">
        <v>2016</v>
      </c>
      <c r="D244" s="10" t="s">
        <v>179</v>
      </c>
      <c r="E244" s="10" t="s">
        <v>150</v>
      </c>
      <c r="F244" s="10" t="s">
        <v>79</v>
      </c>
      <c r="G244" s="10" t="s">
        <v>80</v>
      </c>
      <c r="H244" s="10" t="s">
        <v>62</v>
      </c>
      <c r="I244" s="10" t="s">
        <v>63</v>
      </c>
      <c r="J244" s="10" t="s">
        <v>17</v>
      </c>
      <c r="K244" s="10" t="s">
        <v>18</v>
      </c>
      <c r="L244" s="10" t="s">
        <v>20</v>
      </c>
      <c r="M244" s="24">
        <v>53156</v>
      </c>
      <c r="N244" s="11">
        <v>0</v>
      </c>
      <c r="O244" s="26">
        <v>42343.83834490741</v>
      </c>
      <c r="P244" s="10" t="s">
        <v>53</v>
      </c>
    </row>
    <row r="245" spans="1:16">
      <c r="A245" s="10" t="s">
        <v>16</v>
      </c>
      <c r="B245" s="11">
        <v>2016</v>
      </c>
      <c r="C245" s="11">
        <v>2016</v>
      </c>
      <c r="D245" s="10" t="s">
        <v>179</v>
      </c>
      <c r="E245" s="10" t="s">
        <v>150</v>
      </c>
      <c r="F245" s="10" t="s">
        <v>77</v>
      </c>
      <c r="G245" s="10" t="s">
        <v>78</v>
      </c>
      <c r="H245" s="10" t="s">
        <v>62</v>
      </c>
      <c r="I245" s="10" t="s">
        <v>63</v>
      </c>
      <c r="J245" s="10" t="s">
        <v>17</v>
      </c>
      <c r="K245" s="10" t="s">
        <v>29</v>
      </c>
      <c r="L245" s="10" t="s">
        <v>30</v>
      </c>
      <c r="M245" s="24">
        <v>84470</v>
      </c>
      <c r="N245" s="11">
        <v>0</v>
      </c>
      <c r="O245" s="26">
        <v>42343.841134259259</v>
      </c>
      <c r="P245" s="10" t="s">
        <v>53</v>
      </c>
    </row>
    <row r="246" spans="1:16">
      <c r="A246" s="10" t="s">
        <v>16</v>
      </c>
      <c r="B246" s="11">
        <v>2016</v>
      </c>
      <c r="C246" s="11">
        <v>2016</v>
      </c>
      <c r="D246" s="10" t="s">
        <v>183</v>
      </c>
      <c r="E246" s="10" t="s">
        <v>99</v>
      </c>
      <c r="F246" s="10" t="s">
        <v>77</v>
      </c>
      <c r="G246" s="10" t="s">
        <v>78</v>
      </c>
      <c r="H246" s="10" t="s">
        <v>62</v>
      </c>
      <c r="I246" s="10" t="s">
        <v>63</v>
      </c>
      <c r="J246" s="10" t="s">
        <v>17</v>
      </c>
      <c r="K246" s="10" t="s">
        <v>29</v>
      </c>
      <c r="L246" s="10" t="s">
        <v>30</v>
      </c>
      <c r="M246" s="24">
        <v>0</v>
      </c>
      <c r="N246" s="11">
        <v>0</v>
      </c>
      <c r="O246" s="26">
        <v>42256.440011574072</v>
      </c>
      <c r="P246" s="10" t="s">
        <v>168</v>
      </c>
    </row>
    <row r="247" spans="1:16">
      <c r="A247" s="10" t="s">
        <v>16</v>
      </c>
      <c r="B247" s="11">
        <v>2016</v>
      </c>
      <c r="C247" s="11">
        <v>2016</v>
      </c>
      <c r="D247" s="10" t="s">
        <v>185</v>
      </c>
      <c r="E247" s="10" t="s">
        <v>144</v>
      </c>
      <c r="F247" s="10" t="s">
        <v>77</v>
      </c>
      <c r="G247" s="10" t="s">
        <v>78</v>
      </c>
      <c r="H247" s="10" t="s">
        <v>62</v>
      </c>
      <c r="I247" s="10" t="s">
        <v>63</v>
      </c>
      <c r="J247" s="10" t="s">
        <v>17</v>
      </c>
      <c r="K247" s="10" t="s">
        <v>29</v>
      </c>
      <c r="L247" s="10" t="s">
        <v>30</v>
      </c>
      <c r="M247" s="24">
        <v>48017</v>
      </c>
      <c r="N247" s="11">
        <v>0</v>
      </c>
      <c r="O247" s="26">
        <v>42343.926793981482</v>
      </c>
      <c r="P247" s="10" t="s">
        <v>53</v>
      </c>
    </row>
    <row r="248" spans="1:16">
      <c r="A248" s="10" t="s">
        <v>16</v>
      </c>
      <c r="B248" s="11">
        <v>2016</v>
      </c>
      <c r="C248" s="11">
        <v>2016</v>
      </c>
      <c r="D248" s="10" t="s">
        <v>191</v>
      </c>
      <c r="E248" s="10" t="s">
        <v>116</v>
      </c>
      <c r="F248" s="10" t="s">
        <v>77</v>
      </c>
      <c r="G248" s="10" t="s">
        <v>78</v>
      </c>
      <c r="H248" s="10" t="s">
        <v>62</v>
      </c>
      <c r="I248" s="10" t="s">
        <v>63</v>
      </c>
      <c r="J248" s="10" t="s">
        <v>17</v>
      </c>
      <c r="K248" s="10" t="s">
        <v>29</v>
      </c>
      <c r="L248" s="10" t="s">
        <v>30</v>
      </c>
      <c r="M248" s="24">
        <v>0</v>
      </c>
      <c r="N248" s="11">
        <v>0</v>
      </c>
      <c r="O248" s="26">
        <v>42256.440011574072</v>
      </c>
      <c r="P248" s="10" t="s">
        <v>168</v>
      </c>
    </row>
    <row r="249" spans="1:16">
      <c r="A249" s="10" t="s">
        <v>16</v>
      </c>
      <c r="B249" s="11">
        <v>2016</v>
      </c>
      <c r="C249" s="11">
        <v>2016</v>
      </c>
      <c r="D249" s="10" t="s">
        <v>193</v>
      </c>
      <c r="E249" s="10" t="s">
        <v>149</v>
      </c>
      <c r="F249" s="10" t="s">
        <v>77</v>
      </c>
      <c r="G249" s="10" t="s">
        <v>78</v>
      </c>
      <c r="H249" s="10" t="s">
        <v>62</v>
      </c>
      <c r="I249" s="10" t="s">
        <v>63</v>
      </c>
      <c r="J249" s="10" t="s">
        <v>17</v>
      </c>
      <c r="K249" s="10" t="s">
        <v>29</v>
      </c>
      <c r="L249" s="10" t="s">
        <v>30</v>
      </c>
      <c r="M249" s="24">
        <v>23076</v>
      </c>
      <c r="N249" s="11">
        <v>0</v>
      </c>
      <c r="O249" s="26">
        <v>42343.931076388886</v>
      </c>
      <c r="P249" s="10" t="s">
        <v>53</v>
      </c>
    </row>
    <row r="250" spans="1:16">
      <c r="A250" s="10" t="s">
        <v>16</v>
      </c>
      <c r="B250" s="11">
        <v>2016</v>
      </c>
      <c r="C250" s="11">
        <v>2016</v>
      </c>
      <c r="D250" s="10" t="s">
        <v>194</v>
      </c>
      <c r="E250" s="10" t="s">
        <v>119</v>
      </c>
      <c r="F250" s="10" t="s">
        <v>77</v>
      </c>
      <c r="G250" s="10" t="s">
        <v>78</v>
      </c>
      <c r="H250" s="10" t="s">
        <v>62</v>
      </c>
      <c r="I250" s="10" t="s">
        <v>63</v>
      </c>
      <c r="J250" s="10" t="s">
        <v>17</v>
      </c>
      <c r="K250" s="10" t="s">
        <v>29</v>
      </c>
      <c r="L250" s="10" t="s">
        <v>30</v>
      </c>
      <c r="M250" s="24">
        <v>559928</v>
      </c>
      <c r="N250" s="11">
        <v>0</v>
      </c>
      <c r="O250" s="26">
        <v>42344.589756944442</v>
      </c>
      <c r="P250" s="10" t="s">
        <v>53</v>
      </c>
    </row>
    <row r="251" spans="1:16">
      <c r="A251" s="10" t="s">
        <v>16</v>
      </c>
      <c r="B251" s="11">
        <v>2016</v>
      </c>
      <c r="C251" s="11">
        <v>2016</v>
      </c>
      <c r="D251" s="10" t="s">
        <v>199</v>
      </c>
      <c r="E251" s="10" t="s">
        <v>120</v>
      </c>
      <c r="F251" s="10" t="s">
        <v>77</v>
      </c>
      <c r="G251" s="10" t="s">
        <v>78</v>
      </c>
      <c r="H251" s="10" t="s">
        <v>62</v>
      </c>
      <c r="I251" s="10" t="s">
        <v>63</v>
      </c>
      <c r="J251" s="10" t="s">
        <v>17</v>
      </c>
      <c r="K251" s="10" t="s">
        <v>29</v>
      </c>
      <c r="L251" s="10" t="s">
        <v>30</v>
      </c>
      <c r="M251" s="24">
        <v>0</v>
      </c>
      <c r="N251" s="11">
        <v>0</v>
      </c>
      <c r="O251" s="26">
        <v>42256.440011574072</v>
      </c>
      <c r="P251" s="10" t="s">
        <v>168</v>
      </c>
    </row>
  </sheetData>
  <autoFilter ref="A5:P5" xr:uid="{00000000-0009-0000-0000-000002000000}">
    <sortState xmlns:xlrd2="http://schemas.microsoft.com/office/spreadsheetml/2017/richdata2" ref="A6:P251">
      <sortCondition ref="H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3:AR184"/>
  <sheetViews>
    <sheetView topLeftCell="A19" workbookViewId="0">
      <selection activeCell="D59" sqref="D59"/>
    </sheetView>
  </sheetViews>
  <sheetFormatPr defaultRowHeight="13.2"/>
  <cols>
    <col min="1" max="1" width="25" bestFit="1" customWidth="1"/>
    <col min="2" max="2" width="17.44140625" style="1" customWidth="1"/>
    <col min="3" max="3" width="15.44140625" customWidth="1"/>
    <col min="4" max="4" width="13.6640625" customWidth="1"/>
    <col min="5" max="5" width="8.6640625" customWidth="1"/>
    <col min="6" max="6" width="7.6640625" customWidth="1"/>
    <col min="7" max="7" width="10.33203125" customWidth="1"/>
    <col min="8" max="11" width="8.6640625" customWidth="1"/>
    <col min="12" max="12" width="7.6640625" customWidth="1"/>
    <col min="13" max="15" width="8.6640625" customWidth="1"/>
    <col min="16" max="16" width="7.6640625" customWidth="1"/>
    <col min="17" max="18" width="8.6640625" customWidth="1"/>
    <col min="19" max="19" width="10.33203125" customWidth="1"/>
    <col min="20" max="20" width="8.6640625" customWidth="1"/>
    <col min="21" max="23" width="7.6640625" customWidth="1"/>
    <col min="24" max="25" width="8.6640625" customWidth="1"/>
    <col min="26" max="27" width="10.33203125" customWidth="1"/>
    <col min="28" max="30" width="8.6640625" customWidth="1"/>
    <col min="31" max="31" width="7.6640625" customWidth="1"/>
    <col min="32" max="32" width="8.6640625" customWidth="1"/>
    <col min="33" max="34" width="10.33203125" customWidth="1"/>
    <col min="35" max="35" width="8.6640625" customWidth="1"/>
    <col min="36" max="36" width="7.6640625" customWidth="1"/>
    <col min="37" max="41" width="8.6640625" customWidth="1"/>
    <col min="42" max="43" width="7.6640625" customWidth="1"/>
    <col min="44" max="44" width="11.6640625" bestFit="1" customWidth="1"/>
  </cols>
  <sheetData>
    <row r="3" spans="1:44">
      <c r="A3" s="36" t="s">
        <v>216</v>
      </c>
      <c r="B3"/>
      <c r="D3" s="36" t="s">
        <v>217</v>
      </c>
    </row>
    <row r="4" spans="1:44">
      <c r="A4" s="36" t="s">
        <v>214</v>
      </c>
      <c r="B4" s="36" t="s">
        <v>10</v>
      </c>
      <c r="C4" s="36" t="s">
        <v>11</v>
      </c>
      <c r="D4" t="s">
        <v>127</v>
      </c>
      <c r="E4" t="s">
        <v>133</v>
      </c>
      <c r="F4" t="s">
        <v>134</v>
      </c>
      <c r="G4" t="s">
        <v>48</v>
      </c>
      <c r="H4" t="s">
        <v>66</v>
      </c>
      <c r="I4" t="s">
        <v>135</v>
      </c>
      <c r="J4" t="s">
        <v>136</v>
      </c>
      <c r="K4" t="s">
        <v>137</v>
      </c>
      <c r="L4" t="s">
        <v>83</v>
      </c>
      <c r="M4" t="s">
        <v>138</v>
      </c>
      <c r="N4" t="s">
        <v>139</v>
      </c>
      <c r="O4" t="s">
        <v>140</v>
      </c>
      <c r="P4" t="s">
        <v>141</v>
      </c>
      <c r="Q4" t="s">
        <v>142</v>
      </c>
      <c r="R4" t="s">
        <v>90</v>
      </c>
      <c r="S4" t="s">
        <v>150</v>
      </c>
      <c r="T4" t="s">
        <v>151</v>
      </c>
      <c r="U4" t="s">
        <v>152</v>
      </c>
      <c r="V4" t="s">
        <v>153</v>
      </c>
      <c r="W4" t="s">
        <v>99</v>
      </c>
      <c r="X4" t="s">
        <v>143</v>
      </c>
      <c r="Y4" t="s">
        <v>144</v>
      </c>
      <c r="Z4" t="s">
        <v>102</v>
      </c>
      <c r="AA4" t="s">
        <v>103</v>
      </c>
      <c r="AB4" t="s">
        <v>145</v>
      </c>
      <c r="AC4" t="s">
        <v>146</v>
      </c>
      <c r="AD4" t="s">
        <v>147</v>
      </c>
      <c r="AE4" t="s">
        <v>116</v>
      </c>
      <c r="AF4" t="s">
        <v>148</v>
      </c>
      <c r="AG4" t="s">
        <v>149</v>
      </c>
      <c r="AH4" t="s">
        <v>119</v>
      </c>
      <c r="AI4" t="s">
        <v>155</v>
      </c>
      <c r="AJ4" t="s">
        <v>156</v>
      </c>
      <c r="AK4" t="s">
        <v>157</v>
      </c>
      <c r="AL4" t="s">
        <v>158</v>
      </c>
      <c r="AM4" t="s">
        <v>120</v>
      </c>
      <c r="AN4" t="s">
        <v>154</v>
      </c>
      <c r="AO4" t="s">
        <v>159</v>
      </c>
      <c r="AP4" t="s">
        <v>160</v>
      </c>
      <c r="AQ4" t="s">
        <v>161</v>
      </c>
      <c r="AR4" t="s">
        <v>215</v>
      </c>
    </row>
    <row r="5" spans="1:44">
      <c r="A5" t="s">
        <v>40</v>
      </c>
      <c r="B5" t="s">
        <v>18</v>
      </c>
      <c r="C5" t="s">
        <v>19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>
        <v>113687</v>
      </c>
      <c r="AI5" s="21"/>
      <c r="AJ5" s="21"/>
      <c r="AK5" s="21"/>
      <c r="AL5" s="21"/>
      <c r="AM5" s="21"/>
      <c r="AN5" s="21"/>
      <c r="AO5" s="21"/>
      <c r="AP5" s="21"/>
      <c r="AQ5" s="21"/>
      <c r="AR5" s="21">
        <v>113687</v>
      </c>
    </row>
    <row r="6" spans="1:44">
      <c r="B6" t="s">
        <v>218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>
        <v>113687</v>
      </c>
      <c r="AI6" s="21"/>
      <c r="AJ6" s="21"/>
      <c r="AK6" s="21"/>
      <c r="AL6" s="21"/>
      <c r="AM6" s="21"/>
      <c r="AN6" s="21"/>
      <c r="AO6" s="21"/>
      <c r="AP6" s="21"/>
      <c r="AQ6" s="21"/>
      <c r="AR6" s="21">
        <v>113687</v>
      </c>
    </row>
    <row r="7" spans="1:44">
      <c r="A7" t="s">
        <v>220</v>
      </c>
      <c r="B7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>
        <v>113687</v>
      </c>
      <c r="AI7" s="21"/>
      <c r="AJ7" s="21"/>
      <c r="AK7" s="21"/>
      <c r="AL7" s="21"/>
      <c r="AM7" s="21"/>
      <c r="AN7" s="21"/>
      <c r="AO7" s="21"/>
      <c r="AP7" s="21"/>
      <c r="AQ7" s="21"/>
      <c r="AR7" s="21">
        <v>113687</v>
      </c>
    </row>
    <row r="8" spans="1:44">
      <c r="A8" t="s">
        <v>35</v>
      </c>
      <c r="B8" t="s">
        <v>18</v>
      </c>
      <c r="C8" t="s">
        <v>19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>
        <v>212683</v>
      </c>
      <c r="AI8" s="21"/>
      <c r="AJ8" s="21"/>
      <c r="AK8" s="21"/>
      <c r="AL8" s="21"/>
      <c r="AM8" s="21"/>
      <c r="AN8" s="21"/>
      <c r="AO8" s="21"/>
      <c r="AP8" s="21"/>
      <c r="AQ8" s="21"/>
      <c r="AR8" s="21">
        <v>212683</v>
      </c>
    </row>
    <row r="9" spans="1:44">
      <c r="B9" t="s">
        <v>218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>
        <v>212683</v>
      </c>
      <c r="AI9" s="21"/>
      <c r="AJ9" s="21"/>
      <c r="AK9" s="21"/>
      <c r="AL9" s="21"/>
      <c r="AM9" s="21"/>
      <c r="AN9" s="21"/>
      <c r="AO9" s="21"/>
      <c r="AP9" s="21"/>
      <c r="AQ9" s="21"/>
      <c r="AR9" s="21">
        <v>212683</v>
      </c>
    </row>
    <row r="10" spans="1:44">
      <c r="A10" t="s">
        <v>221</v>
      </c>
      <c r="B1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v>212683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>
        <v>212683</v>
      </c>
    </row>
    <row r="11" spans="1:44">
      <c r="A11" t="s">
        <v>51</v>
      </c>
      <c r="B11" t="s">
        <v>18</v>
      </c>
      <c r="C11" t="s">
        <v>19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>
        <v>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>
        <v>0</v>
      </c>
    </row>
    <row r="12" spans="1:44">
      <c r="B12" t="s">
        <v>218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>
        <v>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>
        <v>0</v>
      </c>
    </row>
    <row r="13" spans="1:44">
      <c r="A13" t="s">
        <v>222</v>
      </c>
      <c r="B1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>
        <v>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>
        <v>0</v>
      </c>
    </row>
    <row r="14" spans="1:44">
      <c r="A14" t="s">
        <v>46</v>
      </c>
      <c r="B14" t="s">
        <v>29</v>
      </c>
      <c r="C14" t="s">
        <v>21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>
        <v>0</v>
      </c>
      <c r="S14" s="21">
        <v>50400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>
        <v>50400</v>
      </c>
    </row>
    <row r="15" spans="1:44">
      <c r="B15" t="s">
        <v>219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>
        <v>0</v>
      </c>
      <c r="S15" s="21">
        <v>50400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50400</v>
      </c>
    </row>
    <row r="16" spans="1:44">
      <c r="A16" t="s">
        <v>223</v>
      </c>
      <c r="B1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>
        <v>0</v>
      </c>
      <c r="S16" s="21">
        <v>50400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>
        <v>50400</v>
      </c>
    </row>
    <row r="17" spans="1:44">
      <c r="A17" t="s">
        <v>44</v>
      </c>
      <c r="B17" t="s">
        <v>29</v>
      </c>
      <c r="C17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521415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>
        <v>521415</v>
      </c>
    </row>
    <row r="18" spans="1:44">
      <c r="B18" t="s">
        <v>219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521415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>
        <v>521415</v>
      </c>
    </row>
    <row r="19" spans="1:44">
      <c r="A19" t="s">
        <v>224</v>
      </c>
      <c r="B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521415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>
        <v>521415</v>
      </c>
    </row>
    <row r="20" spans="1:44">
      <c r="A20" t="s">
        <v>22</v>
      </c>
      <c r="B20" t="s">
        <v>29</v>
      </c>
      <c r="C20" t="s">
        <v>30</v>
      </c>
      <c r="D20" s="21"/>
      <c r="E20" s="21">
        <v>394742</v>
      </c>
      <c r="F20" s="21">
        <v>8584</v>
      </c>
      <c r="G20" s="21">
        <v>655029</v>
      </c>
      <c r="H20" s="21">
        <v>313429</v>
      </c>
      <c r="I20" s="21">
        <v>438634</v>
      </c>
      <c r="J20" s="21"/>
      <c r="K20" s="21">
        <v>93142</v>
      </c>
      <c r="L20" s="21">
        <v>47731</v>
      </c>
      <c r="M20" s="21">
        <v>483115</v>
      </c>
      <c r="N20" s="21"/>
      <c r="O20" s="21">
        <v>166852</v>
      </c>
      <c r="P20" s="21">
        <v>6837</v>
      </c>
      <c r="Q20" s="21">
        <v>26351</v>
      </c>
      <c r="R20" s="21">
        <v>125381</v>
      </c>
      <c r="S20" s="21"/>
      <c r="T20" s="21">
        <v>226207</v>
      </c>
      <c r="U20" s="21"/>
      <c r="V20" s="21">
        <v>35036</v>
      </c>
      <c r="W20" s="21">
        <v>45837</v>
      </c>
      <c r="X20" s="21"/>
      <c r="Y20" s="21"/>
      <c r="Z20" s="21">
        <v>777284</v>
      </c>
      <c r="AA20" s="21">
        <v>395132</v>
      </c>
      <c r="AB20" s="21">
        <v>185749</v>
      </c>
      <c r="AC20" s="21">
        <v>725104</v>
      </c>
      <c r="AD20" s="21">
        <v>188533</v>
      </c>
      <c r="AE20" s="21">
        <v>50227</v>
      </c>
      <c r="AF20" s="21"/>
      <c r="AG20" s="21"/>
      <c r="AH20" s="21">
        <v>0</v>
      </c>
      <c r="AI20" s="21">
        <v>233570</v>
      </c>
      <c r="AJ20" s="21"/>
      <c r="AK20" s="21"/>
      <c r="AL20" s="21"/>
      <c r="AM20" s="21">
        <v>511329</v>
      </c>
      <c r="AN20" s="21">
        <v>294471</v>
      </c>
      <c r="AO20" s="21">
        <v>387548</v>
      </c>
      <c r="AP20" s="21">
        <v>42132</v>
      </c>
      <c r="AQ20" s="21">
        <v>6066</v>
      </c>
      <c r="AR20" s="21">
        <v>6864052</v>
      </c>
    </row>
    <row r="21" spans="1:44">
      <c r="B21"/>
      <c r="C21" t="s">
        <v>19</v>
      </c>
      <c r="D21" s="21"/>
      <c r="E21" s="21"/>
      <c r="F21" s="21"/>
      <c r="G21" s="21">
        <v>559148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>
        <v>559148</v>
      </c>
    </row>
    <row r="22" spans="1:44">
      <c r="B22" t="s">
        <v>219</v>
      </c>
      <c r="D22" s="21"/>
      <c r="E22" s="21">
        <v>394742</v>
      </c>
      <c r="F22" s="21">
        <v>8584</v>
      </c>
      <c r="G22" s="21">
        <v>1214177</v>
      </c>
      <c r="H22" s="21">
        <v>313429</v>
      </c>
      <c r="I22" s="21">
        <v>438634</v>
      </c>
      <c r="J22" s="21"/>
      <c r="K22" s="21">
        <v>93142</v>
      </c>
      <c r="L22" s="21">
        <v>47731</v>
      </c>
      <c r="M22" s="21">
        <v>483115</v>
      </c>
      <c r="N22" s="21"/>
      <c r="O22" s="21">
        <v>166852</v>
      </c>
      <c r="P22" s="21">
        <v>6837</v>
      </c>
      <c r="Q22" s="21">
        <v>26351</v>
      </c>
      <c r="R22" s="21">
        <v>125381</v>
      </c>
      <c r="S22" s="21"/>
      <c r="T22" s="21">
        <v>226207</v>
      </c>
      <c r="U22" s="21"/>
      <c r="V22" s="21">
        <v>35036</v>
      </c>
      <c r="W22" s="21">
        <v>45837</v>
      </c>
      <c r="X22" s="21"/>
      <c r="Y22" s="21"/>
      <c r="Z22" s="21">
        <v>777284</v>
      </c>
      <c r="AA22" s="21">
        <v>395132</v>
      </c>
      <c r="AB22" s="21">
        <v>185749</v>
      </c>
      <c r="AC22" s="21">
        <v>725104</v>
      </c>
      <c r="AD22" s="21">
        <v>188533</v>
      </c>
      <c r="AE22" s="21">
        <v>50227</v>
      </c>
      <c r="AF22" s="21"/>
      <c r="AG22" s="21"/>
      <c r="AH22" s="21">
        <v>0</v>
      </c>
      <c r="AI22" s="21">
        <v>233570</v>
      </c>
      <c r="AJ22" s="21"/>
      <c r="AK22" s="21"/>
      <c r="AL22" s="21"/>
      <c r="AM22" s="21">
        <v>511329</v>
      </c>
      <c r="AN22" s="21">
        <v>294471</v>
      </c>
      <c r="AO22" s="21">
        <v>387548</v>
      </c>
      <c r="AP22" s="21">
        <v>42132</v>
      </c>
      <c r="AQ22" s="21">
        <v>6066</v>
      </c>
      <c r="AR22" s="21">
        <v>7423200</v>
      </c>
    </row>
    <row r="23" spans="1:44">
      <c r="B23" t="s">
        <v>18</v>
      </c>
      <c r="C23" t="s">
        <v>19</v>
      </c>
      <c r="D23" s="21"/>
      <c r="E23" s="21"/>
      <c r="F23" s="21"/>
      <c r="G23" s="21">
        <v>18711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18535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>
        <v>37246</v>
      </c>
    </row>
    <row r="24" spans="1:44">
      <c r="B24" t="s">
        <v>218</v>
      </c>
      <c r="D24" s="21"/>
      <c r="E24" s="21"/>
      <c r="F24" s="21"/>
      <c r="G24" s="21">
        <v>18711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18535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>
        <v>37246</v>
      </c>
    </row>
    <row r="25" spans="1:44">
      <c r="A25" t="s">
        <v>225</v>
      </c>
      <c r="B25"/>
      <c r="D25" s="21"/>
      <c r="E25" s="21">
        <v>394742</v>
      </c>
      <c r="F25" s="21">
        <v>8584</v>
      </c>
      <c r="G25" s="21">
        <v>1232888</v>
      </c>
      <c r="H25" s="21">
        <v>313429</v>
      </c>
      <c r="I25" s="21">
        <v>438634</v>
      </c>
      <c r="J25" s="21"/>
      <c r="K25" s="21">
        <v>93142</v>
      </c>
      <c r="L25" s="21">
        <v>47731</v>
      </c>
      <c r="M25" s="21">
        <v>483115</v>
      </c>
      <c r="N25" s="21"/>
      <c r="O25" s="21">
        <v>166852</v>
      </c>
      <c r="P25" s="21">
        <v>6837</v>
      </c>
      <c r="Q25" s="21">
        <v>26351</v>
      </c>
      <c r="R25" s="21">
        <v>125381</v>
      </c>
      <c r="S25" s="21"/>
      <c r="T25" s="21">
        <v>226207</v>
      </c>
      <c r="U25" s="21"/>
      <c r="V25" s="21">
        <v>35036</v>
      </c>
      <c r="W25" s="21">
        <v>45837</v>
      </c>
      <c r="X25" s="21">
        <v>18535</v>
      </c>
      <c r="Y25" s="21"/>
      <c r="Z25" s="21">
        <v>777284</v>
      </c>
      <c r="AA25" s="21">
        <v>395132</v>
      </c>
      <c r="AB25" s="21">
        <v>185749</v>
      </c>
      <c r="AC25" s="21">
        <v>725104</v>
      </c>
      <c r="AD25" s="21">
        <v>188533</v>
      </c>
      <c r="AE25" s="21">
        <v>50227</v>
      </c>
      <c r="AF25" s="21"/>
      <c r="AG25" s="21"/>
      <c r="AH25" s="21">
        <v>0</v>
      </c>
      <c r="AI25" s="21">
        <v>233570</v>
      </c>
      <c r="AJ25" s="21"/>
      <c r="AK25" s="21"/>
      <c r="AL25" s="21"/>
      <c r="AM25" s="21">
        <v>511329</v>
      </c>
      <c r="AN25" s="21">
        <v>294471</v>
      </c>
      <c r="AO25" s="21">
        <v>387548</v>
      </c>
      <c r="AP25" s="21">
        <v>42132</v>
      </c>
      <c r="AQ25" s="21">
        <v>6066</v>
      </c>
      <c r="AR25" s="21">
        <v>7460446</v>
      </c>
    </row>
    <row r="26" spans="1:44">
      <c r="A26" t="s">
        <v>25</v>
      </c>
      <c r="B26" t="s">
        <v>29</v>
      </c>
      <c r="C26" t="s">
        <v>30</v>
      </c>
      <c r="D26" s="21"/>
      <c r="E26" s="21"/>
      <c r="F26" s="21"/>
      <c r="G26" s="21">
        <v>1200</v>
      </c>
      <c r="H26" s="21">
        <v>0</v>
      </c>
      <c r="I26" s="21"/>
      <c r="J26" s="21">
        <v>9154</v>
      </c>
      <c r="K26" s="21">
        <v>14000</v>
      </c>
      <c r="L26" s="21">
        <v>0</v>
      </c>
      <c r="M26" s="21">
        <v>5500</v>
      </c>
      <c r="N26" s="21">
        <v>283985</v>
      </c>
      <c r="O26" s="21"/>
      <c r="P26" s="21"/>
      <c r="Q26" s="21"/>
      <c r="R26" s="21">
        <v>0</v>
      </c>
      <c r="S26" s="21">
        <v>1566248</v>
      </c>
      <c r="T26" s="21"/>
      <c r="U26" s="21"/>
      <c r="V26" s="21"/>
      <c r="W26" s="21">
        <v>0</v>
      </c>
      <c r="X26" s="21">
        <v>1400</v>
      </c>
      <c r="Y26" s="21">
        <v>5408</v>
      </c>
      <c r="Z26" s="21">
        <v>15000</v>
      </c>
      <c r="AA26" s="21">
        <v>54180</v>
      </c>
      <c r="AB26" s="21"/>
      <c r="AC26" s="21"/>
      <c r="AD26" s="21"/>
      <c r="AE26" s="21">
        <v>0</v>
      </c>
      <c r="AF26" s="21"/>
      <c r="AG26" s="21">
        <v>1834744</v>
      </c>
      <c r="AH26" s="21">
        <v>5513</v>
      </c>
      <c r="AI26" s="21"/>
      <c r="AJ26" s="21"/>
      <c r="AK26" s="21"/>
      <c r="AL26" s="21"/>
      <c r="AM26" s="21">
        <v>0</v>
      </c>
      <c r="AN26" s="21"/>
      <c r="AO26" s="21"/>
      <c r="AP26" s="21"/>
      <c r="AQ26" s="21"/>
      <c r="AR26" s="21">
        <v>3796332</v>
      </c>
    </row>
    <row r="27" spans="1:44">
      <c r="B27"/>
      <c r="C27" t="s">
        <v>19</v>
      </c>
      <c r="D27" s="21"/>
      <c r="E27" s="21"/>
      <c r="F27" s="21"/>
      <c r="G27" s="21">
        <v>33250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v>0</v>
      </c>
      <c r="S27" s="21">
        <v>41077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>
        <v>74327</v>
      </c>
    </row>
    <row r="28" spans="1:44">
      <c r="B28" t="s">
        <v>219</v>
      </c>
      <c r="D28" s="21"/>
      <c r="E28" s="21"/>
      <c r="F28" s="21"/>
      <c r="G28" s="21">
        <v>34450</v>
      </c>
      <c r="H28" s="21">
        <v>0</v>
      </c>
      <c r="I28" s="21"/>
      <c r="J28" s="21">
        <v>9154</v>
      </c>
      <c r="K28" s="21">
        <v>14000</v>
      </c>
      <c r="L28" s="21">
        <v>0</v>
      </c>
      <c r="M28" s="21">
        <v>5500</v>
      </c>
      <c r="N28" s="21">
        <v>283985</v>
      </c>
      <c r="O28" s="21"/>
      <c r="P28" s="21"/>
      <c r="Q28" s="21"/>
      <c r="R28" s="21">
        <v>0</v>
      </c>
      <c r="S28" s="21">
        <v>1607325</v>
      </c>
      <c r="T28" s="21"/>
      <c r="U28" s="21"/>
      <c r="V28" s="21"/>
      <c r="W28" s="21">
        <v>0</v>
      </c>
      <c r="X28" s="21">
        <v>1400</v>
      </c>
      <c r="Y28" s="21">
        <v>5408</v>
      </c>
      <c r="Z28" s="21">
        <v>15000</v>
      </c>
      <c r="AA28" s="21">
        <v>54180</v>
      </c>
      <c r="AB28" s="21"/>
      <c r="AC28" s="21"/>
      <c r="AD28" s="21"/>
      <c r="AE28" s="21">
        <v>0</v>
      </c>
      <c r="AF28" s="21"/>
      <c r="AG28" s="21">
        <v>1834744</v>
      </c>
      <c r="AH28" s="21">
        <v>5513</v>
      </c>
      <c r="AI28" s="21"/>
      <c r="AJ28" s="21"/>
      <c r="AK28" s="21"/>
      <c r="AL28" s="21"/>
      <c r="AM28" s="21">
        <v>0</v>
      </c>
      <c r="AN28" s="21"/>
      <c r="AO28" s="21"/>
      <c r="AP28" s="21"/>
      <c r="AQ28" s="21"/>
      <c r="AR28" s="21">
        <v>3870659</v>
      </c>
    </row>
    <row r="29" spans="1:44">
      <c r="B29" t="s">
        <v>18</v>
      </c>
      <c r="C29" t="s">
        <v>20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v>0</v>
      </c>
      <c r="S29" s="21">
        <v>67560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>
        <v>67560</v>
      </c>
    </row>
    <row r="30" spans="1:44">
      <c r="B30" t="s">
        <v>218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v>0</v>
      </c>
      <c r="S30" s="21">
        <v>67560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>
        <v>67560</v>
      </c>
    </row>
    <row r="31" spans="1:44">
      <c r="A31" t="s">
        <v>226</v>
      </c>
      <c r="B31"/>
      <c r="D31" s="21"/>
      <c r="E31" s="21"/>
      <c r="F31" s="21"/>
      <c r="G31" s="21">
        <v>34450</v>
      </c>
      <c r="H31" s="21">
        <v>0</v>
      </c>
      <c r="I31" s="21"/>
      <c r="J31" s="21">
        <v>9154</v>
      </c>
      <c r="K31" s="21">
        <v>14000</v>
      </c>
      <c r="L31" s="21">
        <v>0</v>
      </c>
      <c r="M31" s="21">
        <v>5500</v>
      </c>
      <c r="N31" s="21">
        <v>283985</v>
      </c>
      <c r="O31" s="21"/>
      <c r="P31" s="21"/>
      <c r="Q31" s="21"/>
      <c r="R31" s="21">
        <v>0</v>
      </c>
      <c r="S31" s="21">
        <v>1674885</v>
      </c>
      <c r="T31" s="21"/>
      <c r="U31" s="21"/>
      <c r="V31" s="21"/>
      <c r="W31" s="21">
        <v>0</v>
      </c>
      <c r="X31" s="21">
        <v>1400</v>
      </c>
      <c r="Y31" s="21">
        <v>5408</v>
      </c>
      <c r="Z31" s="21">
        <v>15000</v>
      </c>
      <c r="AA31" s="21">
        <v>54180</v>
      </c>
      <c r="AB31" s="21"/>
      <c r="AC31" s="21"/>
      <c r="AD31" s="21"/>
      <c r="AE31" s="21">
        <v>0</v>
      </c>
      <c r="AF31" s="21"/>
      <c r="AG31" s="21">
        <v>1834744</v>
      </c>
      <c r="AH31" s="21">
        <v>5513</v>
      </c>
      <c r="AI31" s="21"/>
      <c r="AJ31" s="21"/>
      <c r="AK31" s="21"/>
      <c r="AL31" s="21"/>
      <c r="AM31" s="21">
        <v>0</v>
      </c>
      <c r="AN31" s="21"/>
      <c r="AO31" s="21"/>
      <c r="AP31" s="21"/>
      <c r="AQ31" s="21"/>
      <c r="AR31" s="21">
        <v>3938219</v>
      </c>
    </row>
    <row r="32" spans="1:44">
      <c r="A32" t="s">
        <v>75</v>
      </c>
      <c r="B32" t="s">
        <v>29</v>
      </c>
      <c r="C32" t="s">
        <v>30</v>
      </c>
      <c r="D32" s="21">
        <v>1354211</v>
      </c>
      <c r="E32" s="21"/>
      <c r="F32" s="21">
        <v>40463</v>
      </c>
      <c r="G32" s="21"/>
      <c r="H32" s="21">
        <v>54897</v>
      </c>
      <c r="I32" s="21"/>
      <c r="J32" s="21">
        <v>180000</v>
      </c>
      <c r="K32" s="21"/>
      <c r="L32" s="21">
        <v>47252</v>
      </c>
      <c r="M32" s="21"/>
      <c r="N32" s="21">
        <v>85230</v>
      </c>
      <c r="O32" s="21"/>
      <c r="P32" s="21">
        <v>26539</v>
      </c>
      <c r="Q32" s="21">
        <v>101049</v>
      </c>
      <c r="R32" s="21">
        <v>104918</v>
      </c>
      <c r="S32" s="21">
        <v>81207</v>
      </c>
      <c r="T32" s="21"/>
      <c r="U32" s="21">
        <v>15079</v>
      </c>
      <c r="V32" s="21">
        <v>17090</v>
      </c>
      <c r="W32" s="21">
        <v>0</v>
      </c>
      <c r="X32" s="21"/>
      <c r="Y32" s="21">
        <v>210672</v>
      </c>
      <c r="Z32" s="21">
        <v>380409</v>
      </c>
      <c r="AA32" s="21">
        <v>580694</v>
      </c>
      <c r="AB32" s="21">
        <v>61121</v>
      </c>
      <c r="AC32" s="21"/>
      <c r="AD32" s="21">
        <v>332356</v>
      </c>
      <c r="AE32" s="21">
        <v>27792</v>
      </c>
      <c r="AF32" s="21">
        <v>297874</v>
      </c>
      <c r="AG32" s="21">
        <v>34725</v>
      </c>
      <c r="AH32" s="21">
        <v>1050686</v>
      </c>
      <c r="AI32" s="21"/>
      <c r="AJ32" s="21">
        <v>59312</v>
      </c>
      <c r="AK32" s="21">
        <v>985980</v>
      </c>
      <c r="AL32" s="21">
        <v>600093</v>
      </c>
      <c r="AM32" s="21">
        <v>0</v>
      </c>
      <c r="AN32" s="21">
        <v>62854</v>
      </c>
      <c r="AO32" s="21"/>
      <c r="AP32" s="21">
        <v>35909</v>
      </c>
      <c r="AQ32" s="21">
        <v>27925</v>
      </c>
      <c r="AR32" s="21">
        <v>6856337</v>
      </c>
    </row>
    <row r="33" spans="1:44">
      <c r="B33" t="s">
        <v>219</v>
      </c>
      <c r="D33" s="21">
        <v>1354211</v>
      </c>
      <c r="E33" s="21"/>
      <c r="F33" s="21">
        <v>40463</v>
      </c>
      <c r="G33" s="21"/>
      <c r="H33" s="21">
        <v>54897</v>
      </c>
      <c r="I33" s="21"/>
      <c r="J33" s="21">
        <v>180000</v>
      </c>
      <c r="K33" s="21"/>
      <c r="L33" s="21">
        <v>47252</v>
      </c>
      <c r="M33" s="21"/>
      <c r="N33" s="21">
        <v>85230</v>
      </c>
      <c r="O33" s="21"/>
      <c r="P33" s="21">
        <v>26539</v>
      </c>
      <c r="Q33" s="21">
        <v>101049</v>
      </c>
      <c r="R33" s="21">
        <v>104918</v>
      </c>
      <c r="S33" s="21">
        <v>81207</v>
      </c>
      <c r="T33" s="21"/>
      <c r="U33" s="21">
        <v>15079</v>
      </c>
      <c r="V33" s="21">
        <v>17090</v>
      </c>
      <c r="W33" s="21">
        <v>0</v>
      </c>
      <c r="X33" s="21"/>
      <c r="Y33" s="21">
        <v>210672</v>
      </c>
      <c r="Z33" s="21">
        <v>380409</v>
      </c>
      <c r="AA33" s="21">
        <v>580694</v>
      </c>
      <c r="AB33" s="21">
        <v>61121</v>
      </c>
      <c r="AC33" s="21"/>
      <c r="AD33" s="21">
        <v>332356</v>
      </c>
      <c r="AE33" s="21">
        <v>27792</v>
      </c>
      <c r="AF33" s="21">
        <v>297874</v>
      </c>
      <c r="AG33" s="21">
        <v>34725</v>
      </c>
      <c r="AH33" s="21">
        <v>1050686</v>
      </c>
      <c r="AI33" s="21"/>
      <c r="AJ33" s="21">
        <v>59312</v>
      </c>
      <c r="AK33" s="21">
        <v>985980</v>
      </c>
      <c r="AL33" s="21">
        <v>600093</v>
      </c>
      <c r="AM33" s="21">
        <v>0</v>
      </c>
      <c r="AN33" s="21">
        <v>62854</v>
      </c>
      <c r="AO33" s="21"/>
      <c r="AP33" s="21">
        <v>35909</v>
      </c>
      <c r="AQ33" s="21">
        <v>27925</v>
      </c>
      <c r="AR33" s="21">
        <v>6856337</v>
      </c>
    </row>
    <row r="34" spans="1:44">
      <c r="B34" t="s">
        <v>18</v>
      </c>
      <c r="C34" t="s">
        <v>19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0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>
        <v>0</v>
      </c>
    </row>
    <row r="35" spans="1:44">
      <c r="B35"/>
      <c r="C35" t="s">
        <v>20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>
        <v>0</v>
      </c>
      <c r="AI35" s="21"/>
      <c r="AJ35" s="21"/>
      <c r="AK35" s="21"/>
      <c r="AL35" s="21"/>
      <c r="AM35" s="21"/>
      <c r="AN35" s="21"/>
      <c r="AO35" s="21"/>
      <c r="AP35" s="21"/>
      <c r="AQ35" s="21"/>
      <c r="AR35" s="21">
        <v>0</v>
      </c>
    </row>
    <row r="36" spans="1:44">
      <c r="B36" t="s">
        <v>218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>
        <v>0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0</v>
      </c>
      <c r="AI36" s="21"/>
      <c r="AJ36" s="21"/>
      <c r="AK36" s="21"/>
      <c r="AL36" s="21"/>
      <c r="AM36" s="21"/>
      <c r="AN36" s="21"/>
      <c r="AO36" s="21"/>
      <c r="AP36" s="21"/>
      <c r="AQ36" s="21"/>
      <c r="AR36" s="21">
        <v>0</v>
      </c>
    </row>
    <row r="37" spans="1:44">
      <c r="A37" t="s">
        <v>227</v>
      </c>
      <c r="B37"/>
      <c r="D37" s="21">
        <v>1354211</v>
      </c>
      <c r="E37" s="21"/>
      <c r="F37" s="21">
        <v>40463</v>
      </c>
      <c r="G37" s="21"/>
      <c r="H37" s="21">
        <v>54897</v>
      </c>
      <c r="I37" s="21"/>
      <c r="J37" s="21">
        <v>180000</v>
      </c>
      <c r="K37" s="21"/>
      <c r="L37" s="21">
        <v>47252</v>
      </c>
      <c r="M37" s="21"/>
      <c r="N37" s="21">
        <v>85230</v>
      </c>
      <c r="O37" s="21"/>
      <c r="P37" s="21">
        <v>26539</v>
      </c>
      <c r="Q37" s="21">
        <v>101049</v>
      </c>
      <c r="R37" s="21">
        <v>104918</v>
      </c>
      <c r="S37" s="21">
        <v>81207</v>
      </c>
      <c r="T37" s="21"/>
      <c r="U37" s="21">
        <v>15079</v>
      </c>
      <c r="V37" s="21">
        <v>17090</v>
      </c>
      <c r="W37" s="21">
        <v>0</v>
      </c>
      <c r="X37" s="21"/>
      <c r="Y37" s="21">
        <v>210672</v>
      </c>
      <c r="Z37" s="21">
        <v>380409</v>
      </c>
      <c r="AA37" s="21">
        <v>580694</v>
      </c>
      <c r="AB37" s="21">
        <v>61121</v>
      </c>
      <c r="AC37" s="21"/>
      <c r="AD37" s="21">
        <v>332356</v>
      </c>
      <c r="AE37" s="21">
        <v>27792</v>
      </c>
      <c r="AF37" s="21">
        <v>297874</v>
      </c>
      <c r="AG37" s="21">
        <v>34725</v>
      </c>
      <c r="AH37" s="21">
        <v>1050686</v>
      </c>
      <c r="AI37" s="21"/>
      <c r="AJ37" s="21">
        <v>59312</v>
      </c>
      <c r="AK37" s="21">
        <v>985980</v>
      </c>
      <c r="AL37" s="21">
        <v>600093</v>
      </c>
      <c r="AM37" s="21">
        <v>0</v>
      </c>
      <c r="AN37" s="21">
        <v>62854</v>
      </c>
      <c r="AO37" s="21"/>
      <c r="AP37" s="21">
        <v>35909</v>
      </c>
      <c r="AQ37" s="21">
        <v>27925</v>
      </c>
      <c r="AR37" s="21">
        <v>6856337</v>
      </c>
    </row>
    <row r="38" spans="1:44">
      <c r="A38" t="s">
        <v>33</v>
      </c>
      <c r="B38" t="s">
        <v>29</v>
      </c>
      <c r="C38" t="s">
        <v>30</v>
      </c>
      <c r="D38" s="21"/>
      <c r="E38" s="21"/>
      <c r="F38" s="21"/>
      <c r="G38" s="21"/>
      <c r="H38" s="21">
        <v>0</v>
      </c>
      <c r="I38" s="21"/>
      <c r="J38" s="21"/>
      <c r="K38" s="21"/>
      <c r="L38" s="21">
        <v>0</v>
      </c>
      <c r="M38" s="21"/>
      <c r="N38" s="21"/>
      <c r="O38" s="21"/>
      <c r="P38" s="21"/>
      <c r="Q38" s="21"/>
      <c r="R38" s="21">
        <v>0</v>
      </c>
      <c r="S38" s="21"/>
      <c r="T38" s="21"/>
      <c r="U38" s="21"/>
      <c r="V38" s="21"/>
      <c r="W38" s="21">
        <v>0</v>
      </c>
      <c r="X38" s="21"/>
      <c r="Y38" s="21"/>
      <c r="Z38" s="21">
        <v>105299</v>
      </c>
      <c r="AA38" s="21">
        <v>0</v>
      </c>
      <c r="AB38" s="21"/>
      <c r="AC38" s="21"/>
      <c r="AD38" s="21"/>
      <c r="AE38" s="21">
        <v>0</v>
      </c>
      <c r="AF38" s="21"/>
      <c r="AG38" s="21"/>
      <c r="AH38" s="21">
        <v>0</v>
      </c>
      <c r="AI38" s="21"/>
      <c r="AJ38" s="21"/>
      <c r="AK38" s="21"/>
      <c r="AL38" s="21"/>
      <c r="AM38" s="21">
        <v>0</v>
      </c>
      <c r="AN38" s="21"/>
      <c r="AO38" s="21"/>
      <c r="AP38" s="21"/>
      <c r="AQ38" s="21"/>
      <c r="AR38" s="21">
        <v>105299</v>
      </c>
    </row>
    <row r="39" spans="1:44">
      <c r="B39" t="s">
        <v>219</v>
      </c>
      <c r="D39" s="21"/>
      <c r="E39" s="21"/>
      <c r="F39" s="21"/>
      <c r="G39" s="21"/>
      <c r="H39" s="21">
        <v>0</v>
      </c>
      <c r="I39" s="21"/>
      <c r="J39" s="21"/>
      <c r="K39" s="21"/>
      <c r="L39" s="21">
        <v>0</v>
      </c>
      <c r="M39" s="21"/>
      <c r="N39" s="21"/>
      <c r="O39" s="21"/>
      <c r="P39" s="21"/>
      <c r="Q39" s="21"/>
      <c r="R39" s="21">
        <v>0</v>
      </c>
      <c r="S39" s="21"/>
      <c r="T39" s="21"/>
      <c r="U39" s="21"/>
      <c r="V39" s="21"/>
      <c r="W39" s="21">
        <v>0</v>
      </c>
      <c r="X39" s="21"/>
      <c r="Y39" s="21"/>
      <c r="Z39" s="21">
        <v>105299</v>
      </c>
      <c r="AA39" s="21">
        <v>0</v>
      </c>
      <c r="AB39" s="21"/>
      <c r="AC39" s="21"/>
      <c r="AD39" s="21"/>
      <c r="AE39" s="21">
        <v>0</v>
      </c>
      <c r="AF39" s="21"/>
      <c r="AG39" s="21"/>
      <c r="AH39" s="21">
        <v>0</v>
      </c>
      <c r="AI39" s="21"/>
      <c r="AJ39" s="21"/>
      <c r="AK39" s="21"/>
      <c r="AL39" s="21"/>
      <c r="AM39" s="21">
        <v>0</v>
      </c>
      <c r="AN39" s="21"/>
      <c r="AO39" s="21"/>
      <c r="AP39" s="21"/>
      <c r="AQ39" s="21"/>
      <c r="AR39" s="21">
        <v>105299</v>
      </c>
    </row>
    <row r="40" spans="1:44">
      <c r="A40" t="s">
        <v>228</v>
      </c>
      <c r="B40"/>
      <c r="D40" s="21"/>
      <c r="E40" s="21"/>
      <c r="F40" s="21"/>
      <c r="G40" s="21"/>
      <c r="H40" s="21">
        <v>0</v>
      </c>
      <c r="I40" s="21"/>
      <c r="J40" s="21"/>
      <c r="K40" s="21"/>
      <c r="L40" s="21">
        <v>0</v>
      </c>
      <c r="M40" s="21"/>
      <c r="N40" s="21"/>
      <c r="O40" s="21"/>
      <c r="P40" s="21"/>
      <c r="Q40" s="21"/>
      <c r="R40" s="21">
        <v>0</v>
      </c>
      <c r="S40" s="21"/>
      <c r="T40" s="21"/>
      <c r="U40" s="21"/>
      <c r="V40" s="21"/>
      <c r="W40" s="21">
        <v>0</v>
      </c>
      <c r="X40" s="21"/>
      <c r="Y40" s="21"/>
      <c r="Z40" s="21">
        <v>105299</v>
      </c>
      <c r="AA40" s="21">
        <v>0</v>
      </c>
      <c r="AB40" s="21"/>
      <c r="AC40" s="21"/>
      <c r="AD40" s="21"/>
      <c r="AE40" s="21">
        <v>0</v>
      </c>
      <c r="AF40" s="21"/>
      <c r="AG40" s="21"/>
      <c r="AH40" s="21">
        <v>0</v>
      </c>
      <c r="AI40" s="21"/>
      <c r="AJ40" s="21"/>
      <c r="AK40" s="21"/>
      <c r="AL40" s="21"/>
      <c r="AM40" s="21">
        <v>0</v>
      </c>
      <c r="AN40" s="21"/>
      <c r="AO40" s="21"/>
      <c r="AP40" s="21"/>
      <c r="AQ40" s="21"/>
      <c r="AR40" s="21">
        <v>105299</v>
      </c>
    </row>
    <row r="41" spans="1:44">
      <c r="A41" t="s">
        <v>64</v>
      </c>
      <c r="B41" t="s">
        <v>18</v>
      </c>
      <c r="C41" t="s">
        <v>19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v>0</v>
      </c>
      <c r="S41" s="21">
        <v>100800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>
        <v>100800</v>
      </c>
    </row>
    <row r="42" spans="1:44">
      <c r="B42" t="s">
        <v>218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>
        <v>0</v>
      </c>
      <c r="S42" s="21">
        <v>100800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>
        <v>100800</v>
      </c>
    </row>
    <row r="43" spans="1:44">
      <c r="A43" t="s">
        <v>229</v>
      </c>
      <c r="B43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>
        <v>0</v>
      </c>
      <c r="S43" s="21">
        <v>100800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>
        <v>100800</v>
      </c>
    </row>
    <row r="44" spans="1:44">
      <c r="A44" t="s">
        <v>27</v>
      </c>
      <c r="B44" t="s">
        <v>29</v>
      </c>
      <c r="C44" t="s">
        <v>30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>
        <v>0</v>
      </c>
      <c r="S44" s="21">
        <v>15750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>
        <v>15750</v>
      </c>
    </row>
    <row r="45" spans="1:44">
      <c r="B45" t="s">
        <v>219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>
        <v>0</v>
      </c>
      <c r="S45" s="21">
        <v>15750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>
        <v>15750</v>
      </c>
    </row>
    <row r="46" spans="1:44">
      <c r="A46" t="s">
        <v>230</v>
      </c>
      <c r="B4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>
        <v>0</v>
      </c>
      <c r="S46" s="21">
        <v>15750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>
        <v>15750</v>
      </c>
    </row>
    <row r="47" spans="1:44">
      <c r="A47" t="s">
        <v>88</v>
      </c>
      <c r="B47" t="s">
        <v>29</v>
      </c>
      <c r="C47" t="s">
        <v>19</v>
      </c>
      <c r="D47" s="21">
        <v>190728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>
        <v>0</v>
      </c>
      <c r="S47" s="21">
        <v>118108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>
        <v>308836</v>
      </c>
    </row>
    <row r="48" spans="1:44">
      <c r="B48" t="s">
        <v>219</v>
      </c>
      <c r="D48" s="21">
        <v>190728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>
        <v>0</v>
      </c>
      <c r="S48" s="21">
        <v>118108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>
        <v>308836</v>
      </c>
    </row>
    <row r="49" spans="1:44">
      <c r="A49" t="s">
        <v>231</v>
      </c>
      <c r="B49"/>
      <c r="D49" s="21">
        <v>190728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>
        <v>0</v>
      </c>
      <c r="S49" s="21">
        <v>118108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>
        <v>308836</v>
      </c>
    </row>
    <row r="50" spans="1:44">
      <c r="A50" t="s">
        <v>62</v>
      </c>
      <c r="B50" t="s">
        <v>29</v>
      </c>
      <c r="C50" t="s">
        <v>30</v>
      </c>
      <c r="D50" s="21">
        <v>6790515</v>
      </c>
      <c r="E50" s="21"/>
      <c r="F50" s="21"/>
      <c r="G50" s="21"/>
      <c r="H50" s="21">
        <v>0</v>
      </c>
      <c r="I50" s="21"/>
      <c r="J50" s="21">
        <v>44806</v>
      </c>
      <c r="K50" s="21"/>
      <c r="L50" s="21">
        <v>0</v>
      </c>
      <c r="M50" s="21"/>
      <c r="N50" s="21">
        <v>83094</v>
      </c>
      <c r="O50" s="21"/>
      <c r="P50" s="21"/>
      <c r="Q50" s="21"/>
      <c r="R50" s="21">
        <v>0</v>
      </c>
      <c r="S50" s="21">
        <v>84470</v>
      </c>
      <c r="T50" s="21"/>
      <c r="U50" s="21"/>
      <c r="V50" s="21"/>
      <c r="W50" s="21">
        <v>0</v>
      </c>
      <c r="X50" s="21"/>
      <c r="Y50" s="21">
        <v>48017</v>
      </c>
      <c r="Z50" s="21"/>
      <c r="AA50" s="21"/>
      <c r="AB50" s="21"/>
      <c r="AC50" s="21"/>
      <c r="AD50" s="21"/>
      <c r="AE50" s="21">
        <v>0</v>
      </c>
      <c r="AF50" s="21"/>
      <c r="AG50" s="21">
        <v>23076</v>
      </c>
      <c r="AH50" s="21">
        <v>559928</v>
      </c>
      <c r="AI50" s="21"/>
      <c r="AJ50" s="21"/>
      <c r="AK50" s="21"/>
      <c r="AL50" s="21"/>
      <c r="AM50" s="21">
        <v>0</v>
      </c>
      <c r="AN50" s="21"/>
      <c r="AO50" s="21"/>
      <c r="AP50" s="21"/>
      <c r="AQ50" s="21"/>
      <c r="AR50" s="21">
        <v>7633906</v>
      </c>
    </row>
    <row r="51" spans="1:44">
      <c r="B51"/>
      <c r="C51" t="s">
        <v>19</v>
      </c>
      <c r="D51" s="21">
        <v>83000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>
        <v>0</v>
      </c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>
        <v>83000</v>
      </c>
    </row>
    <row r="52" spans="1:44">
      <c r="B52" t="s">
        <v>219</v>
      </c>
      <c r="D52" s="21">
        <v>6873515</v>
      </c>
      <c r="E52" s="21"/>
      <c r="F52" s="21"/>
      <c r="G52" s="21"/>
      <c r="H52" s="21">
        <v>0</v>
      </c>
      <c r="I52" s="21"/>
      <c r="J52" s="21">
        <v>44806</v>
      </c>
      <c r="K52" s="21"/>
      <c r="L52" s="21">
        <v>0</v>
      </c>
      <c r="M52" s="21"/>
      <c r="N52" s="21">
        <v>83094</v>
      </c>
      <c r="O52" s="21"/>
      <c r="P52" s="21"/>
      <c r="Q52" s="21"/>
      <c r="R52" s="21">
        <v>0</v>
      </c>
      <c r="S52" s="21">
        <v>84470</v>
      </c>
      <c r="T52" s="21"/>
      <c r="U52" s="21"/>
      <c r="V52" s="21"/>
      <c r="W52" s="21">
        <v>0</v>
      </c>
      <c r="X52" s="21"/>
      <c r="Y52" s="21">
        <v>48017</v>
      </c>
      <c r="Z52" s="21"/>
      <c r="AA52" s="21"/>
      <c r="AB52" s="21"/>
      <c r="AC52" s="21"/>
      <c r="AD52" s="21"/>
      <c r="AE52" s="21">
        <v>0</v>
      </c>
      <c r="AF52" s="21"/>
      <c r="AG52" s="21">
        <v>23076</v>
      </c>
      <c r="AH52" s="21">
        <v>559928</v>
      </c>
      <c r="AI52" s="21"/>
      <c r="AJ52" s="21"/>
      <c r="AK52" s="21"/>
      <c r="AL52" s="21"/>
      <c r="AM52" s="21">
        <v>0</v>
      </c>
      <c r="AN52" s="21"/>
      <c r="AO52" s="21"/>
      <c r="AP52" s="21"/>
      <c r="AQ52" s="21"/>
      <c r="AR52" s="21">
        <v>7716906</v>
      </c>
    </row>
    <row r="53" spans="1:44">
      <c r="B53" t="s">
        <v>18</v>
      </c>
      <c r="C53" t="s">
        <v>19</v>
      </c>
      <c r="D53" s="21">
        <v>7187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>
        <v>0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>
        <v>7187</v>
      </c>
    </row>
    <row r="54" spans="1:44">
      <c r="B54"/>
      <c r="C54" t="s">
        <v>20</v>
      </c>
      <c r="D54" s="21">
        <v>351886</v>
      </c>
      <c r="E54" s="21"/>
      <c r="F54" s="21"/>
      <c r="G54" s="21"/>
      <c r="H54" s="21">
        <v>0</v>
      </c>
      <c r="I54" s="21"/>
      <c r="J54" s="21"/>
      <c r="K54" s="21"/>
      <c r="L54" s="21"/>
      <c r="M54" s="21"/>
      <c r="N54" s="21"/>
      <c r="O54" s="21"/>
      <c r="P54" s="21"/>
      <c r="Q54" s="21"/>
      <c r="R54" s="21">
        <v>0</v>
      </c>
      <c r="S54" s="21">
        <v>53156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>
        <v>405042</v>
      </c>
    </row>
    <row r="55" spans="1:44">
      <c r="B55" t="s">
        <v>218</v>
      </c>
      <c r="D55" s="21">
        <v>359073</v>
      </c>
      <c r="E55" s="21"/>
      <c r="F55" s="21"/>
      <c r="G55" s="21"/>
      <c r="H55" s="21"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>
        <v>0</v>
      </c>
      <c r="S55" s="21">
        <v>53156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>
        <v>412229</v>
      </c>
    </row>
    <row r="56" spans="1:44">
      <c r="A56" t="s">
        <v>232</v>
      </c>
      <c r="B56"/>
      <c r="D56" s="21">
        <v>7232588</v>
      </c>
      <c r="E56" s="21"/>
      <c r="F56" s="21"/>
      <c r="G56" s="21"/>
      <c r="H56" s="21">
        <v>0</v>
      </c>
      <c r="I56" s="21"/>
      <c r="J56" s="21">
        <v>44806</v>
      </c>
      <c r="K56" s="21"/>
      <c r="L56" s="21">
        <v>0</v>
      </c>
      <c r="M56" s="21"/>
      <c r="N56" s="21">
        <v>83094</v>
      </c>
      <c r="O56" s="21"/>
      <c r="P56" s="21"/>
      <c r="Q56" s="21"/>
      <c r="R56" s="21">
        <v>0</v>
      </c>
      <c r="S56" s="21">
        <v>137626</v>
      </c>
      <c r="T56" s="21"/>
      <c r="U56" s="21"/>
      <c r="V56" s="21"/>
      <c r="W56" s="21">
        <v>0</v>
      </c>
      <c r="X56" s="21"/>
      <c r="Y56" s="21">
        <v>48017</v>
      </c>
      <c r="Z56" s="21"/>
      <c r="AA56" s="21"/>
      <c r="AB56" s="21"/>
      <c r="AC56" s="21"/>
      <c r="AD56" s="21"/>
      <c r="AE56" s="21">
        <v>0</v>
      </c>
      <c r="AF56" s="21"/>
      <c r="AG56" s="21">
        <v>23076</v>
      </c>
      <c r="AH56" s="21">
        <v>559928</v>
      </c>
      <c r="AI56" s="21"/>
      <c r="AJ56" s="21"/>
      <c r="AK56" s="21"/>
      <c r="AL56" s="21"/>
      <c r="AM56" s="21">
        <v>0</v>
      </c>
      <c r="AN56" s="21"/>
      <c r="AO56" s="21"/>
      <c r="AP56" s="21"/>
      <c r="AQ56" s="21"/>
      <c r="AR56" s="21">
        <v>8129135</v>
      </c>
    </row>
    <row r="57" spans="1:44">
      <c r="A57" t="s">
        <v>215</v>
      </c>
      <c r="B57"/>
      <c r="D57" s="21">
        <v>8777527</v>
      </c>
      <c r="E57" s="21">
        <v>394742</v>
      </c>
      <c r="F57" s="21">
        <v>49047</v>
      </c>
      <c r="G57" s="21">
        <v>1267338</v>
      </c>
      <c r="H57" s="21">
        <v>368326</v>
      </c>
      <c r="I57" s="21">
        <v>438634</v>
      </c>
      <c r="J57" s="21">
        <v>233960</v>
      </c>
      <c r="K57" s="21">
        <v>107142</v>
      </c>
      <c r="L57" s="21">
        <v>94983</v>
      </c>
      <c r="M57" s="21">
        <v>488615</v>
      </c>
      <c r="N57" s="21">
        <v>452309</v>
      </c>
      <c r="O57" s="21">
        <v>166852</v>
      </c>
      <c r="P57" s="21">
        <v>33376</v>
      </c>
      <c r="Q57" s="21">
        <v>127400</v>
      </c>
      <c r="R57" s="21">
        <v>230299</v>
      </c>
      <c r="S57" s="21">
        <v>2178776</v>
      </c>
      <c r="T57" s="21">
        <v>226207</v>
      </c>
      <c r="U57" s="21">
        <v>15079</v>
      </c>
      <c r="V57" s="21">
        <v>52126</v>
      </c>
      <c r="W57" s="21">
        <v>45837</v>
      </c>
      <c r="X57" s="21">
        <v>541350</v>
      </c>
      <c r="Y57" s="21">
        <v>264097</v>
      </c>
      <c r="Z57" s="21">
        <v>1277992</v>
      </c>
      <c r="AA57" s="21">
        <v>1030006</v>
      </c>
      <c r="AB57" s="21">
        <v>246870</v>
      </c>
      <c r="AC57" s="21">
        <v>725104</v>
      </c>
      <c r="AD57" s="21">
        <v>520889</v>
      </c>
      <c r="AE57" s="21">
        <v>78019</v>
      </c>
      <c r="AF57" s="21">
        <v>297874</v>
      </c>
      <c r="AG57" s="21">
        <v>1892545</v>
      </c>
      <c r="AH57" s="21">
        <v>1942497</v>
      </c>
      <c r="AI57" s="21">
        <v>233570</v>
      </c>
      <c r="AJ57" s="21">
        <v>59312</v>
      </c>
      <c r="AK57" s="21">
        <v>985980</v>
      </c>
      <c r="AL57" s="21">
        <v>600093</v>
      </c>
      <c r="AM57" s="21">
        <v>511329</v>
      </c>
      <c r="AN57" s="21">
        <v>357325</v>
      </c>
      <c r="AO57" s="21">
        <v>387548</v>
      </c>
      <c r="AP57" s="21">
        <v>78041</v>
      </c>
      <c r="AQ57" s="21">
        <v>33991</v>
      </c>
      <c r="AR57" s="21">
        <v>27813007</v>
      </c>
    </row>
    <row r="58" spans="1:44">
      <c r="B58"/>
    </row>
    <row r="59" spans="1:44">
      <c r="B59"/>
    </row>
    <row r="60" spans="1:44">
      <c r="B60"/>
    </row>
    <row r="61" spans="1:44">
      <c r="B61"/>
    </row>
    <row r="62" spans="1:44">
      <c r="B62"/>
    </row>
    <row r="63" spans="1:44">
      <c r="B63"/>
    </row>
    <row r="64" spans="1:44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4:P258"/>
  <sheetViews>
    <sheetView topLeftCell="A213" workbookViewId="0">
      <selection activeCell="M1" sqref="M1:M1048576"/>
    </sheetView>
  </sheetViews>
  <sheetFormatPr defaultRowHeight="13.2"/>
  <cols>
    <col min="4" max="4" width="38" bestFit="1" customWidth="1"/>
    <col min="7" max="7" width="27.33203125" bestFit="1" customWidth="1"/>
    <col min="9" max="9" width="18.6640625" bestFit="1" customWidth="1"/>
    <col min="10" max="10" width="12.88671875" customWidth="1"/>
    <col min="12" max="12" width="5.44140625" customWidth="1"/>
    <col min="13" max="13" width="14" style="22" bestFit="1" customWidth="1"/>
  </cols>
  <sheetData>
    <row r="4" spans="1:16">
      <c r="M4" s="22">
        <f>SUM(M6:M448)</f>
        <v>32723264</v>
      </c>
      <c r="N4" s="1">
        <f>SUM(N6:N448)</f>
        <v>0</v>
      </c>
    </row>
    <row r="5" spans="1:16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27" t="s">
        <v>12</v>
      </c>
      <c r="N5" s="13" t="s">
        <v>13</v>
      </c>
      <c r="O5" s="13" t="s">
        <v>14</v>
      </c>
      <c r="P5" s="13" t="s">
        <v>15</v>
      </c>
    </row>
    <row r="6" spans="1:16">
      <c r="A6" s="14" t="s">
        <v>16</v>
      </c>
      <c r="B6" s="15">
        <v>2016</v>
      </c>
      <c r="C6" s="15">
        <v>2017</v>
      </c>
      <c r="D6" s="14" t="s">
        <v>162</v>
      </c>
      <c r="E6" s="14" t="s">
        <v>127</v>
      </c>
      <c r="F6" s="14" t="s">
        <v>114</v>
      </c>
      <c r="G6" s="14" t="s">
        <v>115</v>
      </c>
      <c r="H6" s="14" t="s">
        <v>75</v>
      </c>
      <c r="I6" s="14" t="s">
        <v>76</v>
      </c>
      <c r="J6" s="14" t="s">
        <v>17</v>
      </c>
      <c r="K6" s="14" t="s">
        <v>29</v>
      </c>
      <c r="L6" s="14" t="s">
        <v>30</v>
      </c>
      <c r="M6" s="28">
        <v>1252602</v>
      </c>
      <c r="N6" s="15">
        <v>0</v>
      </c>
      <c r="O6" s="16">
        <v>42343.56827546296</v>
      </c>
      <c r="P6" s="14" t="s">
        <v>53</v>
      </c>
    </row>
    <row r="7" spans="1:16">
      <c r="A7" s="14" t="s">
        <v>16</v>
      </c>
      <c r="B7" s="15">
        <v>2016</v>
      </c>
      <c r="C7" s="15">
        <v>2017</v>
      </c>
      <c r="D7" s="14" t="s">
        <v>162</v>
      </c>
      <c r="E7" s="14" t="s">
        <v>127</v>
      </c>
      <c r="F7" s="14" t="s">
        <v>67</v>
      </c>
      <c r="G7" s="14" t="s">
        <v>68</v>
      </c>
      <c r="H7" s="14" t="s">
        <v>75</v>
      </c>
      <c r="I7" s="14" t="s">
        <v>76</v>
      </c>
      <c r="J7" s="14" t="s">
        <v>17</v>
      </c>
      <c r="K7" s="14" t="s">
        <v>29</v>
      </c>
      <c r="L7" s="14" t="s">
        <v>30</v>
      </c>
      <c r="M7" s="28">
        <v>118942</v>
      </c>
      <c r="N7" s="15">
        <v>0</v>
      </c>
      <c r="O7" s="16">
        <v>42343.569641203707</v>
      </c>
      <c r="P7" s="14" t="s">
        <v>53</v>
      </c>
    </row>
    <row r="8" spans="1:16">
      <c r="A8" s="14" t="s">
        <v>16</v>
      </c>
      <c r="B8" s="15">
        <v>2016</v>
      </c>
      <c r="C8" s="15">
        <v>2017</v>
      </c>
      <c r="D8" s="14" t="s">
        <v>162</v>
      </c>
      <c r="E8" s="14" t="s">
        <v>127</v>
      </c>
      <c r="F8" s="14" t="s">
        <v>117</v>
      </c>
      <c r="G8" s="14" t="s">
        <v>118</v>
      </c>
      <c r="H8" s="14" t="s">
        <v>75</v>
      </c>
      <c r="I8" s="14" t="s">
        <v>76</v>
      </c>
      <c r="J8" s="14" t="s">
        <v>17</v>
      </c>
      <c r="K8" s="14" t="s">
        <v>29</v>
      </c>
      <c r="L8" s="14" t="s">
        <v>30</v>
      </c>
      <c r="M8" s="28">
        <v>84497</v>
      </c>
      <c r="N8" s="15">
        <v>0</v>
      </c>
      <c r="O8" s="16">
        <v>42343.57408564815</v>
      </c>
      <c r="P8" s="14" t="s">
        <v>53</v>
      </c>
    </row>
    <row r="9" spans="1:16">
      <c r="A9" s="14" t="s">
        <v>16</v>
      </c>
      <c r="B9" s="15">
        <v>2016</v>
      </c>
      <c r="C9" s="15">
        <v>2017</v>
      </c>
      <c r="D9" s="14" t="s">
        <v>162</v>
      </c>
      <c r="E9" s="14" t="s">
        <v>127</v>
      </c>
      <c r="F9" s="14" t="s">
        <v>84</v>
      </c>
      <c r="G9" s="14" t="s">
        <v>85</v>
      </c>
      <c r="H9" s="14" t="s">
        <v>75</v>
      </c>
      <c r="I9" s="14" t="s">
        <v>76</v>
      </c>
      <c r="J9" s="14" t="s">
        <v>17</v>
      </c>
      <c r="K9" s="14" t="s">
        <v>29</v>
      </c>
      <c r="L9" s="14" t="s">
        <v>30</v>
      </c>
      <c r="M9" s="28">
        <v>15453</v>
      </c>
      <c r="N9" s="15">
        <v>0</v>
      </c>
      <c r="O9" s="16">
        <v>42343.572997685187</v>
      </c>
      <c r="P9" s="14" t="s">
        <v>53</v>
      </c>
    </row>
    <row r="10" spans="1:16">
      <c r="A10" s="14" t="s">
        <v>16</v>
      </c>
      <c r="B10" s="15">
        <v>2016</v>
      </c>
      <c r="C10" s="15">
        <v>2017</v>
      </c>
      <c r="D10" s="14" t="s">
        <v>162</v>
      </c>
      <c r="E10" s="14" t="s">
        <v>127</v>
      </c>
      <c r="F10" s="14" t="s">
        <v>56</v>
      </c>
      <c r="G10" s="14" t="s">
        <v>57</v>
      </c>
      <c r="H10" s="14" t="s">
        <v>88</v>
      </c>
      <c r="I10" s="14" t="s">
        <v>89</v>
      </c>
      <c r="J10" s="14" t="s">
        <v>17</v>
      </c>
      <c r="K10" s="14" t="s">
        <v>29</v>
      </c>
      <c r="L10" s="14" t="s">
        <v>19</v>
      </c>
      <c r="M10" s="28">
        <v>200264</v>
      </c>
      <c r="N10" s="15">
        <v>0</v>
      </c>
      <c r="O10" s="16">
        <v>42343.577002314814</v>
      </c>
      <c r="P10" s="14" t="s">
        <v>53</v>
      </c>
    </row>
    <row r="11" spans="1:16">
      <c r="A11" s="14" t="s">
        <v>16</v>
      </c>
      <c r="B11" s="15">
        <v>2016</v>
      </c>
      <c r="C11" s="15">
        <v>2017</v>
      </c>
      <c r="D11" s="14" t="s">
        <v>162</v>
      </c>
      <c r="E11" s="14" t="s">
        <v>127</v>
      </c>
      <c r="F11" s="14" t="s">
        <v>117</v>
      </c>
      <c r="G11" s="14" t="s">
        <v>118</v>
      </c>
      <c r="H11" s="14" t="s">
        <v>62</v>
      </c>
      <c r="I11" s="14" t="s">
        <v>63</v>
      </c>
      <c r="J11" s="14" t="s">
        <v>17</v>
      </c>
      <c r="K11" s="14" t="s">
        <v>29</v>
      </c>
      <c r="L11" s="14" t="s">
        <v>30</v>
      </c>
      <c r="M11" s="28">
        <v>764999</v>
      </c>
      <c r="N11" s="15">
        <v>0</v>
      </c>
      <c r="O11" s="16">
        <v>42343.574629629627</v>
      </c>
      <c r="P11" s="14" t="s">
        <v>53</v>
      </c>
    </row>
    <row r="12" spans="1:16">
      <c r="A12" s="14" t="s">
        <v>16</v>
      </c>
      <c r="B12" s="15">
        <v>2016</v>
      </c>
      <c r="C12" s="15">
        <v>2017</v>
      </c>
      <c r="D12" s="14" t="s">
        <v>162</v>
      </c>
      <c r="E12" s="14" t="s">
        <v>127</v>
      </c>
      <c r="F12" s="14" t="s">
        <v>93</v>
      </c>
      <c r="G12" s="14" t="s">
        <v>94</v>
      </c>
      <c r="H12" s="14" t="s">
        <v>62</v>
      </c>
      <c r="I12" s="14" t="s">
        <v>63</v>
      </c>
      <c r="J12" s="14" t="s">
        <v>17</v>
      </c>
      <c r="K12" s="14" t="s">
        <v>29</v>
      </c>
      <c r="L12" s="14" t="s">
        <v>30</v>
      </c>
      <c r="M12" s="28">
        <v>580739</v>
      </c>
      <c r="N12" s="15">
        <v>0</v>
      </c>
      <c r="O12" s="16">
        <v>42343.5778125</v>
      </c>
      <c r="P12" s="14" t="s">
        <v>53</v>
      </c>
    </row>
    <row r="13" spans="1:16">
      <c r="A13" s="14" t="s">
        <v>16</v>
      </c>
      <c r="B13" s="15">
        <v>2016</v>
      </c>
      <c r="C13" s="15">
        <v>2017</v>
      </c>
      <c r="D13" s="14" t="s">
        <v>162</v>
      </c>
      <c r="E13" s="14" t="s">
        <v>127</v>
      </c>
      <c r="F13" s="14" t="s">
        <v>114</v>
      </c>
      <c r="G13" s="14" t="s">
        <v>115</v>
      </c>
      <c r="H13" s="14" t="s">
        <v>62</v>
      </c>
      <c r="I13" s="14" t="s">
        <v>63</v>
      </c>
      <c r="J13" s="14" t="s">
        <v>17</v>
      </c>
      <c r="K13" s="14" t="s">
        <v>29</v>
      </c>
      <c r="L13" s="14" t="s">
        <v>30</v>
      </c>
      <c r="M13" s="28">
        <v>4451286</v>
      </c>
      <c r="N13" s="15">
        <v>0</v>
      </c>
      <c r="O13" s="16">
        <v>42343.567615740743</v>
      </c>
      <c r="P13" s="14" t="s">
        <v>53</v>
      </c>
    </row>
    <row r="14" spans="1:16">
      <c r="A14" s="14" t="s">
        <v>16</v>
      </c>
      <c r="B14" s="15">
        <v>2016</v>
      </c>
      <c r="C14" s="15">
        <v>2017</v>
      </c>
      <c r="D14" s="14" t="s">
        <v>162</v>
      </c>
      <c r="E14" s="14" t="s">
        <v>127</v>
      </c>
      <c r="F14" s="14" t="s">
        <v>67</v>
      </c>
      <c r="G14" s="14" t="s">
        <v>68</v>
      </c>
      <c r="H14" s="14" t="s">
        <v>62</v>
      </c>
      <c r="I14" s="14" t="s">
        <v>63</v>
      </c>
      <c r="J14" s="14" t="s">
        <v>17</v>
      </c>
      <c r="K14" s="14" t="s">
        <v>29</v>
      </c>
      <c r="L14" s="14" t="s">
        <v>30</v>
      </c>
      <c r="M14" s="28">
        <v>343829</v>
      </c>
      <c r="N14" s="15">
        <v>0</v>
      </c>
      <c r="O14" s="16">
        <v>42343.569386574076</v>
      </c>
      <c r="P14" s="14" t="s">
        <v>53</v>
      </c>
    </row>
    <row r="15" spans="1:16">
      <c r="A15" s="14" t="s">
        <v>16</v>
      </c>
      <c r="B15" s="15">
        <v>2016</v>
      </c>
      <c r="C15" s="15">
        <v>2017</v>
      </c>
      <c r="D15" s="14" t="s">
        <v>162</v>
      </c>
      <c r="E15" s="14" t="s">
        <v>127</v>
      </c>
      <c r="F15" s="14" t="s">
        <v>100</v>
      </c>
      <c r="G15" s="14" t="s">
        <v>101</v>
      </c>
      <c r="H15" s="14" t="s">
        <v>62</v>
      </c>
      <c r="I15" s="14" t="s">
        <v>63</v>
      </c>
      <c r="J15" s="14" t="s">
        <v>17</v>
      </c>
      <c r="K15" s="14" t="s">
        <v>29</v>
      </c>
      <c r="L15" s="14" t="s">
        <v>30</v>
      </c>
      <c r="M15" s="28">
        <v>479981</v>
      </c>
      <c r="N15" s="15">
        <v>0</v>
      </c>
      <c r="O15" s="16">
        <v>42343.575162037036</v>
      </c>
      <c r="P15" s="14" t="s">
        <v>53</v>
      </c>
    </row>
    <row r="16" spans="1:16">
      <c r="A16" s="14" t="s">
        <v>16</v>
      </c>
      <c r="B16" s="15">
        <v>2016</v>
      </c>
      <c r="C16" s="15">
        <v>2017</v>
      </c>
      <c r="D16" s="14" t="s">
        <v>162</v>
      </c>
      <c r="E16" s="14" t="s">
        <v>127</v>
      </c>
      <c r="F16" s="14" t="s">
        <v>60</v>
      </c>
      <c r="G16" s="14" t="s">
        <v>61</v>
      </c>
      <c r="H16" s="14" t="s">
        <v>62</v>
      </c>
      <c r="I16" s="14" t="s">
        <v>63</v>
      </c>
      <c r="J16" s="14" t="s">
        <v>17</v>
      </c>
      <c r="K16" s="14" t="s">
        <v>18</v>
      </c>
      <c r="L16" s="14" t="s">
        <v>19</v>
      </c>
      <c r="M16" s="28">
        <v>7517</v>
      </c>
      <c r="N16" s="15">
        <v>0</v>
      </c>
      <c r="O16" s="16">
        <v>42343.576122685183</v>
      </c>
      <c r="P16" s="14" t="s">
        <v>53</v>
      </c>
    </row>
    <row r="17" spans="1:16">
      <c r="A17" s="14" t="s">
        <v>16</v>
      </c>
      <c r="B17" s="15">
        <v>2016</v>
      </c>
      <c r="C17" s="15">
        <v>2017</v>
      </c>
      <c r="D17" s="14" t="s">
        <v>162</v>
      </c>
      <c r="E17" s="14" t="s">
        <v>127</v>
      </c>
      <c r="F17" s="14" t="s">
        <v>97</v>
      </c>
      <c r="G17" s="14" t="s">
        <v>98</v>
      </c>
      <c r="H17" s="14" t="s">
        <v>62</v>
      </c>
      <c r="I17" s="14" t="s">
        <v>63</v>
      </c>
      <c r="J17" s="14" t="s">
        <v>17</v>
      </c>
      <c r="K17" s="14" t="s">
        <v>29</v>
      </c>
      <c r="L17" s="14" t="s">
        <v>19</v>
      </c>
      <c r="M17" s="28">
        <v>83000</v>
      </c>
      <c r="N17" s="15">
        <v>0</v>
      </c>
      <c r="O17" s="16">
        <v>42343.566967592589</v>
      </c>
      <c r="P17" s="14" t="s">
        <v>53</v>
      </c>
    </row>
    <row r="18" spans="1:16">
      <c r="A18" s="14" t="s">
        <v>16</v>
      </c>
      <c r="B18" s="15">
        <v>2016</v>
      </c>
      <c r="C18" s="15">
        <v>2017</v>
      </c>
      <c r="D18" s="14" t="s">
        <v>162</v>
      </c>
      <c r="E18" s="14" t="s">
        <v>127</v>
      </c>
      <c r="F18" s="14" t="s">
        <v>79</v>
      </c>
      <c r="G18" s="14" t="s">
        <v>80</v>
      </c>
      <c r="H18" s="14" t="s">
        <v>62</v>
      </c>
      <c r="I18" s="14" t="s">
        <v>63</v>
      </c>
      <c r="J18" s="14" t="s">
        <v>17</v>
      </c>
      <c r="K18" s="14" t="s">
        <v>18</v>
      </c>
      <c r="L18" s="14" t="s">
        <v>20</v>
      </c>
      <c r="M18" s="28">
        <v>145652</v>
      </c>
      <c r="N18" s="15">
        <v>0</v>
      </c>
      <c r="O18" s="16">
        <v>42343.568831018521</v>
      </c>
      <c r="P18" s="14" t="s">
        <v>53</v>
      </c>
    </row>
    <row r="19" spans="1:16">
      <c r="A19" s="14" t="s">
        <v>16</v>
      </c>
      <c r="B19" s="15">
        <v>2016</v>
      </c>
      <c r="C19" s="15">
        <v>2017</v>
      </c>
      <c r="D19" s="14" t="s">
        <v>162</v>
      </c>
      <c r="E19" s="14" t="s">
        <v>127</v>
      </c>
      <c r="F19" s="14" t="s">
        <v>84</v>
      </c>
      <c r="G19" s="14" t="s">
        <v>85</v>
      </c>
      <c r="H19" s="14" t="s">
        <v>62</v>
      </c>
      <c r="I19" s="14" t="s">
        <v>63</v>
      </c>
      <c r="J19" s="14" t="s">
        <v>17</v>
      </c>
      <c r="K19" s="14" t="s">
        <v>29</v>
      </c>
      <c r="L19" s="14" t="s">
        <v>30</v>
      </c>
      <c r="M19" s="28">
        <v>309104</v>
      </c>
      <c r="N19" s="15">
        <v>0</v>
      </c>
      <c r="O19" s="16">
        <v>42343.573541666665</v>
      </c>
      <c r="P19" s="14" t="s">
        <v>53</v>
      </c>
    </row>
    <row r="20" spans="1:16">
      <c r="A20" s="14" t="s">
        <v>16</v>
      </c>
      <c r="B20" s="15">
        <v>2016</v>
      </c>
      <c r="C20" s="15">
        <v>2017</v>
      </c>
      <c r="D20" s="14" t="s">
        <v>162</v>
      </c>
      <c r="E20" s="14" t="s">
        <v>127</v>
      </c>
      <c r="F20" s="14" t="s">
        <v>79</v>
      </c>
      <c r="G20" s="14" t="s">
        <v>80</v>
      </c>
      <c r="H20" s="14" t="s">
        <v>62</v>
      </c>
      <c r="I20" s="14" t="s">
        <v>63</v>
      </c>
      <c r="J20" s="14" t="s">
        <v>17</v>
      </c>
      <c r="K20" s="14" t="s">
        <v>18</v>
      </c>
      <c r="L20" s="14" t="s">
        <v>20</v>
      </c>
      <c r="M20" s="28">
        <v>187377</v>
      </c>
      <c r="N20" s="15">
        <v>0</v>
      </c>
      <c r="O20" s="16">
        <v>42343.575787037036</v>
      </c>
      <c r="P20" s="14" t="s">
        <v>53</v>
      </c>
    </row>
    <row r="21" spans="1:16">
      <c r="A21" s="14" t="s">
        <v>16</v>
      </c>
      <c r="B21" s="15">
        <v>2016</v>
      </c>
      <c r="C21" s="15">
        <v>2017</v>
      </c>
      <c r="D21" s="14" t="s">
        <v>162</v>
      </c>
      <c r="E21" s="14" t="s">
        <v>127</v>
      </c>
      <c r="F21" s="14" t="s">
        <v>79</v>
      </c>
      <c r="G21" s="14" t="s">
        <v>80</v>
      </c>
      <c r="H21" s="14" t="s">
        <v>62</v>
      </c>
      <c r="I21" s="14" t="s">
        <v>63</v>
      </c>
      <c r="J21" s="14" t="s">
        <v>17</v>
      </c>
      <c r="K21" s="14" t="s">
        <v>18</v>
      </c>
      <c r="L21" s="14" t="s">
        <v>20</v>
      </c>
      <c r="M21" s="28">
        <v>34953</v>
      </c>
      <c r="N21" s="15">
        <v>0</v>
      </c>
      <c r="O21" s="16">
        <v>42343.570185185185</v>
      </c>
      <c r="P21" s="14" t="s">
        <v>53</v>
      </c>
    </row>
    <row r="22" spans="1:16">
      <c r="A22" s="14" t="s">
        <v>16</v>
      </c>
      <c r="B22" s="15">
        <v>2016</v>
      </c>
      <c r="C22" s="15">
        <v>2017</v>
      </c>
      <c r="D22" s="14" t="s">
        <v>163</v>
      </c>
      <c r="E22" s="14" t="s">
        <v>133</v>
      </c>
      <c r="F22" s="14" t="s">
        <v>54</v>
      </c>
      <c r="G22" s="14" t="s">
        <v>55</v>
      </c>
      <c r="H22" s="14" t="s">
        <v>22</v>
      </c>
      <c r="I22" s="14" t="s">
        <v>23</v>
      </c>
      <c r="J22" s="14" t="s">
        <v>24</v>
      </c>
      <c r="K22" s="14" t="s">
        <v>29</v>
      </c>
      <c r="L22" s="14" t="s">
        <v>30</v>
      </c>
      <c r="M22" s="28">
        <v>406584</v>
      </c>
      <c r="N22" s="15">
        <v>0</v>
      </c>
      <c r="O22" s="16">
        <v>42343.995173611111</v>
      </c>
      <c r="P22" s="14" t="s">
        <v>53</v>
      </c>
    </row>
    <row r="23" spans="1:16">
      <c r="A23" s="14" t="s">
        <v>16</v>
      </c>
      <c r="B23" s="15">
        <v>2016</v>
      </c>
      <c r="C23" s="15">
        <v>2017</v>
      </c>
      <c r="D23" s="14" t="s">
        <v>164</v>
      </c>
      <c r="E23" s="14" t="s">
        <v>134</v>
      </c>
      <c r="F23" s="14" t="s">
        <v>114</v>
      </c>
      <c r="G23" s="14" t="s">
        <v>115</v>
      </c>
      <c r="H23" s="14" t="s">
        <v>22</v>
      </c>
      <c r="I23" s="14" t="s">
        <v>23</v>
      </c>
      <c r="J23" s="14" t="s">
        <v>24</v>
      </c>
      <c r="K23" s="14" t="s">
        <v>29</v>
      </c>
      <c r="L23" s="14" t="s">
        <v>30</v>
      </c>
      <c r="M23" s="28">
        <v>88810</v>
      </c>
      <c r="N23" s="15">
        <v>0</v>
      </c>
      <c r="O23" s="16">
        <v>42344.495034722226</v>
      </c>
      <c r="P23" s="14" t="s">
        <v>53</v>
      </c>
    </row>
    <row r="24" spans="1:16">
      <c r="A24" s="14" t="s">
        <v>16</v>
      </c>
      <c r="B24" s="15">
        <v>2016</v>
      </c>
      <c r="C24" s="15">
        <v>2017</v>
      </c>
      <c r="D24" s="14" t="s">
        <v>164</v>
      </c>
      <c r="E24" s="14" t="s">
        <v>134</v>
      </c>
      <c r="F24" s="14" t="s">
        <v>114</v>
      </c>
      <c r="G24" s="14" t="s">
        <v>115</v>
      </c>
      <c r="H24" s="14" t="s">
        <v>75</v>
      </c>
      <c r="I24" s="14" t="s">
        <v>76</v>
      </c>
      <c r="J24" s="14" t="s">
        <v>17</v>
      </c>
      <c r="K24" s="14" t="s">
        <v>29</v>
      </c>
      <c r="L24" s="14" t="s">
        <v>30</v>
      </c>
      <c r="M24" s="28">
        <v>416764</v>
      </c>
      <c r="N24" s="15">
        <v>0</v>
      </c>
      <c r="O24" s="16">
        <v>42344.494872685187</v>
      </c>
      <c r="P24" s="14" t="s">
        <v>53</v>
      </c>
    </row>
    <row r="25" spans="1:16">
      <c r="A25" s="14" t="s">
        <v>16</v>
      </c>
      <c r="B25" s="15">
        <v>2016</v>
      </c>
      <c r="C25" s="15">
        <v>2017</v>
      </c>
      <c r="D25" s="14" t="s">
        <v>165</v>
      </c>
      <c r="E25" s="14" t="s">
        <v>48</v>
      </c>
      <c r="F25" s="14" t="s">
        <v>56</v>
      </c>
      <c r="G25" s="14" t="s">
        <v>57</v>
      </c>
      <c r="H25" s="14" t="s">
        <v>22</v>
      </c>
      <c r="I25" s="14" t="s">
        <v>23</v>
      </c>
      <c r="J25" s="14" t="s">
        <v>24</v>
      </c>
      <c r="K25" s="14" t="s">
        <v>29</v>
      </c>
      <c r="L25" s="14" t="s">
        <v>19</v>
      </c>
      <c r="M25" s="28">
        <v>543356</v>
      </c>
      <c r="N25" s="15">
        <v>0</v>
      </c>
      <c r="O25" s="16">
        <v>42343.774918981479</v>
      </c>
      <c r="P25" s="14" t="s">
        <v>53</v>
      </c>
    </row>
    <row r="26" spans="1:16">
      <c r="A26" s="14" t="s">
        <v>16</v>
      </c>
      <c r="B26" s="15">
        <v>2016</v>
      </c>
      <c r="C26" s="15">
        <v>2017</v>
      </c>
      <c r="D26" s="14" t="s">
        <v>165</v>
      </c>
      <c r="E26" s="14" t="s">
        <v>48</v>
      </c>
      <c r="F26" s="14" t="s">
        <v>56</v>
      </c>
      <c r="G26" s="14" t="s">
        <v>57</v>
      </c>
      <c r="H26" s="14" t="s">
        <v>22</v>
      </c>
      <c r="I26" s="14" t="s">
        <v>23</v>
      </c>
      <c r="J26" s="14" t="s">
        <v>37</v>
      </c>
      <c r="K26" s="14" t="s">
        <v>29</v>
      </c>
      <c r="L26" s="14" t="s">
        <v>19</v>
      </c>
      <c r="M26" s="28">
        <v>34231</v>
      </c>
      <c r="N26" s="15">
        <v>0</v>
      </c>
      <c r="O26" s="16">
        <v>42343.774814814817</v>
      </c>
      <c r="P26" s="14" t="s">
        <v>53</v>
      </c>
    </row>
    <row r="27" spans="1:16">
      <c r="A27" s="14" t="s">
        <v>16</v>
      </c>
      <c r="B27" s="15">
        <v>2016</v>
      </c>
      <c r="C27" s="15">
        <v>2017</v>
      </c>
      <c r="D27" s="14" t="s">
        <v>165</v>
      </c>
      <c r="E27" s="14" t="s">
        <v>48</v>
      </c>
      <c r="F27" s="14" t="s">
        <v>54</v>
      </c>
      <c r="G27" s="14" t="s">
        <v>55</v>
      </c>
      <c r="H27" s="14" t="s">
        <v>22</v>
      </c>
      <c r="I27" s="14" t="s">
        <v>23</v>
      </c>
      <c r="J27" s="14" t="s">
        <v>24</v>
      </c>
      <c r="K27" s="14" t="s">
        <v>29</v>
      </c>
      <c r="L27" s="14" t="s">
        <v>30</v>
      </c>
      <c r="M27" s="28">
        <v>247858</v>
      </c>
      <c r="N27" s="15">
        <v>0</v>
      </c>
      <c r="O27" s="16">
        <v>42343.775127314817</v>
      </c>
      <c r="P27" s="14" t="s">
        <v>53</v>
      </c>
    </row>
    <row r="28" spans="1:16">
      <c r="A28" s="14" t="s">
        <v>16</v>
      </c>
      <c r="B28" s="15">
        <v>2016</v>
      </c>
      <c r="C28" s="15">
        <v>2017</v>
      </c>
      <c r="D28" s="14" t="s">
        <v>165</v>
      </c>
      <c r="E28" s="14" t="s">
        <v>48</v>
      </c>
      <c r="F28" s="14" t="s">
        <v>58</v>
      </c>
      <c r="G28" s="14" t="s">
        <v>59</v>
      </c>
      <c r="H28" s="14" t="s">
        <v>22</v>
      </c>
      <c r="I28" s="14" t="s">
        <v>23</v>
      </c>
      <c r="J28" s="14" t="s">
        <v>24</v>
      </c>
      <c r="K28" s="14" t="s">
        <v>29</v>
      </c>
      <c r="L28" s="14" t="s">
        <v>30</v>
      </c>
      <c r="M28" s="28">
        <v>50037</v>
      </c>
      <c r="N28" s="15">
        <v>0</v>
      </c>
      <c r="O28" s="16">
        <v>42343.775011574071</v>
      </c>
      <c r="P28" s="14" t="s">
        <v>53</v>
      </c>
    </row>
    <row r="29" spans="1:16">
      <c r="A29" s="14" t="s">
        <v>16</v>
      </c>
      <c r="B29" s="15">
        <v>2016</v>
      </c>
      <c r="C29" s="15">
        <v>2017</v>
      </c>
      <c r="D29" s="14" t="s">
        <v>165</v>
      </c>
      <c r="E29" s="14" t="s">
        <v>48</v>
      </c>
      <c r="F29" s="14" t="s">
        <v>60</v>
      </c>
      <c r="G29" s="14" t="s">
        <v>61</v>
      </c>
      <c r="H29" s="14" t="s">
        <v>22</v>
      </c>
      <c r="I29" s="14" t="s">
        <v>23</v>
      </c>
      <c r="J29" s="14" t="s">
        <v>24</v>
      </c>
      <c r="K29" s="14" t="s">
        <v>18</v>
      </c>
      <c r="L29" s="14" t="s">
        <v>19</v>
      </c>
      <c r="M29" s="28">
        <v>20456</v>
      </c>
      <c r="N29" s="15">
        <v>0</v>
      </c>
      <c r="O29" s="16">
        <v>42343.774722222224</v>
      </c>
      <c r="P29" s="14" t="s">
        <v>53</v>
      </c>
    </row>
    <row r="30" spans="1:16">
      <c r="A30" s="14" t="s">
        <v>16</v>
      </c>
      <c r="B30" s="15">
        <v>2016</v>
      </c>
      <c r="C30" s="15">
        <v>2017</v>
      </c>
      <c r="D30" s="14" t="s">
        <v>165</v>
      </c>
      <c r="E30" s="14" t="s">
        <v>48</v>
      </c>
      <c r="F30" s="14" t="s">
        <v>54</v>
      </c>
      <c r="G30" s="14" t="s">
        <v>55</v>
      </c>
      <c r="H30" s="14" t="s">
        <v>22</v>
      </c>
      <c r="I30" s="14" t="s">
        <v>23</v>
      </c>
      <c r="J30" s="14" t="s">
        <v>24</v>
      </c>
      <c r="K30" s="14" t="s">
        <v>29</v>
      </c>
      <c r="L30" s="14" t="s">
        <v>30</v>
      </c>
      <c r="M30" s="28">
        <v>439827</v>
      </c>
      <c r="N30" s="15">
        <v>0</v>
      </c>
      <c r="O30" s="16">
        <v>42343.774606481478</v>
      </c>
      <c r="P30" s="14" t="s">
        <v>53</v>
      </c>
    </row>
    <row r="31" spans="1:16">
      <c r="A31" s="14" t="s">
        <v>16</v>
      </c>
      <c r="B31" s="15">
        <v>2016</v>
      </c>
      <c r="C31" s="15">
        <v>2017</v>
      </c>
      <c r="D31" s="14" t="s">
        <v>165</v>
      </c>
      <c r="E31" s="14" t="s">
        <v>48</v>
      </c>
      <c r="F31" s="14" t="s">
        <v>54</v>
      </c>
      <c r="G31" s="14" t="s">
        <v>55</v>
      </c>
      <c r="H31" s="14" t="s">
        <v>25</v>
      </c>
      <c r="I31" s="14" t="s">
        <v>26</v>
      </c>
      <c r="J31" s="14" t="s">
        <v>17</v>
      </c>
      <c r="K31" s="14" t="s">
        <v>29</v>
      </c>
      <c r="L31" s="14" t="s">
        <v>30</v>
      </c>
      <c r="M31" s="28">
        <v>1200</v>
      </c>
      <c r="N31" s="15">
        <v>0</v>
      </c>
      <c r="O31" s="16">
        <v>42343.774375000001</v>
      </c>
      <c r="P31" s="14" t="s">
        <v>53</v>
      </c>
    </row>
    <row r="32" spans="1:16">
      <c r="A32" s="14" t="s">
        <v>16</v>
      </c>
      <c r="B32" s="15">
        <v>2016</v>
      </c>
      <c r="C32" s="15">
        <v>2017</v>
      </c>
      <c r="D32" s="14" t="s">
        <v>165</v>
      </c>
      <c r="E32" s="14" t="s">
        <v>48</v>
      </c>
      <c r="F32" s="14" t="s">
        <v>56</v>
      </c>
      <c r="G32" s="14" t="s">
        <v>57</v>
      </c>
      <c r="H32" s="14" t="s">
        <v>25</v>
      </c>
      <c r="I32" s="14" t="s">
        <v>26</v>
      </c>
      <c r="J32" s="14" t="s">
        <v>17</v>
      </c>
      <c r="K32" s="14" t="s">
        <v>29</v>
      </c>
      <c r="L32" s="14" t="s">
        <v>19</v>
      </c>
      <c r="M32" s="28">
        <v>33250</v>
      </c>
      <c r="N32" s="15">
        <v>0</v>
      </c>
      <c r="O32" s="16">
        <v>42343.774375000001</v>
      </c>
      <c r="P32" s="14" t="s">
        <v>53</v>
      </c>
    </row>
    <row r="33" spans="1:16">
      <c r="A33" s="14" t="s">
        <v>16</v>
      </c>
      <c r="B33" s="15">
        <v>2016</v>
      </c>
      <c r="C33" s="15">
        <v>2017</v>
      </c>
      <c r="D33" s="14" t="s">
        <v>167</v>
      </c>
      <c r="E33" s="14" t="s">
        <v>66</v>
      </c>
      <c r="F33" s="14" t="s">
        <v>54</v>
      </c>
      <c r="G33" s="14" t="s">
        <v>55</v>
      </c>
      <c r="H33" s="14" t="s">
        <v>22</v>
      </c>
      <c r="I33" s="14" t="s">
        <v>23</v>
      </c>
      <c r="J33" s="14" t="s">
        <v>24</v>
      </c>
      <c r="K33" s="14" t="s">
        <v>29</v>
      </c>
      <c r="L33" s="14" t="s">
        <v>30</v>
      </c>
      <c r="M33" s="28">
        <v>93104</v>
      </c>
      <c r="N33" s="15">
        <v>0</v>
      </c>
      <c r="O33" s="16">
        <v>42343.700844907406</v>
      </c>
      <c r="P33" s="14" t="s">
        <v>53</v>
      </c>
    </row>
    <row r="34" spans="1:16">
      <c r="A34" s="14" t="s">
        <v>16</v>
      </c>
      <c r="B34" s="15">
        <v>2016</v>
      </c>
      <c r="C34" s="15">
        <v>2017</v>
      </c>
      <c r="D34" s="14" t="s">
        <v>167</v>
      </c>
      <c r="E34" s="14" t="s">
        <v>66</v>
      </c>
      <c r="F34" s="14" t="s">
        <v>67</v>
      </c>
      <c r="G34" s="14" t="s">
        <v>68</v>
      </c>
      <c r="H34" s="14" t="s">
        <v>22</v>
      </c>
      <c r="I34" s="14" t="s">
        <v>23</v>
      </c>
      <c r="J34" s="14" t="s">
        <v>24</v>
      </c>
      <c r="K34" s="14" t="s">
        <v>29</v>
      </c>
      <c r="L34" s="14" t="s">
        <v>30</v>
      </c>
      <c r="M34" s="28">
        <v>36887</v>
      </c>
      <c r="N34" s="15">
        <v>0</v>
      </c>
      <c r="O34" s="16">
        <v>42343.70107638889</v>
      </c>
      <c r="P34" s="14" t="s">
        <v>53</v>
      </c>
    </row>
    <row r="35" spans="1:16">
      <c r="A35" s="14" t="s">
        <v>16</v>
      </c>
      <c r="B35" s="15">
        <v>2016</v>
      </c>
      <c r="C35" s="15">
        <v>2017</v>
      </c>
      <c r="D35" s="14" t="s">
        <v>167</v>
      </c>
      <c r="E35" s="14" t="s">
        <v>66</v>
      </c>
      <c r="F35" s="14" t="s">
        <v>69</v>
      </c>
      <c r="G35" s="14" t="s">
        <v>70</v>
      </c>
      <c r="H35" s="14" t="s">
        <v>22</v>
      </c>
      <c r="I35" s="14" t="s">
        <v>23</v>
      </c>
      <c r="J35" s="14" t="s">
        <v>24</v>
      </c>
      <c r="K35" s="14" t="s">
        <v>29</v>
      </c>
      <c r="L35" s="14" t="s">
        <v>30</v>
      </c>
      <c r="M35" s="28">
        <v>192840</v>
      </c>
      <c r="N35" s="15">
        <v>0</v>
      </c>
      <c r="O35" s="16">
        <v>42343.700960648152</v>
      </c>
      <c r="P35" s="14" t="s">
        <v>53</v>
      </c>
    </row>
    <row r="36" spans="1:16">
      <c r="A36" s="14" t="s">
        <v>16</v>
      </c>
      <c r="B36" s="15">
        <v>2016</v>
      </c>
      <c r="C36" s="15">
        <v>2017</v>
      </c>
      <c r="D36" s="14" t="s">
        <v>167</v>
      </c>
      <c r="E36" s="14" t="s">
        <v>66</v>
      </c>
      <c r="F36" s="14" t="s">
        <v>58</v>
      </c>
      <c r="G36" s="14" t="s">
        <v>59</v>
      </c>
      <c r="H36" s="14" t="s">
        <v>22</v>
      </c>
      <c r="I36" s="14" t="s">
        <v>23</v>
      </c>
      <c r="J36" s="14" t="s">
        <v>24</v>
      </c>
      <c r="K36" s="14" t="s">
        <v>29</v>
      </c>
      <c r="L36" s="14" t="s">
        <v>30</v>
      </c>
      <c r="M36" s="28">
        <v>0</v>
      </c>
      <c r="N36" s="15">
        <v>0</v>
      </c>
      <c r="O36" s="16">
        <v>42343.699537037035</v>
      </c>
      <c r="P36" s="14" t="s">
        <v>53</v>
      </c>
    </row>
    <row r="37" spans="1:16">
      <c r="A37" s="14" t="s">
        <v>16</v>
      </c>
      <c r="B37" s="15">
        <v>2016</v>
      </c>
      <c r="C37" s="15">
        <v>2017</v>
      </c>
      <c r="D37" s="14" t="s">
        <v>167</v>
      </c>
      <c r="E37" s="14" t="s">
        <v>66</v>
      </c>
      <c r="F37" s="14" t="s">
        <v>67</v>
      </c>
      <c r="G37" s="14" t="s">
        <v>68</v>
      </c>
      <c r="H37" s="14" t="s">
        <v>25</v>
      </c>
      <c r="I37" s="14" t="s">
        <v>26</v>
      </c>
      <c r="J37" s="14" t="s">
        <v>17</v>
      </c>
      <c r="K37" s="14" t="s">
        <v>29</v>
      </c>
      <c r="L37" s="14" t="s">
        <v>30</v>
      </c>
      <c r="M37" s="28">
        <v>0</v>
      </c>
      <c r="N37" s="15">
        <v>0</v>
      </c>
      <c r="O37" s="16">
        <v>42343.699537037035</v>
      </c>
      <c r="P37" s="14" t="s">
        <v>53</v>
      </c>
    </row>
    <row r="38" spans="1:16">
      <c r="A38" s="14" t="s">
        <v>16</v>
      </c>
      <c r="B38" s="15">
        <v>2016</v>
      </c>
      <c r="C38" s="15">
        <v>2017</v>
      </c>
      <c r="D38" s="14" t="s">
        <v>167</v>
      </c>
      <c r="E38" s="14" t="s">
        <v>66</v>
      </c>
      <c r="F38" s="14" t="s">
        <v>71</v>
      </c>
      <c r="G38" s="14" t="s">
        <v>72</v>
      </c>
      <c r="H38" s="14" t="s">
        <v>25</v>
      </c>
      <c r="I38" s="14" t="s">
        <v>26</v>
      </c>
      <c r="J38" s="14" t="s">
        <v>17</v>
      </c>
      <c r="K38" s="14" t="s">
        <v>29</v>
      </c>
      <c r="L38" s="14" t="s">
        <v>30</v>
      </c>
      <c r="M38" s="28">
        <v>0</v>
      </c>
      <c r="N38" s="15">
        <v>0</v>
      </c>
      <c r="O38" s="16">
        <v>42343.699537037035</v>
      </c>
      <c r="P38" s="14" t="s">
        <v>53</v>
      </c>
    </row>
    <row r="39" spans="1:16">
      <c r="A39" s="14" t="s">
        <v>16</v>
      </c>
      <c r="B39" s="15">
        <v>2016</v>
      </c>
      <c r="C39" s="15">
        <v>2017</v>
      </c>
      <c r="D39" s="14" t="s">
        <v>167</v>
      </c>
      <c r="E39" s="14" t="s">
        <v>66</v>
      </c>
      <c r="F39" s="14" t="s">
        <v>58</v>
      </c>
      <c r="G39" s="14" t="s">
        <v>59</v>
      </c>
      <c r="H39" s="14" t="s">
        <v>25</v>
      </c>
      <c r="I39" s="14" t="s">
        <v>26</v>
      </c>
      <c r="J39" s="14" t="s">
        <v>17</v>
      </c>
      <c r="K39" s="14" t="s">
        <v>29</v>
      </c>
      <c r="L39" s="14" t="s">
        <v>30</v>
      </c>
      <c r="M39" s="28">
        <v>0</v>
      </c>
      <c r="N39" s="15">
        <v>0</v>
      </c>
      <c r="O39" s="16">
        <v>42343.699537037035</v>
      </c>
      <c r="P39" s="14" t="s">
        <v>53</v>
      </c>
    </row>
    <row r="40" spans="1:16">
      <c r="A40" s="14" t="s">
        <v>16</v>
      </c>
      <c r="B40" s="15">
        <v>2016</v>
      </c>
      <c r="C40" s="15">
        <v>2017</v>
      </c>
      <c r="D40" s="14" t="s">
        <v>167</v>
      </c>
      <c r="E40" s="14" t="s">
        <v>66</v>
      </c>
      <c r="F40" s="14" t="s">
        <v>54</v>
      </c>
      <c r="G40" s="14" t="s">
        <v>55</v>
      </c>
      <c r="H40" s="14" t="s">
        <v>25</v>
      </c>
      <c r="I40" s="14" t="s">
        <v>26</v>
      </c>
      <c r="J40" s="14" t="s">
        <v>17</v>
      </c>
      <c r="K40" s="14" t="s">
        <v>29</v>
      </c>
      <c r="L40" s="14" t="s">
        <v>30</v>
      </c>
      <c r="M40" s="28">
        <v>0</v>
      </c>
      <c r="N40" s="15">
        <v>0</v>
      </c>
      <c r="O40" s="16">
        <v>42343.699537037035</v>
      </c>
      <c r="P40" s="14" t="s">
        <v>53</v>
      </c>
    </row>
    <row r="41" spans="1:16">
      <c r="A41" s="14" t="s">
        <v>16</v>
      </c>
      <c r="B41" s="15">
        <v>2016</v>
      </c>
      <c r="C41" s="15">
        <v>2017</v>
      </c>
      <c r="D41" s="14" t="s">
        <v>167</v>
      </c>
      <c r="E41" s="14" t="s">
        <v>66</v>
      </c>
      <c r="F41" s="14" t="s">
        <v>69</v>
      </c>
      <c r="G41" s="14" t="s">
        <v>70</v>
      </c>
      <c r="H41" s="14" t="s">
        <v>75</v>
      </c>
      <c r="I41" s="14" t="s">
        <v>76</v>
      </c>
      <c r="J41" s="14" t="s">
        <v>17</v>
      </c>
      <c r="K41" s="14" t="s">
        <v>29</v>
      </c>
      <c r="L41" s="14" t="s">
        <v>30</v>
      </c>
      <c r="M41" s="28">
        <v>0</v>
      </c>
      <c r="N41" s="15">
        <v>0</v>
      </c>
      <c r="O41" s="16">
        <v>42343.699537037035</v>
      </c>
      <c r="P41" s="14" t="s">
        <v>53</v>
      </c>
    </row>
    <row r="42" spans="1:16">
      <c r="A42" s="14" t="s">
        <v>16</v>
      </c>
      <c r="B42" s="15">
        <v>2016</v>
      </c>
      <c r="C42" s="15">
        <v>2017</v>
      </c>
      <c r="D42" s="14" t="s">
        <v>167</v>
      </c>
      <c r="E42" s="14" t="s">
        <v>66</v>
      </c>
      <c r="F42" s="14" t="s">
        <v>114</v>
      </c>
      <c r="G42" s="14" t="s">
        <v>115</v>
      </c>
      <c r="H42" s="14" t="s">
        <v>75</v>
      </c>
      <c r="I42" s="14" t="s">
        <v>76</v>
      </c>
      <c r="J42" s="14" t="s">
        <v>17</v>
      </c>
      <c r="K42" s="14" t="s">
        <v>29</v>
      </c>
      <c r="L42" s="14" t="s">
        <v>30</v>
      </c>
      <c r="M42" s="28">
        <v>28272</v>
      </c>
      <c r="N42" s="15">
        <v>0</v>
      </c>
      <c r="O42" s="16">
        <v>42343.700150462966</v>
      </c>
      <c r="P42" s="14" t="s">
        <v>53</v>
      </c>
    </row>
    <row r="43" spans="1:16">
      <c r="A43" s="14" t="s">
        <v>16</v>
      </c>
      <c r="B43" s="15">
        <v>2016</v>
      </c>
      <c r="C43" s="15">
        <v>2017</v>
      </c>
      <c r="D43" s="14" t="s">
        <v>167</v>
      </c>
      <c r="E43" s="14" t="s">
        <v>66</v>
      </c>
      <c r="F43" s="14" t="s">
        <v>54</v>
      </c>
      <c r="G43" s="14" t="s">
        <v>55</v>
      </c>
      <c r="H43" s="14" t="s">
        <v>75</v>
      </c>
      <c r="I43" s="14" t="s">
        <v>76</v>
      </c>
      <c r="J43" s="14" t="s">
        <v>17</v>
      </c>
      <c r="K43" s="14" t="s">
        <v>29</v>
      </c>
      <c r="L43" s="14" t="s">
        <v>30</v>
      </c>
      <c r="M43" s="28">
        <v>0</v>
      </c>
      <c r="N43" s="15">
        <v>0</v>
      </c>
      <c r="O43" s="16">
        <v>42343.699537037035</v>
      </c>
      <c r="P43" s="14" t="s">
        <v>53</v>
      </c>
    </row>
    <row r="44" spans="1:16">
      <c r="A44" s="14" t="s">
        <v>16</v>
      </c>
      <c r="B44" s="15">
        <v>2016</v>
      </c>
      <c r="C44" s="15">
        <v>2017</v>
      </c>
      <c r="D44" s="14" t="s">
        <v>167</v>
      </c>
      <c r="E44" s="14" t="s">
        <v>66</v>
      </c>
      <c r="F44" s="14" t="s">
        <v>54</v>
      </c>
      <c r="G44" s="14" t="s">
        <v>55</v>
      </c>
      <c r="H44" s="14" t="s">
        <v>75</v>
      </c>
      <c r="I44" s="14" t="s">
        <v>76</v>
      </c>
      <c r="J44" s="14" t="s">
        <v>17</v>
      </c>
      <c r="K44" s="14" t="s">
        <v>29</v>
      </c>
      <c r="L44" s="14" t="s">
        <v>30</v>
      </c>
      <c r="M44" s="28">
        <v>0</v>
      </c>
      <c r="N44" s="15">
        <v>0</v>
      </c>
      <c r="O44" s="16">
        <v>42343.699537037035</v>
      </c>
      <c r="P44" s="14" t="s">
        <v>53</v>
      </c>
    </row>
    <row r="45" spans="1:16">
      <c r="A45" s="14" t="s">
        <v>16</v>
      </c>
      <c r="B45" s="15">
        <v>2016</v>
      </c>
      <c r="C45" s="15">
        <v>2017</v>
      </c>
      <c r="D45" s="14" t="s">
        <v>167</v>
      </c>
      <c r="E45" s="14" t="s">
        <v>66</v>
      </c>
      <c r="F45" s="14" t="s">
        <v>73</v>
      </c>
      <c r="G45" s="14" t="s">
        <v>74</v>
      </c>
      <c r="H45" s="14" t="s">
        <v>75</v>
      </c>
      <c r="I45" s="14" t="s">
        <v>76</v>
      </c>
      <c r="J45" s="14" t="s">
        <v>17</v>
      </c>
      <c r="K45" s="14" t="s">
        <v>29</v>
      </c>
      <c r="L45" s="14" t="s">
        <v>30</v>
      </c>
      <c r="M45" s="28">
        <v>0</v>
      </c>
      <c r="N45" s="15">
        <v>0</v>
      </c>
      <c r="O45" s="16">
        <v>42343.699537037035</v>
      </c>
      <c r="P45" s="14" t="s">
        <v>53</v>
      </c>
    </row>
    <row r="46" spans="1:16">
      <c r="A46" s="14" t="s">
        <v>16</v>
      </c>
      <c r="B46" s="15">
        <v>2016</v>
      </c>
      <c r="C46" s="15">
        <v>2017</v>
      </c>
      <c r="D46" s="14" t="s">
        <v>167</v>
      </c>
      <c r="E46" s="14" t="s">
        <v>66</v>
      </c>
      <c r="F46" s="14" t="s">
        <v>67</v>
      </c>
      <c r="G46" s="14" t="s">
        <v>68</v>
      </c>
      <c r="H46" s="14" t="s">
        <v>75</v>
      </c>
      <c r="I46" s="14" t="s">
        <v>76</v>
      </c>
      <c r="J46" s="14" t="s">
        <v>17</v>
      </c>
      <c r="K46" s="14" t="s">
        <v>29</v>
      </c>
      <c r="L46" s="14" t="s">
        <v>30</v>
      </c>
      <c r="M46" s="28">
        <v>29762</v>
      </c>
      <c r="N46" s="15">
        <v>0</v>
      </c>
      <c r="O46" s="16">
        <v>42343.700682870367</v>
      </c>
      <c r="P46" s="14" t="s">
        <v>53</v>
      </c>
    </row>
    <row r="47" spans="1:16">
      <c r="A47" s="14" t="s">
        <v>16</v>
      </c>
      <c r="B47" s="15">
        <v>2016</v>
      </c>
      <c r="C47" s="15">
        <v>2017</v>
      </c>
      <c r="D47" s="14" t="s">
        <v>167</v>
      </c>
      <c r="E47" s="14" t="s">
        <v>66</v>
      </c>
      <c r="F47" s="14" t="s">
        <v>31</v>
      </c>
      <c r="G47" s="14" t="s">
        <v>32</v>
      </c>
      <c r="H47" s="14" t="s">
        <v>33</v>
      </c>
      <c r="I47" s="14" t="s">
        <v>34</v>
      </c>
      <c r="J47" s="14" t="s">
        <v>17</v>
      </c>
      <c r="K47" s="14" t="s">
        <v>29</v>
      </c>
      <c r="L47" s="14" t="s">
        <v>30</v>
      </c>
      <c r="M47" s="28">
        <v>0</v>
      </c>
      <c r="N47" s="15">
        <v>0</v>
      </c>
      <c r="O47" s="16">
        <v>42343.699537037035</v>
      </c>
      <c r="P47" s="14" t="s">
        <v>53</v>
      </c>
    </row>
    <row r="48" spans="1:16">
      <c r="A48" s="14" t="s">
        <v>16</v>
      </c>
      <c r="B48" s="15">
        <v>2016</v>
      </c>
      <c r="C48" s="15">
        <v>2017</v>
      </c>
      <c r="D48" s="14" t="s">
        <v>167</v>
      </c>
      <c r="E48" s="14" t="s">
        <v>66</v>
      </c>
      <c r="F48" s="14" t="s">
        <v>77</v>
      </c>
      <c r="G48" s="14" t="s">
        <v>78</v>
      </c>
      <c r="H48" s="14" t="s">
        <v>62</v>
      </c>
      <c r="I48" s="14" t="s">
        <v>63</v>
      </c>
      <c r="J48" s="14" t="s">
        <v>17</v>
      </c>
      <c r="K48" s="14" t="s">
        <v>29</v>
      </c>
      <c r="L48" s="14" t="s">
        <v>30</v>
      </c>
      <c r="M48" s="28">
        <v>0</v>
      </c>
      <c r="N48" s="15">
        <v>0</v>
      </c>
      <c r="O48" s="16">
        <v>42343.699537037035</v>
      </c>
      <c r="P48" s="14" t="s">
        <v>53</v>
      </c>
    </row>
    <row r="49" spans="1:16">
      <c r="A49" s="14" t="s">
        <v>16</v>
      </c>
      <c r="B49" s="15">
        <v>2016</v>
      </c>
      <c r="C49" s="15">
        <v>2017</v>
      </c>
      <c r="D49" s="14" t="s">
        <v>167</v>
      </c>
      <c r="E49" s="14" t="s">
        <v>66</v>
      </c>
      <c r="F49" s="14" t="s">
        <v>79</v>
      </c>
      <c r="G49" s="14" t="s">
        <v>80</v>
      </c>
      <c r="H49" s="14" t="s">
        <v>62</v>
      </c>
      <c r="I49" s="14" t="s">
        <v>63</v>
      </c>
      <c r="J49" s="14" t="s">
        <v>17</v>
      </c>
      <c r="K49" s="14" t="s">
        <v>18</v>
      </c>
      <c r="L49" s="14" t="s">
        <v>20</v>
      </c>
      <c r="M49" s="28">
        <v>0</v>
      </c>
      <c r="N49" s="15">
        <v>0</v>
      </c>
      <c r="O49" s="16">
        <v>42343.699537037035</v>
      </c>
      <c r="P49" s="14" t="s">
        <v>53</v>
      </c>
    </row>
    <row r="50" spans="1:16">
      <c r="A50" s="14" t="s">
        <v>16</v>
      </c>
      <c r="B50" s="15">
        <v>2016</v>
      </c>
      <c r="C50" s="15">
        <v>2017</v>
      </c>
      <c r="D50" s="14" t="s">
        <v>169</v>
      </c>
      <c r="E50" s="14" t="s">
        <v>135</v>
      </c>
      <c r="F50" s="14" t="s">
        <v>54</v>
      </c>
      <c r="G50" s="14" t="s">
        <v>55</v>
      </c>
      <c r="H50" s="14" t="s">
        <v>22</v>
      </c>
      <c r="I50" s="14" t="s">
        <v>23</v>
      </c>
      <c r="J50" s="14" t="s">
        <v>24</v>
      </c>
      <c r="K50" s="14" t="s">
        <v>29</v>
      </c>
      <c r="L50" s="14" t="s">
        <v>30</v>
      </c>
      <c r="M50" s="28">
        <v>442605</v>
      </c>
      <c r="N50" s="15">
        <v>0</v>
      </c>
      <c r="O50" s="16">
        <v>42343.718472222223</v>
      </c>
      <c r="P50" s="14" t="s">
        <v>53</v>
      </c>
    </row>
    <row r="51" spans="1:16">
      <c r="A51" s="14" t="s">
        <v>16</v>
      </c>
      <c r="B51" s="15">
        <v>2016</v>
      </c>
      <c r="C51" s="15">
        <v>2017</v>
      </c>
      <c r="D51" s="14" t="s">
        <v>169</v>
      </c>
      <c r="E51" s="14" t="s">
        <v>135</v>
      </c>
      <c r="F51" s="14" t="s">
        <v>54</v>
      </c>
      <c r="G51" s="14" t="s">
        <v>55</v>
      </c>
      <c r="H51" s="14" t="s">
        <v>22</v>
      </c>
      <c r="I51" s="14" t="s">
        <v>23</v>
      </c>
      <c r="J51" s="14" t="s">
        <v>37</v>
      </c>
      <c r="K51" s="14" t="s">
        <v>29</v>
      </c>
      <c r="L51" s="14" t="s">
        <v>30</v>
      </c>
      <c r="M51" s="28">
        <v>9188</v>
      </c>
      <c r="N51" s="15">
        <v>0</v>
      </c>
      <c r="O51" s="16">
        <v>42343.718564814815</v>
      </c>
      <c r="P51" s="14" t="s">
        <v>53</v>
      </c>
    </row>
    <row r="52" spans="1:16">
      <c r="A52" s="14" t="s">
        <v>16</v>
      </c>
      <c r="B52" s="15">
        <v>2016</v>
      </c>
      <c r="C52" s="15">
        <v>2017</v>
      </c>
      <c r="D52" s="14" t="s">
        <v>170</v>
      </c>
      <c r="E52" s="14" t="s">
        <v>136</v>
      </c>
      <c r="F52" s="14" t="s">
        <v>58</v>
      </c>
      <c r="G52" s="14" t="s">
        <v>59</v>
      </c>
      <c r="H52" s="14" t="s">
        <v>25</v>
      </c>
      <c r="I52" s="14" t="s">
        <v>26</v>
      </c>
      <c r="J52" s="14" t="s">
        <v>17</v>
      </c>
      <c r="K52" s="14" t="s">
        <v>29</v>
      </c>
      <c r="L52" s="14" t="s">
        <v>30</v>
      </c>
      <c r="M52" s="28">
        <v>6250</v>
      </c>
      <c r="N52" s="15">
        <v>0</v>
      </c>
      <c r="O52" s="16">
        <v>42343.732824074075</v>
      </c>
      <c r="P52" s="14" t="s">
        <v>53</v>
      </c>
    </row>
    <row r="53" spans="1:16">
      <c r="A53" s="14" t="s">
        <v>16</v>
      </c>
      <c r="B53" s="15">
        <v>2016</v>
      </c>
      <c r="C53" s="15">
        <v>2017</v>
      </c>
      <c r="D53" s="14" t="s">
        <v>170</v>
      </c>
      <c r="E53" s="14" t="s">
        <v>136</v>
      </c>
      <c r="F53" s="14" t="s">
        <v>54</v>
      </c>
      <c r="G53" s="14" t="s">
        <v>55</v>
      </c>
      <c r="H53" s="14" t="s">
        <v>25</v>
      </c>
      <c r="I53" s="14" t="s">
        <v>26</v>
      </c>
      <c r="J53" s="14" t="s">
        <v>17</v>
      </c>
      <c r="K53" s="14" t="s">
        <v>29</v>
      </c>
      <c r="L53" s="14" t="s">
        <v>30</v>
      </c>
      <c r="M53" s="28">
        <v>3150</v>
      </c>
      <c r="N53" s="15">
        <v>0</v>
      </c>
      <c r="O53" s="16">
        <v>42343.73101851852</v>
      </c>
      <c r="P53" s="14" t="s">
        <v>53</v>
      </c>
    </row>
    <row r="54" spans="1:16">
      <c r="A54" s="14" t="s">
        <v>16</v>
      </c>
      <c r="B54" s="15">
        <v>2016</v>
      </c>
      <c r="C54" s="15">
        <v>2017</v>
      </c>
      <c r="D54" s="14" t="s">
        <v>170</v>
      </c>
      <c r="E54" s="14" t="s">
        <v>136</v>
      </c>
      <c r="F54" s="14" t="s">
        <v>73</v>
      </c>
      <c r="G54" s="14" t="s">
        <v>74</v>
      </c>
      <c r="H54" s="14" t="s">
        <v>75</v>
      </c>
      <c r="I54" s="14" t="s">
        <v>76</v>
      </c>
      <c r="J54" s="14" t="s">
        <v>17</v>
      </c>
      <c r="K54" s="14" t="s">
        <v>29</v>
      </c>
      <c r="L54" s="14" t="s">
        <v>30</v>
      </c>
      <c r="M54" s="28">
        <v>120000</v>
      </c>
      <c r="N54" s="15">
        <v>0</v>
      </c>
      <c r="O54" s="16">
        <v>42343.73101851852</v>
      </c>
      <c r="P54" s="14" t="s">
        <v>53</v>
      </c>
    </row>
    <row r="55" spans="1:16">
      <c r="A55" s="14" t="s">
        <v>16</v>
      </c>
      <c r="B55" s="15">
        <v>2016</v>
      </c>
      <c r="C55" s="15">
        <v>2017</v>
      </c>
      <c r="D55" s="14" t="s">
        <v>170</v>
      </c>
      <c r="E55" s="14" t="s">
        <v>136</v>
      </c>
      <c r="F55" s="14" t="s">
        <v>54</v>
      </c>
      <c r="G55" s="14" t="s">
        <v>55</v>
      </c>
      <c r="H55" s="14" t="s">
        <v>75</v>
      </c>
      <c r="I55" s="14" t="s">
        <v>76</v>
      </c>
      <c r="J55" s="14" t="s">
        <v>17</v>
      </c>
      <c r="K55" s="14" t="s">
        <v>29</v>
      </c>
      <c r="L55" s="14" t="s">
        <v>30</v>
      </c>
      <c r="M55" s="28">
        <v>35000</v>
      </c>
      <c r="N55" s="15">
        <v>0</v>
      </c>
      <c r="O55" s="16">
        <v>42343.732673611114</v>
      </c>
      <c r="P55" s="14" t="s">
        <v>53</v>
      </c>
    </row>
    <row r="56" spans="1:16">
      <c r="A56" s="14" t="s">
        <v>16</v>
      </c>
      <c r="B56" s="15">
        <v>2016</v>
      </c>
      <c r="C56" s="15">
        <v>2017</v>
      </c>
      <c r="D56" s="14" t="s">
        <v>170</v>
      </c>
      <c r="E56" s="14" t="s">
        <v>136</v>
      </c>
      <c r="F56" s="14" t="s">
        <v>77</v>
      </c>
      <c r="G56" s="14" t="s">
        <v>78</v>
      </c>
      <c r="H56" s="14" t="s">
        <v>62</v>
      </c>
      <c r="I56" s="14" t="s">
        <v>63</v>
      </c>
      <c r="J56" s="14" t="s">
        <v>17</v>
      </c>
      <c r="K56" s="14" t="s">
        <v>29</v>
      </c>
      <c r="L56" s="14" t="s">
        <v>30</v>
      </c>
      <c r="M56" s="28">
        <v>45331</v>
      </c>
      <c r="N56" s="15">
        <v>0</v>
      </c>
      <c r="O56" s="16">
        <v>42343.731956018521</v>
      </c>
      <c r="P56" s="14" t="s">
        <v>53</v>
      </c>
    </row>
    <row r="57" spans="1:16">
      <c r="A57" s="14" t="s">
        <v>16</v>
      </c>
      <c r="B57" s="15">
        <v>2016</v>
      </c>
      <c r="C57" s="15">
        <v>2017</v>
      </c>
      <c r="D57" s="14" t="s">
        <v>171</v>
      </c>
      <c r="E57" s="14" t="s">
        <v>137</v>
      </c>
      <c r="F57" s="14" t="s">
        <v>69</v>
      </c>
      <c r="G57" s="14" t="s">
        <v>70</v>
      </c>
      <c r="H57" s="14" t="s">
        <v>22</v>
      </c>
      <c r="I57" s="14" t="s">
        <v>23</v>
      </c>
      <c r="J57" s="14" t="s">
        <v>24</v>
      </c>
      <c r="K57" s="14" t="s">
        <v>29</v>
      </c>
      <c r="L57" s="14" t="s">
        <v>30</v>
      </c>
      <c r="M57" s="28">
        <v>95936</v>
      </c>
      <c r="N57" s="15">
        <v>0</v>
      </c>
      <c r="O57" s="16">
        <v>42343.72457175926</v>
      </c>
      <c r="P57" s="14" t="s">
        <v>53</v>
      </c>
    </row>
    <row r="58" spans="1:16">
      <c r="A58" s="14" t="s">
        <v>16</v>
      </c>
      <c r="B58" s="15">
        <v>2016</v>
      </c>
      <c r="C58" s="15">
        <v>2017</v>
      </c>
      <c r="D58" s="14" t="s">
        <v>171</v>
      </c>
      <c r="E58" s="14" t="s">
        <v>137</v>
      </c>
      <c r="F58" s="14" t="s">
        <v>71</v>
      </c>
      <c r="G58" s="14" t="s">
        <v>72</v>
      </c>
      <c r="H58" s="14" t="s">
        <v>25</v>
      </c>
      <c r="I58" s="14" t="s">
        <v>26</v>
      </c>
      <c r="J58" s="14" t="s">
        <v>17</v>
      </c>
      <c r="K58" s="14" t="s">
        <v>29</v>
      </c>
      <c r="L58" s="14" t="s">
        <v>30</v>
      </c>
      <c r="M58" s="28">
        <v>14000</v>
      </c>
      <c r="N58" s="15">
        <v>0</v>
      </c>
      <c r="O58" s="16">
        <v>42343.724293981482</v>
      </c>
      <c r="P58" s="14" t="s">
        <v>53</v>
      </c>
    </row>
    <row r="59" spans="1:16">
      <c r="A59" s="14" t="s">
        <v>16</v>
      </c>
      <c r="B59" s="15">
        <v>2016</v>
      </c>
      <c r="C59" s="15">
        <v>2017</v>
      </c>
      <c r="D59" s="14" t="s">
        <v>172</v>
      </c>
      <c r="E59" s="14" t="s">
        <v>83</v>
      </c>
      <c r="F59" s="14" t="s">
        <v>84</v>
      </c>
      <c r="G59" s="14" t="s">
        <v>85</v>
      </c>
      <c r="H59" s="14" t="s">
        <v>22</v>
      </c>
      <c r="I59" s="14" t="s">
        <v>23</v>
      </c>
      <c r="J59" s="14" t="s">
        <v>24</v>
      </c>
      <c r="K59" s="14" t="s">
        <v>29</v>
      </c>
      <c r="L59" s="14" t="s">
        <v>30</v>
      </c>
      <c r="M59" s="28">
        <v>7682</v>
      </c>
      <c r="N59" s="15">
        <v>0</v>
      </c>
      <c r="O59" s="16">
        <v>42343.897199074076</v>
      </c>
      <c r="P59" s="14" t="s">
        <v>53</v>
      </c>
    </row>
    <row r="60" spans="1:16">
      <c r="A60" s="14" t="s">
        <v>16</v>
      </c>
      <c r="B60" s="15">
        <v>2016</v>
      </c>
      <c r="C60" s="15">
        <v>2017</v>
      </c>
      <c r="D60" s="14" t="s">
        <v>172</v>
      </c>
      <c r="E60" s="14" t="s">
        <v>83</v>
      </c>
      <c r="F60" s="14" t="s">
        <v>54</v>
      </c>
      <c r="G60" s="14" t="s">
        <v>55</v>
      </c>
      <c r="H60" s="14" t="s">
        <v>22</v>
      </c>
      <c r="I60" s="14" t="s">
        <v>23</v>
      </c>
      <c r="J60" s="14" t="s">
        <v>24</v>
      </c>
      <c r="K60" s="14" t="s">
        <v>29</v>
      </c>
      <c r="L60" s="14" t="s">
        <v>30</v>
      </c>
      <c r="M60" s="28">
        <v>9410</v>
      </c>
      <c r="N60" s="15">
        <v>0</v>
      </c>
      <c r="O60" s="16">
        <v>42343.897569444445</v>
      </c>
      <c r="P60" s="14" t="s">
        <v>53</v>
      </c>
    </row>
    <row r="61" spans="1:16">
      <c r="A61" s="14" t="s">
        <v>16</v>
      </c>
      <c r="B61" s="15">
        <v>2016</v>
      </c>
      <c r="C61" s="15">
        <v>2017</v>
      </c>
      <c r="D61" s="14" t="s">
        <v>172</v>
      </c>
      <c r="E61" s="14" t="s">
        <v>83</v>
      </c>
      <c r="F61" s="14" t="s">
        <v>69</v>
      </c>
      <c r="G61" s="14" t="s">
        <v>70</v>
      </c>
      <c r="H61" s="14" t="s">
        <v>22</v>
      </c>
      <c r="I61" s="14" t="s">
        <v>23</v>
      </c>
      <c r="J61" s="14" t="s">
        <v>24</v>
      </c>
      <c r="K61" s="14" t="s">
        <v>29</v>
      </c>
      <c r="L61" s="14" t="s">
        <v>30</v>
      </c>
      <c r="M61" s="28">
        <v>32071</v>
      </c>
      <c r="N61" s="15">
        <v>0</v>
      </c>
      <c r="O61" s="16">
        <v>42343.897465277776</v>
      </c>
      <c r="P61" s="14" t="s">
        <v>53</v>
      </c>
    </row>
    <row r="62" spans="1:16">
      <c r="A62" s="14" t="s">
        <v>16</v>
      </c>
      <c r="B62" s="15">
        <v>2016</v>
      </c>
      <c r="C62" s="15">
        <v>2017</v>
      </c>
      <c r="D62" s="14" t="s">
        <v>172</v>
      </c>
      <c r="E62" s="14" t="s">
        <v>83</v>
      </c>
      <c r="F62" s="14" t="s">
        <v>58</v>
      </c>
      <c r="G62" s="14" t="s">
        <v>59</v>
      </c>
      <c r="H62" s="14" t="s">
        <v>22</v>
      </c>
      <c r="I62" s="14" t="s">
        <v>23</v>
      </c>
      <c r="J62" s="14" t="s">
        <v>24</v>
      </c>
      <c r="K62" s="14" t="s">
        <v>29</v>
      </c>
      <c r="L62" s="14" t="s">
        <v>30</v>
      </c>
      <c r="M62" s="28">
        <v>0</v>
      </c>
      <c r="N62" s="15">
        <v>0</v>
      </c>
      <c r="O62" s="16">
        <v>42343.897060185183</v>
      </c>
      <c r="P62" s="14" t="s">
        <v>53</v>
      </c>
    </row>
    <row r="63" spans="1:16">
      <c r="A63" s="14" t="s">
        <v>16</v>
      </c>
      <c r="B63" s="15">
        <v>2016</v>
      </c>
      <c r="C63" s="15">
        <v>2017</v>
      </c>
      <c r="D63" s="14" t="s">
        <v>172</v>
      </c>
      <c r="E63" s="14" t="s">
        <v>83</v>
      </c>
      <c r="F63" s="14" t="s">
        <v>58</v>
      </c>
      <c r="G63" s="14" t="s">
        <v>59</v>
      </c>
      <c r="H63" s="14" t="s">
        <v>25</v>
      </c>
      <c r="I63" s="14" t="s">
        <v>26</v>
      </c>
      <c r="J63" s="14" t="s">
        <v>17</v>
      </c>
      <c r="K63" s="14" t="s">
        <v>29</v>
      </c>
      <c r="L63" s="14" t="s">
        <v>30</v>
      </c>
      <c r="M63" s="28">
        <v>0</v>
      </c>
      <c r="N63" s="15">
        <v>0</v>
      </c>
      <c r="O63" s="16">
        <v>42343.897060185183</v>
      </c>
      <c r="P63" s="14" t="s">
        <v>53</v>
      </c>
    </row>
    <row r="64" spans="1:16">
      <c r="A64" s="14" t="s">
        <v>16</v>
      </c>
      <c r="B64" s="15">
        <v>2016</v>
      </c>
      <c r="C64" s="15">
        <v>2017</v>
      </c>
      <c r="D64" s="14" t="s">
        <v>172</v>
      </c>
      <c r="E64" s="14" t="s">
        <v>83</v>
      </c>
      <c r="F64" s="14" t="s">
        <v>67</v>
      </c>
      <c r="G64" s="14" t="s">
        <v>68</v>
      </c>
      <c r="H64" s="14" t="s">
        <v>25</v>
      </c>
      <c r="I64" s="14" t="s">
        <v>26</v>
      </c>
      <c r="J64" s="14" t="s">
        <v>17</v>
      </c>
      <c r="K64" s="14" t="s">
        <v>29</v>
      </c>
      <c r="L64" s="14" t="s">
        <v>30</v>
      </c>
      <c r="M64" s="28">
        <v>0</v>
      </c>
      <c r="N64" s="15">
        <v>0</v>
      </c>
      <c r="O64" s="16">
        <v>42343.897060185183</v>
      </c>
      <c r="P64" s="14" t="s">
        <v>53</v>
      </c>
    </row>
    <row r="65" spans="1:16">
      <c r="A65" s="14" t="s">
        <v>16</v>
      </c>
      <c r="B65" s="15">
        <v>2016</v>
      </c>
      <c r="C65" s="15">
        <v>2017</v>
      </c>
      <c r="D65" s="14" t="s">
        <v>172</v>
      </c>
      <c r="E65" s="14" t="s">
        <v>83</v>
      </c>
      <c r="F65" s="14" t="s">
        <v>54</v>
      </c>
      <c r="G65" s="14" t="s">
        <v>55</v>
      </c>
      <c r="H65" s="14" t="s">
        <v>25</v>
      </c>
      <c r="I65" s="14" t="s">
        <v>26</v>
      </c>
      <c r="J65" s="14" t="s">
        <v>17</v>
      </c>
      <c r="K65" s="14" t="s">
        <v>29</v>
      </c>
      <c r="L65" s="14" t="s">
        <v>30</v>
      </c>
      <c r="M65" s="28">
        <v>0</v>
      </c>
      <c r="N65" s="15">
        <v>0</v>
      </c>
      <c r="O65" s="16">
        <v>42343.897060185183</v>
      </c>
      <c r="P65" s="14" t="s">
        <v>53</v>
      </c>
    </row>
    <row r="66" spans="1:16">
      <c r="A66" s="14" t="s">
        <v>16</v>
      </c>
      <c r="B66" s="15">
        <v>2016</v>
      </c>
      <c r="C66" s="15">
        <v>2017</v>
      </c>
      <c r="D66" s="14" t="s">
        <v>172</v>
      </c>
      <c r="E66" s="14" t="s">
        <v>83</v>
      </c>
      <c r="F66" s="14" t="s">
        <v>69</v>
      </c>
      <c r="G66" s="14" t="s">
        <v>70</v>
      </c>
      <c r="H66" s="14" t="s">
        <v>75</v>
      </c>
      <c r="I66" s="14" t="s">
        <v>76</v>
      </c>
      <c r="J66" s="14" t="s">
        <v>17</v>
      </c>
      <c r="K66" s="14" t="s">
        <v>29</v>
      </c>
      <c r="L66" s="14" t="s">
        <v>30</v>
      </c>
      <c r="M66" s="28">
        <v>18933</v>
      </c>
      <c r="N66" s="15">
        <v>0</v>
      </c>
      <c r="O66" s="16">
        <v>42343.898622685185</v>
      </c>
      <c r="P66" s="14" t="s">
        <v>53</v>
      </c>
    </row>
    <row r="67" spans="1:16">
      <c r="A67" s="14" t="s">
        <v>16</v>
      </c>
      <c r="B67" s="15">
        <v>2016</v>
      </c>
      <c r="C67" s="15">
        <v>2017</v>
      </c>
      <c r="D67" s="14" t="s">
        <v>172</v>
      </c>
      <c r="E67" s="14" t="s">
        <v>83</v>
      </c>
      <c r="F67" s="14" t="s">
        <v>73</v>
      </c>
      <c r="G67" s="14" t="s">
        <v>74</v>
      </c>
      <c r="H67" s="14" t="s">
        <v>75</v>
      </c>
      <c r="I67" s="14" t="s">
        <v>76</v>
      </c>
      <c r="J67" s="14" t="s">
        <v>17</v>
      </c>
      <c r="K67" s="14" t="s">
        <v>29</v>
      </c>
      <c r="L67" s="14" t="s">
        <v>30</v>
      </c>
      <c r="M67" s="28">
        <v>21603</v>
      </c>
      <c r="N67" s="15">
        <v>0</v>
      </c>
      <c r="O67" s="16">
        <v>42343.898125</v>
      </c>
      <c r="P67" s="14" t="s">
        <v>53</v>
      </c>
    </row>
    <row r="68" spans="1:16">
      <c r="A68" s="14" t="s">
        <v>16</v>
      </c>
      <c r="B68" s="15">
        <v>2016</v>
      </c>
      <c r="C68" s="15">
        <v>2017</v>
      </c>
      <c r="D68" s="14" t="s">
        <v>172</v>
      </c>
      <c r="E68" s="14" t="s">
        <v>83</v>
      </c>
      <c r="F68" s="14" t="s">
        <v>58</v>
      </c>
      <c r="G68" s="14" t="s">
        <v>59</v>
      </c>
      <c r="H68" s="14" t="s">
        <v>75</v>
      </c>
      <c r="I68" s="14" t="s">
        <v>76</v>
      </c>
      <c r="J68" s="14" t="s">
        <v>17</v>
      </c>
      <c r="K68" s="14" t="s">
        <v>29</v>
      </c>
      <c r="L68" s="14" t="s">
        <v>30</v>
      </c>
      <c r="M68" s="28">
        <v>0</v>
      </c>
      <c r="N68" s="15">
        <v>0</v>
      </c>
      <c r="O68" s="16">
        <v>42343.897060185183</v>
      </c>
      <c r="P68" s="14" t="s">
        <v>53</v>
      </c>
    </row>
    <row r="69" spans="1:16">
      <c r="A69" s="14" t="s">
        <v>16</v>
      </c>
      <c r="B69" s="15">
        <v>2016</v>
      </c>
      <c r="C69" s="15">
        <v>2017</v>
      </c>
      <c r="D69" s="14" t="s">
        <v>172</v>
      </c>
      <c r="E69" s="14" t="s">
        <v>83</v>
      </c>
      <c r="F69" s="14" t="s">
        <v>54</v>
      </c>
      <c r="G69" s="14" t="s">
        <v>55</v>
      </c>
      <c r="H69" s="14" t="s">
        <v>75</v>
      </c>
      <c r="I69" s="14" t="s">
        <v>76</v>
      </c>
      <c r="J69" s="14" t="s">
        <v>17</v>
      </c>
      <c r="K69" s="14" t="s">
        <v>29</v>
      </c>
      <c r="L69" s="14" t="s">
        <v>30</v>
      </c>
      <c r="M69" s="28">
        <v>0</v>
      </c>
      <c r="N69" s="15">
        <v>0</v>
      </c>
      <c r="O69" s="16">
        <v>42343.897060185183</v>
      </c>
      <c r="P69" s="14" t="s">
        <v>53</v>
      </c>
    </row>
    <row r="70" spans="1:16">
      <c r="A70" s="14" t="s">
        <v>16</v>
      </c>
      <c r="B70" s="15">
        <v>2016</v>
      </c>
      <c r="C70" s="15">
        <v>2017</v>
      </c>
      <c r="D70" s="14" t="s">
        <v>172</v>
      </c>
      <c r="E70" s="14" t="s">
        <v>83</v>
      </c>
      <c r="F70" s="14" t="s">
        <v>54</v>
      </c>
      <c r="G70" s="14" t="s">
        <v>55</v>
      </c>
      <c r="H70" s="14" t="s">
        <v>75</v>
      </c>
      <c r="I70" s="14" t="s">
        <v>76</v>
      </c>
      <c r="J70" s="14" t="s">
        <v>17</v>
      </c>
      <c r="K70" s="14" t="s">
        <v>29</v>
      </c>
      <c r="L70" s="14" t="s">
        <v>30</v>
      </c>
      <c r="M70" s="28">
        <v>0</v>
      </c>
      <c r="N70" s="15">
        <v>0</v>
      </c>
      <c r="O70" s="16">
        <v>42343.897060185183</v>
      </c>
      <c r="P70" s="14" t="s">
        <v>53</v>
      </c>
    </row>
    <row r="71" spans="1:16">
      <c r="A71" s="14" t="s">
        <v>16</v>
      </c>
      <c r="B71" s="15">
        <v>2016</v>
      </c>
      <c r="C71" s="15">
        <v>2017</v>
      </c>
      <c r="D71" s="14" t="s">
        <v>172</v>
      </c>
      <c r="E71" s="14" t="s">
        <v>83</v>
      </c>
      <c r="F71" s="14" t="s">
        <v>84</v>
      </c>
      <c r="G71" s="14" t="s">
        <v>85</v>
      </c>
      <c r="H71" s="14" t="s">
        <v>75</v>
      </c>
      <c r="I71" s="14" t="s">
        <v>76</v>
      </c>
      <c r="J71" s="14" t="s">
        <v>17</v>
      </c>
      <c r="K71" s="14" t="s">
        <v>29</v>
      </c>
      <c r="L71" s="14" t="s">
        <v>30</v>
      </c>
      <c r="M71" s="28">
        <v>21751</v>
      </c>
      <c r="N71" s="15">
        <v>0</v>
      </c>
      <c r="O71" s="16">
        <v>42343.899131944447</v>
      </c>
      <c r="P71" s="14" t="s">
        <v>53</v>
      </c>
    </row>
    <row r="72" spans="1:16">
      <c r="A72" s="14" t="s">
        <v>16</v>
      </c>
      <c r="B72" s="15">
        <v>2016</v>
      </c>
      <c r="C72" s="15">
        <v>2017</v>
      </c>
      <c r="D72" s="14" t="s">
        <v>172</v>
      </c>
      <c r="E72" s="14" t="s">
        <v>83</v>
      </c>
      <c r="F72" s="14" t="s">
        <v>31</v>
      </c>
      <c r="G72" s="14" t="s">
        <v>32</v>
      </c>
      <c r="H72" s="14" t="s">
        <v>33</v>
      </c>
      <c r="I72" s="14" t="s">
        <v>34</v>
      </c>
      <c r="J72" s="14" t="s">
        <v>17</v>
      </c>
      <c r="K72" s="14" t="s">
        <v>29</v>
      </c>
      <c r="L72" s="14" t="s">
        <v>30</v>
      </c>
      <c r="M72" s="28">
        <v>0</v>
      </c>
      <c r="N72" s="15">
        <v>0</v>
      </c>
      <c r="O72" s="16">
        <v>42343.897060185183</v>
      </c>
      <c r="P72" s="14" t="s">
        <v>53</v>
      </c>
    </row>
    <row r="73" spans="1:16">
      <c r="A73" s="14" t="s">
        <v>16</v>
      </c>
      <c r="B73" s="15">
        <v>2016</v>
      </c>
      <c r="C73" s="15">
        <v>2017</v>
      </c>
      <c r="D73" s="14" t="s">
        <v>172</v>
      </c>
      <c r="E73" s="14" t="s">
        <v>83</v>
      </c>
      <c r="F73" s="14" t="s">
        <v>77</v>
      </c>
      <c r="G73" s="14" t="s">
        <v>78</v>
      </c>
      <c r="H73" s="14" t="s">
        <v>62</v>
      </c>
      <c r="I73" s="14" t="s">
        <v>63</v>
      </c>
      <c r="J73" s="14" t="s">
        <v>17</v>
      </c>
      <c r="K73" s="14" t="s">
        <v>29</v>
      </c>
      <c r="L73" s="14" t="s">
        <v>30</v>
      </c>
      <c r="M73" s="28">
        <v>0</v>
      </c>
      <c r="N73" s="15">
        <v>0</v>
      </c>
      <c r="O73" s="16">
        <v>42343.897060185183</v>
      </c>
      <c r="P73" s="14" t="s">
        <v>53</v>
      </c>
    </row>
    <row r="74" spans="1:16">
      <c r="A74" s="14" t="s">
        <v>16</v>
      </c>
      <c r="B74" s="15">
        <v>2016</v>
      </c>
      <c r="C74" s="15">
        <v>2017</v>
      </c>
      <c r="D74" s="14" t="s">
        <v>173</v>
      </c>
      <c r="E74" s="14" t="s">
        <v>138</v>
      </c>
      <c r="F74" s="14" t="s">
        <v>54</v>
      </c>
      <c r="G74" s="14" t="s">
        <v>55</v>
      </c>
      <c r="H74" s="14" t="s">
        <v>22</v>
      </c>
      <c r="I74" s="14" t="s">
        <v>23</v>
      </c>
      <c r="J74" s="14" t="s">
        <v>24</v>
      </c>
      <c r="K74" s="14" t="s">
        <v>29</v>
      </c>
      <c r="L74" s="14" t="s">
        <v>30</v>
      </c>
      <c r="M74" s="28">
        <v>456023</v>
      </c>
      <c r="N74" s="15">
        <v>0</v>
      </c>
      <c r="O74" s="16">
        <v>42343.790833333333</v>
      </c>
      <c r="P74" s="14" t="s">
        <v>53</v>
      </c>
    </row>
    <row r="75" spans="1:16">
      <c r="A75" s="14" t="s">
        <v>16</v>
      </c>
      <c r="B75" s="15">
        <v>2016</v>
      </c>
      <c r="C75" s="15">
        <v>2017</v>
      </c>
      <c r="D75" s="14" t="s">
        <v>173</v>
      </c>
      <c r="E75" s="14" t="s">
        <v>138</v>
      </c>
      <c r="F75" s="14" t="s">
        <v>54</v>
      </c>
      <c r="G75" s="14" t="s">
        <v>55</v>
      </c>
      <c r="H75" s="14" t="s">
        <v>22</v>
      </c>
      <c r="I75" s="14" t="s">
        <v>23</v>
      </c>
      <c r="J75" s="14" t="s">
        <v>37</v>
      </c>
      <c r="K75" s="14" t="s">
        <v>29</v>
      </c>
      <c r="L75" s="14" t="s">
        <v>30</v>
      </c>
      <c r="M75" s="28">
        <v>41585</v>
      </c>
      <c r="N75" s="15">
        <v>0</v>
      </c>
      <c r="O75" s="16">
        <v>42343.790937500002</v>
      </c>
      <c r="P75" s="14" t="s">
        <v>53</v>
      </c>
    </row>
    <row r="76" spans="1:16">
      <c r="A76" s="14" t="s">
        <v>16</v>
      </c>
      <c r="B76" s="15">
        <v>2016</v>
      </c>
      <c r="C76" s="15">
        <v>2017</v>
      </c>
      <c r="D76" s="14" t="s">
        <v>173</v>
      </c>
      <c r="E76" s="14" t="s">
        <v>138</v>
      </c>
      <c r="F76" s="14" t="s">
        <v>54</v>
      </c>
      <c r="G76" s="14" t="s">
        <v>55</v>
      </c>
      <c r="H76" s="14" t="s">
        <v>25</v>
      </c>
      <c r="I76" s="14" t="s">
        <v>26</v>
      </c>
      <c r="J76" s="14" t="s">
        <v>17</v>
      </c>
      <c r="K76" s="14" t="s">
        <v>29</v>
      </c>
      <c r="L76" s="14" t="s">
        <v>30</v>
      </c>
      <c r="M76" s="28">
        <v>5500</v>
      </c>
      <c r="N76" s="15">
        <v>0</v>
      </c>
      <c r="O76" s="16">
        <v>42343.790439814817</v>
      </c>
      <c r="P76" s="14" t="s">
        <v>53</v>
      </c>
    </row>
    <row r="77" spans="1:16">
      <c r="A77" s="14" t="s">
        <v>16</v>
      </c>
      <c r="B77" s="15">
        <v>2016</v>
      </c>
      <c r="C77" s="15">
        <v>2017</v>
      </c>
      <c r="D77" s="14" t="s">
        <v>174</v>
      </c>
      <c r="E77" s="14" t="s">
        <v>139</v>
      </c>
      <c r="F77" s="14" t="s">
        <v>54</v>
      </c>
      <c r="G77" s="14" t="s">
        <v>55</v>
      </c>
      <c r="H77" s="14" t="s">
        <v>25</v>
      </c>
      <c r="I77" s="14" t="s">
        <v>26</v>
      </c>
      <c r="J77" s="14" t="s">
        <v>17</v>
      </c>
      <c r="K77" s="14" t="s">
        <v>29</v>
      </c>
      <c r="L77" s="14" t="s">
        <v>30</v>
      </c>
      <c r="M77" s="28">
        <v>247500</v>
      </c>
      <c r="N77" s="15">
        <v>0</v>
      </c>
      <c r="O77" s="16">
        <v>42343.917650462965</v>
      </c>
      <c r="P77" s="14" t="s">
        <v>53</v>
      </c>
    </row>
    <row r="78" spans="1:16">
      <c r="A78" s="14" t="s">
        <v>16</v>
      </c>
      <c r="B78" s="15">
        <v>2016</v>
      </c>
      <c r="C78" s="15">
        <v>2017</v>
      </c>
      <c r="D78" s="14" t="s">
        <v>174</v>
      </c>
      <c r="E78" s="14" t="s">
        <v>139</v>
      </c>
      <c r="F78" s="14" t="s">
        <v>58</v>
      </c>
      <c r="G78" s="14" t="s">
        <v>59</v>
      </c>
      <c r="H78" s="14" t="s">
        <v>25</v>
      </c>
      <c r="I78" s="14" t="s">
        <v>26</v>
      </c>
      <c r="J78" s="14" t="s">
        <v>17</v>
      </c>
      <c r="K78" s="14" t="s">
        <v>29</v>
      </c>
      <c r="L78" s="14" t="s">
        <v>30</v>
      </c>
      <c r="M78" s="28">
        <v>5985</v>
      </c>
      <c r="N78" s="15">
        <v>0</v>
      </c>
      <c r="O78" s="16">
        <v>42343.917361111111</v>
      </c>
      <c r="P78" s="14" t="s">
        <v>53</v>
      </c>
    </row>
    <row r="79" spans="1:16">
      <c r="A79" s="14" t="s">
        <v>16</v>
      </c>
      <c r="B79" s="15">
        <v>2016</v>
      </c>
      <c r="C79" s="15">
        <v>2017</v>
      </c>
      <c r="D79" s="14" t="s">
        <v>174</v>
      </c>
      <c r="E79" s="14" t="s">
        <v>139</v>
      </c>
      <c r="F79" s="14" t="s">
        <v>84</v>
      </c>
      <c r="G79" s="14" t="s">
        <v>85</v>
      </c>
      <c r="H79" s="14" t="s">
        <v>25</v>
      </c>
      <c r="I79" s="14" t="s">
        <v>26</v>
      </c>
      <c r="J79" s="14" t="s">
        <v>17</v>
      </c>
      <c r="K79" s="14" t="s">
        <v>29</v>
      </c>
      <c r="L79" s="14" t="s">
        <v>30</v>
      </c>
      <c r="M79" s="28">
        <v>58800</v>
      </c>
      <c r="N79" s="15">
        <v>0</v>
      </c>
      <c r="O79" s="16">
        <v>42343.918217592596</v>
      </c>
      <c r="P79" s="14" t="s">
        <v>53</v>
      </c>
    </row>
    <row r="80" spans="1:16">
      <c r="A80" s="14" t="s">
        <v>16</v>
      </c>
      <c r="B80" s="15">
        <v>2016</v>
      </c>
      <c r="C80" s="15">
        <v>2017</v>
      </c>
      <c r="D80" s="14" t="s">
        <v>174</v>
      </c>
      <c r="E80" s="14" t="s">
        <v>139</v>
      </c>
      <c r="F80" s="14" t="s">
        <v>54</v>
      </c>
      <c r="G80" s="14" t="s">
        <v>55</v>
      </c>
      <c r="H80" s="14" t="s">
        <v>75</v>
      </c>
      <c r="I80" s="14" t="s">
        <v>76</v>
      </c>
      <c r="J80" s="14" t="s">
        <v>17</v>
      </c>
      <c r="K80" s="14" t="s">
        <v>29</v>
      </c>
      <c r="L80" s="14" t="s">
        <v>30</v>
      </c>
      <c r="M80" s="28">
        <v>89492</v>
      </c>
      <c r="N80" s="15">
        <v>0</v>
      </c>
      <c r="O80" s="16">
        <v>42343.920775462961</v>
      </c>
      <c r="P80" s="14" t="s">
        <v>53</v>
      </c>
    </row>
    <row r="81" spans="1:16">
      <c r="A81" s="14" t="s">
        <v>16</v>
      </c>
      <c r="B81" s="15">
        <v>2016</v>
      </c>
      <c r="C81" s="15">
        <v>2017</v>
      </c>
      <c r="D81" s="14" t="s">
        <v>174</v>
      </c>
      <c r="E81" s="14" t="s">
        <v>139</v>
      </c>
      <c r="F81" s="14" t="s">
        <v>77</v>
      </c>
      <c r="G81" s="14" t="s">
        <v>78</v>
      </c>
      <c r="H81" s="14" t="s">
        <v>62</v>
      </c>
      <c r="I81" s="14" t="s">
        <v>63</v>
      </c>
      <c r="J81" s="14" t="s">
        <v>17</v>
      </c>
      <c r="K81" s="14" t="s">
        <v>29</v>
      </c>
      <c r="L81" s="14" t="s">
        <v>30</v>
      </c>
      <c r="M81" s="28">
        <v>108127</v>
      </c>
      <c r="N81" s="15">
        <v>0</v>
      </c>
      <c r="O81" s="16">
        <v>42343.918113425927</v>
      </c>
      <c r="P81" s="14" t="s">
        <v>53</v>
      </c>
    </row>
    <row r="82" spans="1:16">
      <c r="A82" s="14" t="s">
        <v>16</v>
      </c>
      <c r="B82" s="15">
        <v>2016</v>
      </c>
      <c r="C82" s="15">
        <v>2017</v>
      </c>
      <c r="D82" s="14" t="s">
        <v>175</v>
      </c>
      <c r="E82" s="14" t="s">
        <v>140</v>
      </c>
      <c r="F82" s="14" t="s">
        <v>54</v>
      </c>
      <c r="G82" s="14" t="s">
        <v>55</v>
      </c>
      <c r="H82" s="14" t="s">
        <v>22</v>
      </c>
      <c r="I82" s="14" t="s">
        <v>23</v>
      </c>
      <c r="J82" s="14" t="s">
        <v>24</v>
      </c>
      <c r="K82" s="14" t="s">
        <v>29</v>
      </c>
      <c r="L82" s="14" t="s">
        <v>30</v>
      </c>
      <c r="M82" s="28">
        <v>258152</v>
      </c>
      <c r="N82" s="15">
        <v>0</v>
      </c>
      <c r="O82" s="16">
        <v>42343.999618055554</v>
      </c>
      <c r="P82" s="14" t="s">
        <v>53</v>
      </c>
    </row>
    <row r="83" spans="1:16">
      <c r="A83" s="14" t="s">
        <v>16</v>
      </c>
      <c r="B83" s="15">
        <v>2016</v>
      </c>
      <c r="C83" s="15">
        <v>2017</v>
      </c>
      <c r="D83" s="14" t="s">
        <v>176</v>
      </c>
      <c r="E83" s="14" t="s">
        <v>141</v>
      </c>
      <c r="F83" s="14" t="s">
        <v>114</v>
      </c>
      <c r="G83" s="14" t="s">
        <v>115</v>
      </c>
      <c r="H83" s="14" t="s">
        <v>22</v>
      </c>
      <c r="I83" s="14" t="s">
        <v>23</v>
      </c>
      <c r="J83" s="14" t="s">
        <v>24</v>
      </c>
      <c r="K83" s="14" t="s">
        <v>29</v>
      </c>
      <c r="L83" s="14" t="s">
        <v>30</v>
      </c>
      <c r="M83" s="28">
        <v>7042</v>
      </c>
      <c r="N83" s="15">
        <v>0</v>
      </c>
      <c r="O83" s="16">
        <v>42344.484803240739</v>
      </c>
      <c r="P83" s="14" t="s">
        <v>53</v>
      </c>
    </row>
    <row r="84" spans="1:16">
      <c r="A84" s="14" t="s">
        <v>16</v>
      </c>
      <c r="B84" s="15">
        <v>2016</v>
      </c>
      <c r="C84" s="15">
        <v>2017</v>
      </c>
      <c r="D84" s="14" t="s">
        <v>176</v>
      </c>
      <c r="E84" s="14" t="s">
        <v>141</v>
      </c>
      <c r="F84" s="14" t="s">
        <v>73</v>
      </c>
      <c r="G84" s="14" t="s">
        <v>74</v>
      </c>
      <c r="H84" s="14" t="s">
        <v>22</v>
      </c>
      <c r="I84" s="14" t="s">
        <v>23</v>
      </c>
      <c r="J84" s="14" t="s">
        <v>24</v>
      </c>
      <c r="K84" s="14" t="s">
        <v>29</v>
      </c>
      <c r="L84" s="14" t="s">
        <v>30</v>
      </c>
      <c r="M84" s="28">
        <v>8920</v>
      </c>
      <c r="N84" s="15">
        <v>0</v>
      </c>
      <c r="O84" s="16">
        <v>42344.485856481479</v>
      </c>
      <c r="P84" s="14" t="s">
        <v>53</v>
      </c>
    </row>
    <row r="85" spans="1:16">
      <c r="A85" s="14" t="s">
        <v>16</v>
      </c>
      <c r="B85" s="15">
        <v>2016</v>
      </c>
      <c r="C85" s="15">
        <v>2017</v>
      </c>
      <c r="D85" s="14" t="s">
        <v>176</v>
      </c>
      <c r="E85" s="14" t="s">
        <v>141</v>
      </c>
      <c r="F85" s="14" t="s">
        <v>114</v>
      </c>
      <c r="G85" s="14" t="s">
        <v>115</v>
      </c>
      <c r="H85" s="14" t="s">
        <v>75</v>
      </c>
      <c r="I85" s="14" t="s">
        <v>76</v>
      </c>
      <c r="J85" s="14" t="s">
        <v>17</v>
      </c>
      <c r="K85" s="14" t="s">
        <v>29</v>
      </c>
      <c r="L85" s="14" t="s">
        <v>30</v>
      </c>
      <c r="M85" s="28">
        <v>27336</v>
      </c>
      <c r="N85" s="15">
        <v>0</v>
      </c>
      <c r="O85" s="16">
        <v>42344.484722222223</v>
      </c>
      <c r="P85" s="14" t="s">
        <v>53</v>
      </c>
    </row>
    <row r="86" spans="1:16">
      <c r="A86" s="14" t="s">
        <v>16</v>
      </c>
      <c r="B86" s="15">
        <v>2016</v>
      </c>
      <c r="C86" s="15">
        <v>2017</v>
      </c>
      <c r="D86" s="14" t="s">
        <v>177</v>
      </c>
      <c r="E86" s="14" t="s">
        <v>142</v>
      </c>
      <c r="F86" s="14" t="s">
        <v>114</v>
      </c>
      <c r="G86" s="14" t="s">
        <v>115</v>
      </c>
      <c r="H86" s="14" t="s">
        <v>22</v>
      </c>
      <c r="I86" s="14" t="s">
        <v>23</v>
      </c>
      <c r="J86" s="14" t="s">
        <v>24</v>
      </c>
      <c r="K86" s="14" t="s">
        <v>29</v>
      </c>
      <c r="L86" s="14" t="s">
        <v>30</v>
      </c>
      <c r="M86" s="28">
        <v>27141</v>
      </c>
      <c r="N86" s="15">
        <v>0</v>
      </c>
      <c r="O86" s="16">
        <v>42344.074618055558</v>
      </c>
      <c r="P86" s="14" t="s">
        <v>53</v>
      </c>
    </row>
    <row r="87" spans="1:16">
      <c r="A87" s="14" t="s">
        <v>16</v>
      </c>
      <c r="B87" s="15">
        <v>2016</v>
      </c>
      <c r="C87" s="15">
        <v>2017</v>
      </c>
      <c r="D87" s="14" t="s">
        <v>177</v>
      </c>
      <c r="E87" s="14" t="s">
        <v>142</v>
      </c>
      <c r="F87" s="14" t="s">
        <v>114</v>
      </c>
      <c r="G87" s="14" t="s">
        <v>115</v>
      </c>
      <c r="H87" s="14" t="s">
        <v>75</v>
      </c>
      <c r="I87" s="14" t="s">
        <v>76</v>
      </c>
      <c r="J87" s="14" t="s">
        <v>17</v>
      </c>
      <c r="K87" s="14" t="s">
        <v>29</v>
      </c>
      <c r="L87" s="14" t="s">
        <v>30</v>
      </c>
      <c r="M87" s="28">
        <v>186915</v>
      </c>
      <c r="N87" s="15">
        <v>0</v>
      </c>
      <c r="O87" s="16">
        <v>42344.074733796297</v>
      </c>
      <c r="P87" s="14" t="s">
        <v>53</v>
      </c>
    </row>
    <row r="88" spans="1:16">
      <c r="A88" s="14" t="s">
        <v>16</v>
      </c>
      <c r="B88" s="15">
        <v>2016</v>
      </c>
      <c r="C88" s="15">
        <v>2017</v>
      </c>
      <c r="D88" s="14" t="s">
        <v>178</v>
      </c>
      <c r="E88" s="14" t="s">
        <v>90</v>
      </c>
      <c r="F88" s="14" t="s">
        <v>49</v>
      </c>
      <c r="G88" s="14" t="s">
        <v>50</v>
      </c>
      <c r="H88" s="14" t="s">
        <v>51</v>
      </c>
      <c r="I88" s="14" t="s">
        <v>52</v>
      </c>
      <c r="J88" s="14" t="s">
        <v>17</v>
      </c>
      <c r="K88" s="14" t="s">
        <v>18</v>
      </c>
      <c r="L88" s="14" t="s">
        <v>19</v>
      </c>
      <c r="M88" s="28">
        <v>0</v>
      </c>
      <c r="N88" s="15">
        <v>0</v>
      </c>
      <c r="O88" s="16">
        <v>42343.832384259258</v>
      </c>
      <c r="P88" s="14" t="s">
        <v>53</v>
      </c>
    </row>
    <row r="89" spans="1:16">
      <c r="A89" s="14" t="s">
        <v>16</v>
      </c>
      <c r="B89" s="15">
        <v>2016</v>
      </c>
      <c r="C89" s="15">
        <v>2017</v>
      </c>
      <c r="D89" s="14" t="s">
        <v>178</v>
      </c>
      <c r="E89" s="14" t="s">
        <v>90</v>
      </c>
      <c r="F89" s="14" t="s">
        <v>91</v>
      </c>
      <c r="G89" s="14" t="s">
        <v>92</v>
      </c>
      <c r="H89" s="14" t="s">
        <v>46</v>
      </c>
      <c r="I89" s="14" t="s">
        <v>47</v>
      </c>
      <c r="J89" s="14" t="s">
        <v>17</v>
      </c>
      <c r="K89" s="14" t="s">
        <v>29</v>
      </c>
      <c r="L89" s="14" t="s">
        <v>21</v>
      </c>
      <c r="M89" s="28">
        <v>0</v>
      </c>
      <c r="N89" s="15">
        <v>0</v>
      </c>
      <c r="O89" s="16">
        <v>42343.832384259258</v>
      </c>
      <c r="P89" s="14" t="s">
        <v>53</v>
      </c>
    </row>
    <row r="90" spans="1:16">
      <c r="A90" s="14" t="s">
        <v>16</v>
      </c>
      <c r="B90" s="15">
        <v>2016</v>
      </c>
      <c r="C90" s="15">
        <v>2017</v>
      </c>
      <c r="D90" s="14" t="s">
        <v>178</v>
      </c>
      <c r="E90" s="14" t="s">
        <v>90</v>
      </c>
      <c r="F90" s="14" t="s">
        <v>58</v>
      </c>
      <c r="G90" s="14" t="s">
        <v>59</v>
      </c>
      <c r="H90" s="14" t="s">
        <v>22</v>
      </c>
      <c r="I90" s="14" t="s">
        <v>23</v>
      </c>
      <c r="J90" s="14" t="s">
        <v>24</v>
      </c>
      <c r="K90" s="14" t="s">
        <v>29</v>
      </c>
      <c r="L90" s="14" t="s">
        <v>30</v>
      </c>
      <c r="M90" s="28">
        <v>0</v>
      </c>
      <c r="N90" s="15">
        <v>0</v>
      </c>
      <c r="O90" s="16">
        <v>42343.832384259258</v>
      </c>
      <c r="P90" s="14" t="s">
        <v>53</v>
      </c>
    </row>
    <row r="91" spans="1:16">
      <c r="A91" s="14" t="s">
        <v>16</v>
      </c>
      <c r="B91" s="15">
        <v>2016</v>
      </c>
      <c r="C91" s="15">
        <v>2017</v>
      </c>
      <c r="D91" s="14" t="s">
        <v>178</v>
      </c>
      <c r="E91" s="14" t="s">
        <v>90</v>
      </c>
      <c r="F91" s="14" t="s">
        <v>93</v>
      </c>
      <c r="G91" s="14" t="s">
        <v>94</v>
      </c>
      <c r="H91" s="14" t="s">
        <v>22</v>
      </c>
      <c r="I91" s="14" t="s">
        <v>23</v>
      </c>
      <c r="J91" s="14" t="s">
        <v>24</v>
      </c>
      <c r="K91" s="14" t="s">
        <v>29</v>
      </c>
      <c r="L91" s="14" t="s">
        <v>30</v>
      </c>
      <c r="M91" s="28">
        <v>0</v>
      </c>
      <c r="N91" s="15">
        <v>0</v>
      </c>
      <c r="O91" s="16">
        <v>42343.832384259258</v>
      </c>
      <c r="P91" s="14" t="s">
        <v>53</v>
      </c>
    </row>
    <row r="92" spans="1:16">
      <c r="A92" s="14" t="s">
        <v>16</v>
      </c>
      <c r="B92" s="15">
        <v>2016</v>
      </c>
      <c r="C92" s="15">
        <v>2017</v>
      </c>
      <c r="D92" s="14" t="s">
        <v>178</v>
      </c>
      <c r="E92" s="14" t="s">
        <v>90</v>
      </c>
      <c r="F92" s="14" t="s">
        <v>69</v>
      </c>
      <c r="G92" s="14" t="s">
        <v>70</v>
      </c>
      <c r="H92" s="14" t="s">
        <v>22</v>
      </c>
      <c r="I92" s="14" t="s">
        <v>23</v>
      </c>
      <c r="J92" s="14" t="s">
        <v>24</v>
      </c>
      <c r="K92" s="14" t="s">
        <v>29</v>
      </c>
      <c r="L92" s="14" t="s">
        <v>30</v>
      </c>
      <c r="M92" s="28">
        <v>121729</v>
      </c>
      <c r="N92" s="15">
        <v>0</v>
      </c>
      <c r="O92" s="16">
        <v>42343.833148148151</v>
      </c>
      <c r="P92" s="14" t="s">
        <v>53</v>
      </c>
    </row>
    <row r="93" spans="1:16">
      <c r="A93" s="14" t="s">
        <v>16</v>
      </c>
      <c r="B93" s="15">
        <v>2016</v>
      </c>
      <c r="C93" s="15">
        <v>2017</v>
      </c>
      <c r="D93" s="14" t="s">
        <v>178</v>
      </c>
      <c r="E93" s="14" t="s">
        <v>90</v>
      </c>
      <c r="F93" s="14" t="s">
        <v>73</v>
      </c>
      <c r="G93" s="14" t="s">
        <v>74</v>
      </c>
      <c r="H93" s="14" t="s">
        <v>22</v>
      </c>
      <c r="I93" s="14" t="s">
        <v>23</v>
      </c>
      <c r="J93" s="14" t="s">
        <v>24</v>
      </c>
      <c r="K93" s="14" t="s">
        <v>29</v>
      </c>
      <c r="L93" s="14" t="s">
        <v>30</v>
      </c>
      <c r="M93" s="28">
        <v>7414</v>
      </c>
      <c r="N93" s="15">
        <v>0</v>
      </c>
      <c r="O93" s="16">
        <v>42343.833055555559</v>
      </c>
      <c r="P93" s="14" t="s">
        <v>53</v>
      </c>
    </row>
    <row r="94" spans="1:16">
      <c r="A94" s="14" t="s">
        <v>16</v>
      </c>
      <c r="B94" s="15">
        <v>2016</v>
      </c>
      <c r="C94" s="15">
        <v>2017</v>
      </c>
      <c r="D94" s="14" t="s">
        <v>178</v>
      </c>
      <c r="E94" s="14" t="s">
        <v>90</v>
      </c>
      <c r="F94" s="14" t="s">
        <v>56</v>
      </c>
      <c r="G94" s="14" t="s">
        <v>57</v>
      </c>
      <c r="H94" s="14" t="s">
        <v>25</v>
      </c>
      <c r="I94" s="14" t="s">
        <v>26</v>
      </c>
      <c r="J94" s="14" t="s">
        <v>17</v>
      </c>
      <c r="K94" s="14" t="s">
        <v>29</v>
      </c>
      <c r="L94" s="14" t="s">
        <v>19</v>
      </c>
      <c r="M94" s="28">
        <v>0</v>
      </c>
      <c r="N94" s="15">
        <v>0</v>
      </c>
      <c r="O94" s="16">
        <v>42343.832384259258</v>
      </c>
      <c r="P94" s="14" t="s">
        <v>53</v>
      </c>
    </row>
    <row r="95" spans="1:16">
      <c r="A95" s="14" t="s">
        <v>16</v>
      </c>
      <c r="B95" s="15">
        <v>2016</v>
      </c>
      <c r="C95" s="15">
        <v>2017</v>
      </c>
      <c r="D95" s="14" t="s">
        <v>178</v>
      </c>
      <c r="E95" s="14" t="s">
        <v>90</v>
      </c>
      <c r="F95" s="14" t="s">
        <v>93</v>
      </c>
      <c r="G95" s="14" t="s">
        <v>94</v>
      </c>
      <c r="H95" s="14" t="s">
        <v>25</v>
      </c>
      <c r="I95" s="14" t="s">
        <v>26</v>
      </c>
      <c r="J95" s="14" t="s">
        <v>17</v>
      </c>
      <c r="K95" s="14" t="s">
        <v>29</v>
      </c>
      <c r="L95" s="14" t="s">
        <v>30</v>
      </c>
      <c r="M95" s="28">
        <v>0</v>
      </c>
      <c r="N95" s="15">
        <v>0</v>
      </c>
      <c r="O95" s="16">
        <v>42343.832384259258</v>
      </c>
      <c r="P95" s="14" t="s">
        <v>53</v>
      </c>
    </row>
    <row r="96" spans="1:16">
      <c r="A96" s="14" t="s">
        <v>16</v>
      </c>
      <c r="B96" s="15">
        <v>2016</v>
      </c>
      <c r="C96" s="15">
        <v>2017</v>
      </c>
      <c r="D96" s="14" t="s">
        <v>178</v>
      </c>
      <c r="E96" s="14" t="s">
        <v>90</v>
      </c>
      <c r="F96" s="14" t="s">
        <v>79</v>
      </c>
      <c r="G96" s="14" t="s">
        <v>80</v>
      </c>
      <c r="H96" s="14" t="s">
        <v>25</v>
      </c>
      <c r="I96" s="14" t="s">
        <v>26</v>
      </c>
      <c r="J96" s="14" t="s">
        <v>17</v>
      </c>
      <c r="K96" s="14" t="s">
        <v>18</v>
      </c>
      <c r="L96" s="14" t="s">
        <v>20</v>
      </c>
      <c r="M96" s="28">
        <v>0</v>
      </c>
      <c r="N96" s="15">
        <v>0</v>
      </c>
      <c r="O96" s="16">
        <v>42343.832384259258</v>
      </c>
      <c r="P96" s="14" t="s">
        <v>53</v>
      </c>
    </row>
    <row r="97" spans="1:16">
      <c r="A97" s="14" t="s">
        <v>16</v>
      </c>
      <c r="B97" s="15">
        <v>2016</v>
      </c>
      <c r="C97" s="15">
        <v>2017</v>
      </c>
      <c r="D97" s="14" t="s">
        <v>178</v>
      </c>
      <c r="E97" s="14" t="s">
        <v>90</v>
      </c>
      <c r="F97" s="14" t="s">
        <v>58</v>
      </c>
      <c r="G97" s="14" t="s">
        <v>59</v>
      </c>
      <c r="H97" s="14" t="s">
        <v>25</v>
      </c>
      <c r="I97" s="14" t="s">
        <v>26</v>
      </c>
      <c r="J97" s="14" t="s">
        <v>17</v>
      </c>
      <c r="K97" s="14" t="s">
        <v>29</v>
      </c>
      <c r="L97" s="14" t="s">
        <v>30</v>
      </c>
      <c r="M97" s="28">
        <v>0</v>
      </c>
      <c r="N97" s="15">
        <v>0</v>
      </c>
      <c r="O97" s="16">
        <v>42343.832384259258</v>
      </c>
      <c r="P97" s="14" t="s">
        <v>53</v>
      </c>
    </row>
    <row r="98" spans="1:16">
      <c r="A98" s="14" t="s">
        <v>16</v>
      </c>
      <c r="B98" s="15">
        <v>2016</v>
      </c>
      <c r="C98" s="15">
        <v>2017</v>
      </c>
      <c r="D98" s="14" t="s">
        <v>178</v>
      </c>
      <c r="E98" s="14" t="s">
        <v>90</v>
      </c>
      <c r="F98" s="14" t="s">
        <v>86</v>
      </c>
      <c r="G98" s="14" t="s">
        <v>87</v>
      </c>
      <c r="H98" s="14" t="s">
        <v>25</v>
      </c>
      <c r="I98" s="14" t="s">
        <v>26</v>
      </c>
      <c r="J98" s="14" t="s">
        <v>17</v>
      </c>
      <c r="K98" s="14" t="s">
        <v>29</v>
      </c>
      <c r="L98" s="14" t="s">
        <v>30</v>
      </c>
      <c r="M98" s="28">
        <v>0</v>
      </c>
      <c r="N98" s="15">
        <v>0</v>
      </c>
      <c r="O98" s="16">
        <v>42343.832384259258</v>
      </c>
      <c r="P98" s="14" t="s">
        <v>53</v>
      </c>
    </row>
    <row r="99" spans="1:16">
      <c r="A99" s="14" t="s">
        <v>16</v>
      </c>
      <c r="B99" s="15">
        <v>2016</v>
      </c>
      <c r="C99" s="15">
        <v>2017</v>
      </c>
      <c r="D99" s="14" t="s">
        <v>178</v>
      </c>
      <c r="E99" s="14" t="s">
        <v>90</v>
      </c>
      <c r="F99" s="14" t="s">
        <v>73</v>
      </c>
      <c r="G99" s="14" t="s">
        <v>74</v>
      </c>
      <c r="H99" s="14" t="s">
        <v>75</v>
      </c>
      <c r="I99" s="14" t="s">
        <v>76</v>
      </c>
      <c r="J99" s="14" t="s">
        <v>17</v>
      </c>
      <c r="K99" s="14" t="s">
        <v>29</v>
      </c>
      <c r="L99" s="14" t="s">
        <v>30</v>
      </c>
      <c r="M99" s="28">
        <v>107910</v>
      </c>
      <c r="N99" s="15">
        <v>0</v>
      </c>
      <c r="O99" s="16">
        <v>42343.832951388889</v>
      </c>
      <c r="P99" s="14" t="s">
        <v>53</v>
      </c>
    </row>
    <row r="100" spans="1:16">
      <c r="A100" s="14" t="s">
        <v>16</v>
      </c>
      <c r="B100" s="15">
        <v>2016</v>
      </c>
      <c r="C100" s="15">
        <v>2017</v>
      </c>
      <c r="D100" s="14" t="s">
        <v>178</v>
      </c>
      <c r="E100" s="14" t="s">
        <v>90</v>
      </c>
      <c r="F100" s="14" t="s">
        <v>54</v>
      </c>
      <c r="G100" s="14" t="s">
        <v>55</v>
      </c>
      <c r="H100" s="14" t="s">
        <v>75</v>
      </c>
      <c r="I100" s="14" t="s">
        <v>76</v>
      </c>
      <c r="J100" s="14" t="s">
        <v>17</v>
      </c>
      <c r="K100" s="14" t="s">
        <v>29</v>
      </c>
      <c r="L100" s="14" t="s">
        <v>30</v>
      </c>
      <c r="M100" s="28">
        <v>0</v>
      </c>
      <c r="N100" s="15">
        <v>0</v>
      </c>
      <c r="O100" s="16">
        <v>42343.832384259258</v>
      </c>
      <c r="P100" s="14" t="s">
        <v>53</v>
      </c>
    </row>
    <row r="101" spans="1:16">
      <c r="A101" s="14" t="s">
        <v>16</v>
      </c>
      <c r="B101" s="15">
        <v>2016</v>
      </c>
      <c r="C101" s="15">
        <v>2017</v>
      </c>
      <c r="D101" s="14" t="s">
        <v>178</v>
      </c>
      <c r="E101" s="14" t="s">
        <v>90</v>
      </c>
      <c r="F101" s="14" t="s">
        <v>31</v>
      </c>
      <c r="G101" s="14" t="s">
        <v>32</v>
      </c>
      <c r="H101" s="14" t="s">
        <v>33</v>
      </c>
      <c r="I101" s="14" t="s">
        <v>34</v>
      </c>
      <c r="J101" s="14" t="s">
        <v>17</v>
      </c>
      <c r="K101" s="14" t="s">
        <v>29</v>
      </c>
      <c r="L101" s="14" t="s">
        <v>30</v>
      </c>
      <c r="M101" s="28">
        <v>0</v>
      </c>
      <c r="N101" s="15">
        <v>0</v>
      </c>
      <c r="O101" s="16">
        <v>42343.832384259258</v>
      </c>
      <c r="P101" s="14" t="s">
        <v>53</v>
      </c>
    </row>
    <row r="102" spans="1:16">
      <c r="A102" s="14" t="s">
        <v>16</v>
      </c>
      <c r="B102" s="15">
        <v>2016</v>
      </c>
      <c r="C102" s="15">
        <v>2017</v>
      </c>
      <c r="D102" s="14" t="s">
        <v>178</v>
      </c>
      <c r="E102" s="14" t="s">
        <v>90</v>
      </c>
      <c r="F102" s="14" t="s">
        <v>95</v>
      </c>
      <c r="G102" s="14" t="s">
        <v>96</v>
      </c>
      <c r="H102" s="14" t="s">
        <v>64</v>
      </c>
      <c r="I102" s="14" t="s">
        <v>65</v>
      </c>
      <c r="J102" s="14" t="s">
        <v>17</v>
      </c>
      <c r="K102" s="14" t="s">
        <v>18</v>
      </c>
      <c r="L102" s="14" t="s">
        <v>19</v>
      </c>
      <c r="M102" s="28">
        <v>0</v>
      </c>
      <c r="N102" s="15">
        <v>0</v>
      </c>
      <c r="O102" s="16">
        <v>42343.832384259258</v>
      </c>
      <c r="P102" s="14" t="s">
        <v>53</v>
      </c>
    </row>
    <row r="103" spans="1:16">
      <c r="A103" s="14" t="s">
        <v>16</v>
      </c>
      <c r="B103" s="15">
        <v>2016</v>
      </c>
      <c r="C103" s="15">
        <v>2017</v>
      </c>
      <c r="D103" s="14" t="s">
        <v>178</v>
      </c>
      <c r="E103" s="14" t="s">
        <v>90</v>
      </c>
      <c r="F103" s="14" t="s">
        <v>81</v>
      </c>
      <c r="G103" s="14" t="s">
        <v>82</v>
      </c>
      <c r="H103" s="14" t="s">
        <v>27</v>
      </c>
      <c r="I103" s="14" t="s">
        <v>28</v>
      </c>
      <c r="J103" s="14" t="s">
        <v>17</v>
      </c>
      <c r="K103" s="14" t="s">
        <v>29</v>
      </c>
      <c r="L103" s="14" t="s">
        <v>30</v>
      </c>
      <c r="M103" s="28">
        <v>0</v>
      </c>
      <c r="N103" s="15">
        <v>0</v>
      </c>
      <c r="O103" s="16">
        <v>42343.832384259258</v>
      </c>
      <c r="P103" s="14" t="s">
        <v>53</v>
      </c>
    </row>
    <row r="104" spans="1:16">
      <c r="A104" s="14" t="s">
        <v>16</v>
      </c>
      <c r="B104" s="15">
        <v>2016</v>
      </c>
      <c r="C104" s="15">
        <v>2017</v>
      </c>
      <c r="D104" s="14" t="s">
        <v>178</v>
      </c>
      <c r="E104" s="14" t="s">
        <v>90</v>
      </c>
      <c r="F104" s="14" t="s">
        <v>56</v>
      </c>
      <c r="G104" s="14" t="s">
        <v>57</v>
      </c>
      <c r="H104" s="14" t="s">
        <v>88</v>
      </c>
      <c r="I104" s="14" t="s">
        <v>89</v>
      </c>
      <c r="J104" s="14" t="s">
        <v>17</v>
      </c>
      <c r="K104" s="14" t="s">
        <v>29</v>
      </c>
      <c r="L104" s="14" t="s">
        <v>19</v>
      </c>
      <c r="M104" s="28">
        <v>0</v>
      </c>
      <c r="N104" s="15">
        <v>0</v>
      </c>
      <c r="O104" s="16">
        <v>42343.832384259258</v>
      </c>
      <c r="P104" s="14" t="s">
        <v>53</v>
      </c>
    </row>
    <row r="105" spans="1:16">
      <c r="A105" s="14" t="s">
        <v>16</v>
      </c>
      <c r="B105" s="15">
        <v>2016</v>
      </c>
      <c r="C105" s="15">
        <v>2017</v>
      </c>
      <c r="D105" s="14" t="s">
        <v>178</v>
      </c>
      <c r="E105" s="14" t="s">
        <v>90</v>
      </c>
      <c r="F105" s="14" t="s">
        <v>77</v>
      </c>
      <c r="G105" s="14" t="s">
        <v>78</v>
      </c>
      <c r="H105" s="14" t="s">
        <v>62</v>
      </c>
      <c r="I105" s="14" t="s">
        <v>63</v>
      </c>
      <c r="J105" s="14" t="s">
        <v>17</v>
      </c>
      <c r="K105" s="14" t="s">
        <v>29</v>
      </c>
      <c r="L105" s="14" t="s">
        <v>30</v>
      </c>
      <c r="M105" s="28">
        <v>0</v>
      </c>
      <c r="N105" s="15">
        <v>0</v>
      </c>
      <c r="O105" s="16">
        <v>42343.832384259258</v>
      </c>
      <c r="P105" s="14" t="s">
        <v>53</v>
      </c>
    </row>
    <row r="106" spans="1:16">
      <c r="A106" s="14" t="s">
        <v>16</v>
      </c>
      <c r="B106" s="15">
        <v>2016</v>
      </c>
      <c r="C106" s="15">
        <v>2017</v>
      </c>
      <c r="D106" s="14" t="s">
        <v>178</v>
      </c>
      <c r="E106" s="14" t="s">
        <v>90</v>
      </c>
      <c r="F106" s="14" t="s">
        <v>97</v>
      </c>
      <c r="G106" s="14" t="s">
        <v>98</v>
      </c>
      <c r="H106" s="14" t="s">
        <v>62</v>
      </c>
      <c r="I106" s="14" t="s">
        <v>63</v>
      </c>
      <c r="J106" s="14" t="s">
        <v>17</v>
      </c>
      <c r="K106" s="14" t="s">
        <v>29</v>
      </c>
      <c r="L106" s="14" t="s">
        <v>19</v>
      </c>
      <c r="M106" s="28">
        <v>0</v>
      </c>
      <c r="N106" s="15">
        <v>0</v>
      </c>
      <c r="O106" s="16">
        <v>42343.832384259258</v>
      </c>
      <c r="P106" s="14" t="s">
        <v>53</v>
      </c>
    </row>
    <row r="107" spans="1:16">
      <c r="A107" s="14" t="s">
        <v>16</v>
      </c>
      <c r="B107" s="15">
        <v>2016</v>
      </c>
      <c r="C107" s="15">
        <v>2017</v>
      </c>
      <c r="D107" s="14" t="s">
        <v>178</v>
      </c>
      <c r="E107" s="14" t="s">
        <v>90</v>
      </c>
      <c r="F107" s="14" t="s">
        <v>79</v>
      </c>
      <c r="G107" s="14" t="s">
        <v>80</v>
      </c>
      <c r="H107" s="14" t="s">
        <v>62</v>
      </c>
      <c r="I107" s="14" t="s">
        <v>63</v>
      </c>
      <c r="J107" s="14" t="s">
        <v>17</v>
      </c>
      <c r="K107" s="14" t="s">
        <v>18</v>
      </c>
      <c r="L107" s="14" t="s">
        <v>20</v>
      </c>
      <c r="M107" s="28">
        <v>0</v>
      </c>
      <c r="N107" s="15">
        <v>0</v>
      </c>
      <c r="O107" s="16">
        <v>42343.832384259258</v>
      </c>
      <c r="P107" s="14" t="s">
        <v>53</v>
      </c>
    </row>
    <row r="108" spans="1:16">
      <c r="A108" s="14" t="s">
        <v>16</v>
      </c>
      <c r="B108" s="15">
        <v>2016</v>
      </c>
      <c r="C108" s="15">
        <v>2017</v>
      </c>
      <c r="D108" s="14" t="s">
        <v>178</v>
      </c>
      <c r="E108" s="14" t="s">
        <v>90</v>
      </c>
      <c r="F108" s="14" t="s">
        <v>60</v>
      </c>
      <c r="G108" s="14" t="s">
        <v>61</v>
      </c>
      <c r="H108" s="14" t="s">
        <v>62</v>
      </c>
      <c r="I108" s="14" t="s">
        <v>63</v>
      </c>
      <c r="J108" s="14" t="s">
        <v>17</v>
      </c>
      <c r="K108" s="14" t="s">
        <v>18</v>
      </c>
      <c r="L108" s="14" t="s">
        <v>19</v>
      </c>
      <c r="M108" s="28">
        <v>0</v>
      </c>
      <c r="N108" s="15">
        <v>0</v>
      </c>
      <c r="O108" s="16">
        <v>42343.832384259258</v>
      </c>
      <c r="P108" s="14" t="s">
        <v>53</v>
      </c>
    </row>
    <row r="109" spans="1:16">
      <c r="A109" s="14" t="s">
        <v>16</v>
      </c>
      <c r="B109" s="15">
        <v>2016</v>
      </c>
      <c r="C109" s="15">
        <v>2017</v>
      </c>
      <c r="D109" s="14" t="s">
        <v>179</v>
      </c>
      <c r="E109" s="14" t="s">
        <v>150</v>
      </c>
      <c r="F109" s="14" t="s">
        <v>49</v>
      </c>
      <c r="G109" s="14" t="s">
        <v>50</v>
      </c>
      <c r="H109" s="14" t="s">
        <v>51</v>
      </c>
      <c r="I109" s="14" t="s">
        <v>52</v>
      </c>
      <c r="J109" s="14" t="s">
        <v>17</v>
      </c>
      <c r="K109" s="14" t="s">
        <v>18</v>
      </c>
      <c r="L109" s="14" t="s">
        <v>19</v>
      </c>
      <c r="M109" s="28">
        <v>40000</v>
      </c>
      <c r="N109" s="15">
        <v>0</v>
      </c>
      <c r="O109" s="16">
        <v>42343.870520833334</v>
      </c>
      <c r="P109" s="14" t="s">
        <v>53</v>
      </c>
    </row>
    <row r="110" spans="1:16">
      <c r="A110" s="14" t="s">
        <v>16</v>
      </c>
      <c r="B110" s="15">
        <v>2016</v>
      </c>
      <c r="C110" s="15">
        <v>2017</v>
      </c>
      <c r="D110" s="14" t="s">
        <v>179</v>
      </c>
      <c r="E110" s="14" t="s">
        <v>150</v>
      </c>
      <c r="F110" s="14" t="s">
        <v>91</v>
      </c>
      <c r="G110" s="14" t="s">
        <v>92</v>
      </c>
      <c r="H110" s="14" t="s">
        <v>46</v>
      </c>
      <c r="I110" s="14" t="s">
        <v>47</v>
      </c>
      <c r="J110" s="14" t="s">
        <v>17</v>
      </c>
      <c r="K110" s="14" t="s">
        <v>29</v>
      </c>
      <c r="L110" s="14" t="s">
        <v>21</v>
      </c>
      <c r="M110" s="28">
        <v>52920</v>
      </c>
      <c r="N110" s="15">
        <v>0</v>
      </c>
      <c r="O110" s="16">
        <v>42343.867037037038</v>
      </c>
      <c r="P110" s="14" t="s">
        <v>53</v>
      </c>
    </row>
    <row r="111" spans="1:16">
      <c r="A111" s="14" t="s">
        <v>16</v>
      </c>
      <c r="B111" s="15">
        <v>2016</v>
      </c>
      <c r="C111" s="15">
        <v>2017</v>
      </c>
      <c r="D111" s="14" t="s">
        <v>179</v>
      </c>
      <c r="E111" s="14" t="s">
        <v>150</v>
      </c>
      <c r="F111" s="14" t="s">
        <v>56</v>
      </c>
      <c r="G111" s="14" t="s">
        <v>57</v>
      </c>
      <c r="H111" s="14" t="s">
        <v>25</v>
      </c>
      <c r="I111" s="14" t="s">
        <v>26</v>
      </c>
      <c r="J111" s="14" t="s">
        <v>17</v>
      </c>
      <c r="K111" s="14" t="s">
        <v>29</v>
      </c>
      <c r="L111" s="14" t="s">
        <v>19</v>
      </c>
      <c r="M111" s="28">
        <v>43131</v>
      </c>
      <c r="N111" s="15">
        <v>0</v>
      </c>
      <c r="O111" s="16">
        <v>42343.868877314817</v>
      </c>
      <c r="P111" s="14" t="s">
        <v>53</v>
      </c>
    </row>
    <row r="112" spans="1:16">
      <c r="A112" s="14" t="s">
        <v>16</v>
      </c>
      <c r="B112" s="15">
        <v>2016</v>
      </c>
      <c r="C112" s="15">
        <v>2017</v>
      </c>
      <c r="D112" s="14" t="s">
        <v>179</v>
      </c>
      <c r="E112" s="14" t="s">
        <v>150</v>
      </c>
      <c r="F112" s="14" t="s">
        <v>93</v>
      </c>
      <c r="G112" s="14" t="s">
        <v>94</v>
      </c>
      <c r="H112" s="14" t="s">
        <v>25</v>
      </c>
      <c r="I112" s="14" t="s">
        <v>26</v>
      </c>
      <c r="J112" s="14" t="s">
        <v>17</v>
      </c>
      <c r="K112" s="14" t="s">
        <v>29</v>
      </c>
      <c r="L112" s="14" t="s">
        <v>30</v>
      </c>
      <c r="M112" s="28">
        <v>20948</v>
      </c>
      <c r="N112" s="15">
        <v>0</v>
      </c>
      <c r="O112" s="16">
        <v>42343.870636574073</v>
      </c>
      <c r="P112" s="14" t="s">
        <v>53</v>
      </c>
    </row>
    <row r="113" spans="1:16">
      <c r="A113" s="14" t="s">
        <v>16</v>
      </c>
      <c r="B113" s="15">
        <v>2016</v>
      </c>
      <c r="C113" s="15">
        <v>2017</v>
      </c>
      <c r="D113" s="14" t="s">
        <v>179</v>
      </c>
      <c r="E113" s="14" t="s">
        <v>150</v>
      </c>
      <c r="F113" s="14" t="s">
        <v>86</v>
      </c>
      <c r="G113" s="14" t="s">
        <v>87</v>
      </c>
      <c r="H113" s="14" t="s">
        <v>25</v>
      </c>
      <c r="I113" s="14" t="s">
        <v>26</v>
      </c>
      <c r="J113" s="14" t="s">
        <v>17</v>
      </c>
      <c r="K113" s="14" t="s">
        <v>29</v>
      </c>
      <c r="L113" s="14" t="s">
        <v>30</v>
      </c>
      <c r="M113" s="28">
        <v>1708309</v>
      </c>
      <c r="N113" s="15">
        <v>0</v>
      </c>
      <c r="O113" s="16">
        <v>42343.868402777778</v>
      </c>
      <c r="P113" s="14" t="s">
        <v>53</v>
      </c>
    </row>
    <row r="114" spans="1:16">
      <c r="A114" s="14" t="s">
        <v>16</v>
      </c>
      <c r="B114" s="15">
        <v>2016</v>
      </c>
      <c r="C114" s="15">
        <v>2017</v>
      </c>
      <c r="D114" s="14" t="s">
        <v>179</v>
      </c>
      <c r="E114" s="14" t="s">
        <v>150</v>
      </c>
      <c r="F114" s="14" t="s">
        <v>79</v>
      </c>
      <c r="G114" s="14" t="s">
        <v>80</v>
      </c>
      <c r="H114" s="14" t="s">
        <v>25</v>
      </c>
      <c r="I114" s="14" t="s">
        <v>26</v>
      </c>
      <c r="J114" s="14" t="s">
        <v>17</v>
      </c>
      <c r="K114" s="14" t="s">
        <v>18</v>
      </c>
      <c r="L114" s="14" t="s">
        <v>20</v>
      </c>
      <c r="M114" s="28">
        <v>70938</v>
      </c>
      <c r="N114" s="15">
        <v>0</v>
      </c>
      <c r="O114" s="16">
        <v>42343.866388888891</v>
      </c>
      <c r="P114" s="14" t="s">
        <v>53</v>
      </c>
    </row>
    <row r="115" spans="1:16">
      <c r="A115" s="14" t="s">
        <v>16</v>
      </c>
      <c r="B115" s="15">
        <v>2016</v>
      </c>
      <c r="C115" s="15">
        <v>2017</v>
      </c>
      <c r="D115" s="14" t="s">
        <v>179</v>
      </c>
      <c r="E115" s="14" t="s">
        <v>150</v>
      </c>
      <c r="F115" s="14" t="s">
        <v>58</v>
      </c>
      <c r="G115" s="14" t="s">
        <v>59</v>
      </c>
      <c r="H115" s="14" t="s">
        <v>25</v>
      </c>
      <c r="I115" s="14" t="s">
        <v>26</v>
      </c>
      <c r="J115" s="14" t="s">
        <v>17</v>
      </c>
      <c r="K115" s="14" t="s">
        <v>29</v>
      </c>
      <c r="L115" s="14" t="s">
        <v>30</v>
      </c>
      <c r="M115" s="28">
        <v>1440</v>
      </c>
      <c r="N115" s="15">
        <v>0</v>
      </c>
      <c r="O115" s="16">
        <v>42343.870729166665</v>
      </c>
      <c r="P115" s="14" t="s">
        <v>53</v>
      </c>
    </row>
    <row r="116" spans="1:16">
      <c r="A116" s="14" t="s">
        <v>16</v>
      </c>
      <c r="B116" s="15">
        <v>2016</v>
      </c>
      <c r="C116" s="15">
        <v>2017</v>
      </c>
      <c r="D116" s="14" t="s">
        <v>179</v>
      </c>
      <c r="E116" s="14" t="s">
        <v>150</v>
      </c>
      <c r="F116" s="14" t="s">
        <v>54</v>
      </c>
      <c r="G116" s="14" t="s">
        <v>55</v>
      </c>
      <c r="H116" s="14" t="s">
        <v>75</v>
      </c>
      <c r="I116" s="14" t="s">
        <v>76</v>
      </c>
      <c r="J116" s="14" t="s">
        <v>17</v>
      </c>
      <c r="K116" s="14" t="s">
        <v>29</v>
      </c>
      <c r="L116" s="14" t="s">
        <v>30</v>
      </c>
      <c r="M116" s="28">
        <v>85130</v>
      </c>
      <c r="N116" s="15">
        <v>0</v>
      </c>
      <c r="O116" s="16">
        <v>42343.867685185185</v>
      </c>
      <c r="P116" s="14" t="s">
        <v>53</v>
      </c>
    </row>
    <row r="117" spans="1:16">
      <c r="A117" s="14" t="s">
        <v>16</v>
      </c>
      <c r="B117" s="15">
        <v>2016</v>
      </c>
      <c r="C117" s="15">
        <v>2017</v>
      </c>
      <c r="D117" s="14" t="s">
        <v>179</v>
      </c>
      <c r="E117" s="14" t="s">
        <v>150</v>
      </c>
      <c r="F117" s="14" t="s">
        <v>95</v>
      </c>
      <c r="G117" s="14" t="s">
        <v>96</v>
      </c>
      <c r="H117" s="14" t="s">
        <v>64</v>
      </c>
      <c r="I117" s="14" t="s">
        <v>65</v>
      </c>
      <c r="J117" s="14" t="s">
        <v>17</v>
      </c>
      <c r="K117" s="14" t="s">
        <v>18</v>
      </c>
      <c r="L117" s="14" t="s">
        <v>19</v>
      </c>
      <c r="M117" s="28">
        <v>105840</v>
      </c>
      <c r="N117" s="15">
        <v>0</v>
      </c>
      <c r="O117" s="16">
        <v>42343.867199074077</v>
      </c>
      <c r="P117" s="14" t="s">
        <v>53</v>
      </c>
    </row>
    <row r="118" spans="1:16">
      <c r="A118" s="14" t="s">
        <v>16</v>
      </c>
      <c r="B118" s="15">
        <v>2016</v>
      </c>
      <c r="C118" s="15">
        <v>2017</v>
      </c>
      <c r="D118" s="14" t="s">
        <v>179</v>
      </c>
      <c r="E118" s="14" t="s">
        <v>150</v>
      </c>
      <c r="F118" s="14" t="s">
        <v>81</v>
      </c>
      <c r="G118" s="14" t="s">
        <v>82</v>
      </c>
      <c r="H118" s="14" t="s">
        <v>27</v>
      </c>
      <c r="I118" s="14" t="s">
        <v>28</v>
      </c>
      <c r="J118" s="14" t="s">
        <v>17</v>
      </c>
      <c r="K118" s="14" t="s">
        <v>29</v>
      </c>
      <c r="L118" s="14" t="s">
        <v>30</v>
      </c>
      <c r="M118" s="28">
        <v>16538</v>
      </c>
      <c r="N118" s="15">
        <v>0</v>
      </c>
      <c r="O118" s="16">
        <v>42343.871249999997</v>
      </c>
      <c r="P118" s="14" t="s">
        <v>53</v>
      </c>
    </row>
    <row r="119" spans="1:16">
      <c r="A119" s="14" t="s">
        <v>16</v>
      </c>
      <c r="B119" s="15">
        <v>2016</v>
      </c>
      <c r="C119" s="15">
        <v>2017</v>
      </c>
      <c r="D119" s="14" t="s">
        <v>179</v>
      </c>
      <c r="E119" s="14" t="s">
        <v>150</v>
      </c>
      <c r="F119" s="14" t="s">
        <v>56</v>
      </c>
      <c r="G119" s="14" t="s">
        <v>57</v>
      </c>
      <c r="H119" s="14" t="s">
        <v>88</v>
      </c>
      <c r="I119" s="14" t="s">
        <v>89</v>
      </c>
      <c r="J119" s="14" t="s">
        <v>17</v>
      </c>
      <c r="K119" s="14" t="s">
        <v>29</v>
      </c>
      <c r="L119" s="14" t="s">
        <v>19</v>
      </c>
      <c r="M119" s="28">
        <v>124013</v>
      </c>
      <c r="N119" s="15">
        <v>0</v>
      </c>
      <c r="O119" s="16">
        <v>42343.869490740741</v>
      </c>
      <c r="P119" s="14" t="s">
        <v>53</v>
      </c>
    </row>
    <row r="120" spans="1:16">
      <c r="A120" s="14" t="s">
        <v>16</v>
      </c>
      <c r="B120" s="15">
        <v>2016</v>
      </c>
      <c r="C120" s="15">
        <v>2017</v>
      </c>
      <c r="D120" s="14" t="s">
        <v>179</v>
      </c>
      <c r="E120" s="14" t="s">
        <v>150</v>
      </c>
      <c r="F120" s="14" t="s">
        <v>79</v>
      </c>
      <c r="G120" s="14" t="s">
        <v>80</v>
      </c>
      <c r="H120" s="14" t="s">
        <v>62</v>
      </c>
      <c r="I120" s="14" t="s">
        <v>63</v>
      </c>
      <c r="J120" s="14" t="s">
        <v>17</v>
      </c>
      <c r="K120" s="14" t="s">
        <v>18</v>
      </c>
      <c r="L120" s="14" t="s">
        <v>20</v>
      </c>
      <c r="M120" s="28">
        <v>55814</v>
      </c>
      <c r="N120" s="15">
        <v>0</v>
      </c>
      <c r="O120" s="16">
        <v>42343.8669212963</v>
      </c>
      <c r="P120" s="14" t="s">
        <v>53</v>
      </c>
    </row>
    <row r="121" spans="1:16">
      <c r="A121" s="14" t="s">
        <v>16</v>
      </c>
      <c r="B121" s="15">
        <v>2016</v>
      </c>
      <c r="C121" s="15">
        <v>2017</v>
      </c>
      <c r="D121" s="14" t="s">
        <v>179</v>
      </c>
      <c r="E121" s="14" t="s">
        <v>150</v>
      </c>
      <c r="F121" s="14" t="s">
        <v>77</v>
      </c>
      <c r="G121" s="14" t="s">
        <v>78</v>
      </c>
      <c r="H121" s="14" t="s">
        <v>62</v>
      </c>
      <c r="I121" s="14" t="s">
        <v>63</v>
      </c>
      <c r="J121" s="14" t="s">
        <v>17</v>
      </c>
      <c r="K121" s="14" t="s">
        <v>29</v>
      </c>
      <c r="L121" s="14" t="s">
        <v>30</v>
      </c>
      <c r="M121" s="28">
        <v>88694</v>
      </c>
      <c r="N121" s="15">
        <v>0</v>
      </c>
      <c r="O121" s="16">
        <v>42343.868252314816</v>
      </c>
      <c r="P121" s="14" t="s">
        <v>53</v>
      </c>
    </row>
    <row r="122" spans="1:16">
      <c r="A122" s="14" t="s">
        <v>16</v>
      </c>
      <c r="B122" s="15">
        <v>2016</v>
      </c>
      <c r="C122" s="15">
        <v>2017</v>
      </c>
      <c r="D122" s="14" t="s">
        <v>180</v>
      </c>
      <c r="E122" s="14" t="s">
        <v>151</v>
      </c>
      <c r="F122" s="14" t="s">
        <v>54</v>
      </c>
      <c r="G122" s="14" t="s">
        <v>55</v>
      </c>
      <c r="H122" s="14" t="s">
        <v>22</v>
      </c>
      <c r="I122" s="14" t="s">
        <v>23</v>
      </c>
      <c r="J122" s="14" t="s">
        <v>24</v>
      </c>
      <c r="K122" s="14" t="s">
        <v>29</v>
      </c>
      <c r="L122" s="14" t="s">
        <v>30</v>
      </c>
      <c r="M122" s="28">
        <v>453043</v>
      </c>
      <c r="N122" s="15">
        <v>0</v>
      </c>
      <c r="O122" s="16">
        <v>42344.013877314814</v>
      </c>
      <c r="P122" s="14" t="s">
        <v>53</v>
      </c>
    </row>
    <row r="123" spans="1:16">
      <c r="A123" s="14" t="s">
        <v>16</v>
      </c>
      <c r="B123" s="15">
        <v>2016</v>
      </c>
      <c r="C123" s="15">
        <v>2017</v>
      </c>
      <c r="D123" s="14" t="s">
        <v>181</v>
      </c>
      <c r="E123" s="14" t="s">
        <v>152</v>
      </c>
      <c r="F123" s="14" t="s">
        <v>114</v>
      </c>
      <c r="G123" s="14" t="s">
        <v>115</v>
      </c>
      <c r="H123" s="14" t="s">
        <v>75</v>
      </c>
      <c r="I123" s="14" t="s">
        <v>76</v>
      </c>
      <c r="J123" s="14" t="s">
        <v>17</v>
      </c>
      <c r="K123" s="14" t="s">
        <v>29</v>
      </c>
      <c r="L123" s="14" t="s">
        <v>30</v>
      </c>
      <c r="M123" s="28">
        <v>68281</v>
      </c>
      <c r="N123" s="15">
        <v>0</v>
      </c>
      <c r="O123" s="16">
        <v>42344.478298611109</v>
      </c>
      <c r="P123" s="14" t="s">
        <v>53</v>
      </c>
    </row>
    <row r="124" spans="1:16">
      <c r="A124" s="14" t="s">
        <v>16</v>
      </c>
      <c r="B124" s="15">
        <v>2016</v>
      </c>
      <c r="C124" s="15">
        <v>2017</v>
      </c>
      <c r="D124" s="14" t="s">
        <v>182</v>
      </c>
      <c r="E124" s="14" t="s">
        <v>153</v>
      </c>
      <c r="F124" s="14" t="s">
        <v>114</v>
      </c>
      <c r="G124" s="14" t="s">
        <v>115</v>
      </c>
      <c r="H124" s="14" t="s">
        <v>22</v>
      </c>
      <c r="I124" s="14" t="s">
        <v>23</v>
      </c>
      <c r="J124" s="14" t="s">
        <v>24</v>
      </c>
      <c r="K124" s="14" t="s">
        <v>29</v>
      </c>
      <c r="L124" s="14" t="s">
        <v>30</v>
      </c>
      <c r="M124" s="28">
        <v>36087</v>
      </c>
      <c r="N124" s="15">
        <v>0</v>
      </c>
      <c r="O124" s="16">
        <v>42344.505787037036</v>
      </c>
      <c r="P124" s="14" t="s">
        <v>53</v>
      </c>
    </row>
    <row r="125" spans="1:16">
      <c r="A125" s="14" t="s">
        <v>16</v>
      </c>
      <c r="B125" s="15">
        <v>2016</v>
      </c>
      <c r="C125" s="15">
        <v>2017</v>
      </c>
      <c r="D125" s="14" t="s">
        <v>182</v>
      </c>
      <c r="E125" s="14" t="s">
        <v>153</v>
      </c>
      <c r="F125" s="14" t="s">
        <v>114</v>
      </c>
      <c r="G125" s="14" t="s">
        <v>115</v>
      </c>
      <c r="H125" s="14" t="s">
        <v>75</v>
      </c>
      <c r="I125" s="14" t="s">
        <v>76</v>
      </c>
      <c r="J125" s="14" t="s">
        <v>17</v>
      </c>
      <c r="K125" s="14" t="s">
        <v>29</v>
      </c>
      <c r="L125" s="14" t="s">
        <v>30</v>
      </c>
      <c r="M125" s="28">
        <v>17602</v>
      </c>
      <c r="N125" s="15">
        <v>0</v>
      </c>
      <c r="O125" s="16">
        <v>42344.505671296298</v>
      </c>
      <c r="P125" s="14" t="s">
        <v>53</v>
      </c>
    </row>
    <row r="126" spans="1:16">
      <c r="A126" s="14" t="s">
        <v>16</v>
      </c>
      <c r="B126" s="15">
        <v>2016</v>
      </c>
      <c r="C126" s="15">
        <v>2017</v>
      </c>
      <c r="D126" s="14" t="s">
        <v>183</v>
      </c>
      <c r="E126" s="14" t="s">
        <v>99</v>
      </c>
      <c r="F126" s="14" t="s">
        <v>100</v>
      </c>
      <c r="G126" s="14" t="s">
        <v>101</v>
      </c>
      <c r="H126" s="14" t="s">
        <v>22</v>
      </c>
      <c r="I126" s="14" t="s">
        <v>23</v>
      </c>
      <c r="J126" s="14" t="s">
        <v>24</v>
      </c>
      <c r="K126" s="14" t="s">
        <v>29</v>
      </c>
      <c r="L126" s="14" t="s">
        <v>30</v>
      </c>
      <c r="M126" s="28">
        <v>0</v>
      </c>
      <c r="N126" s="15">
        <v>0</v>
      </c>
      <c r="O126" s="16">
        <v>42343.90425925926</v>
      </c>
      <c r="P126" s="14" t="s">
        <v>53</v>
      </c>
    </row>
    <row r="127" spans="1:16">
      <c r="A127" s="14" t="s">
        <v>16</v>
      </c>
      <c r="B127" s="15">
        <v>2016</v>
      </c>
      <c r="C127" s="15">
        <v>2017</v>
      </c>
      <c r="D127" s="14" t="s">
        <v>183</v>
      </c>
      <c r="E127" s="14" t="s">
        <v>99</v>
      </c>
      <c r="F127" s="14" t="s">
        <v>54</v>
      </c>
      <c r="G127" s="14" t="s">
        <v>55</v>
      </c>
      <c r="H127" s="14" t="s">
        <v>22</v>
      </c>
      <c r="I127" s="14" t="s">
        <v>23</v>
      </c>
      <c r="J127" s="14" t="s">
        <v>24</v>
      </c>
      <c r="K127" s="14" t="s">
        <v>29</v>
      </c>
      <c r="L127" s="14" t="s">
        <v>30</v>
      </c>
      <c r="M127" s="28">
        <v>10355</v>
      </c>
      <c r="N127" s="15">
        <v>0</v>
      </c>
      <c r="O127" s="16">
        <v>42343.905300925922</v>
      </c>
      <c r="P127" s="14" t="s">
        <v>53</v>
      </c>
    </row>
    <row r="128" spans="1:16">
      <c r="A128" s="14" t="s">
        <v>16</v>
      </c>
      <c r="B128" s="15">
        <v>2016</v>
      </c>
      <c r="C128" s="15">
        <v>2017</v>
      </c>
      <c r="D128" s="14" t="s">
        <v>183</v>
      </c>
      <c r="E128" s="14" t="s">
        <v>99</v>
      </c>
      <c r="F128" s="14" t="s">
        <v>69</v>
      </c>
      <c r="G128" s="14" t="s">
        <v>70</v>
      </c>
      <c r="H128" s="14" t="s">
        <v>22</v>
      </c>
      <c r="I128" s="14" t="s">
        <v>23</v>
      </c>
      <c r="J128" s="14" t="s">
        <v>24</v>
      </c>
      <c r="K128" s="14" t="s">
        <v>29</v>
      </c>
      <c r="L128" s="14" t="s">
        <v>30</v>
      </c>
      <c r="M128" s="28">
        <v>41184</v>
      </c>
      <c r="N128" s="15">
        <v>0</v>
      </c>
      <c r="O128" s="16">
        <v>42343.904548611114</v>
      </c>
      <c r="P128" s="14" t="s">
        <v>53</v>
      </c>
    </row>
    <row r="129" spans="1:16">
      <c r="A129" s="14" t="s">
        <v>16</v>
      </c>
      <c r="B129" s="15">
        <v>2016</v>
      </c>
      <c r="C129" s="15">
        <v>2017</v>
      </c>
      <c r="D129" s="14" t="s">
        <v>183</v>
      </c>
      <c r="E129" s="14" t="s">
        <v>99</v>
      </c>
      <c r="F129" s="14" t="s">
        <v>58</v>
      </c>
      <c r="G129" s="14" t="s">
        <v>59</v>
      </c>
      <c r="H129" s="14" t="s">
        <v>22</v>
      </c>
      <c r="I129" s="14" t="s">
        <v>23</v>
      </c>
      <c r="J129" s="14" t="s">
        <v>24</v>
      </c>
      <c r="K129" s="14" t="s">
        <v>29</v>
      </c>
      <c r="L129" s="14" t="s">
        <v>30</v>
      </c>
      <c r="M129" s="28">
        <v>0</v>
      </c>
      <c r="N129" s="15">
        <v>0</v>
      </c>
      <c r="O129" s="16">
        <v>42343.90425925926</v>
      </c>
      <c r="P129" s="14" t="s">
        <v>53</v>
      </c>
    </row>
    <row r="130" spans="1:16">
      <c r="A130" s="14" t="s">
        <v>16</v>
      </c>
      <c r="B130" s="15">
        <v>2016</v>
      </c>
      <c r="C130" s="15">
        <v>2017</v>
      </c>
      <c r="D130" s="14" t="s">
        <v>183</v>
      </c>
      <c r="E130" s="14" t="s">
        <v>99</v>
      </c>
      <c r="F130" s="14" t="s">
        <v>58</v>
      </c>
      <c r="G130" s="14" t="s">
        <v>59</v>
      </c>
      <c r="H130" s="14" t="s">
        <v>25</v>
      </c>
      <c r="I130" s="14" t="s">
        <v>26</v>
      </c>
      <c r="J130" s="14" t="s">
        <v>17</v>
      </c>
      <c r="K130" s="14" t="s">
        <v>29</v>
      </c>
      <c r="L130" s="14" t="s">
        <v>30</v>
      </c>
      <c r="M130" s="28">
        <v>0</v>
      </c>
      <c r="N130" s="15">
        <v>0</v>
      </c>
      <c r="O130" s="16">
        <v>42343.90425925926</v>
      </c>
      <c r="P130" s="14" t="s">
        <v>53</v>
      </c>
    </row>
    <row r="131" spans="1:16">
      <c r="A131" s="14" t="s">
        <v>16</v>
      </c>
      <c r="B131" s="15">
        <v>2016</v>
      </c>
      <c r="C131" s="15">
        <v>2017</v>
      </c>
      <c r="D131" s="14" t="s">
        <v>183</v>
      </c>
      <c r="E131" s="14" t="s">
        <v>99</v>
      </c>
      <c r="F131" s="14" t="s">
        <v>100</v>
      </c>
      <c r="G131" s="14" t="s">
        <v>101</v>
      </c>
      <c r="H131" s="14" t="s">
        <v>75</v>
      </c>
      <c r="I131" s="14" t="s">
        <v>76</v>
      </c>
      <c r="J131" s="14" t="s">
        <v>17</v>
      </c>
      <c r="K131" s="14" t="s">
        <v>29</v>
      </c>
      <c r="L131" s="14" t="s">
        <v>30</v>
      </c>
      <c r="M131" s="28">
        <v>0</v>
      </c>
      <c r="N131" s="15">
        <v>0</v>
      </c>
      <c r="O131" s="16">
        <v>42343.90425925926</v>
      </c>
      <c r="P131" s="14" t="s">
        <v>53</v>
      </c>
    </row>
    <row r="132" spans="1:16">
      <c r="A132" s="14" t="s">
        <v>16</v>
      </c>
      <c r="B132" s="15">
        <v>2016</v>
      </c>
      <c r="C132" s="15">
        <v>2017</v>
      </c>
      <c r="D132" s="14" t="s">
        <v>183</v>
      </c>
      <c r="E132" s="14" t="s">
        <v>99</v>
      </c>
      <c r="F132" s="14" t="s">
        <v>58</v>
      </c>
      <c r="G132" s="14" t="s">
        <v>59</v>
      </c>
      <c r="H132" s="14" t="s">
        <v>75</v>
      </c>
      <c r="I132" s="14" t="s">
        <v>76</v>
      </c>
      <c r="J132" s="14" t="s">
        <v>17</v>
      </c>
      <c r="K132" s="14" t="s">
        <v>29</v>
      </c>
      <c r="L132" s="14" t="s">
        <v>30</v>
      </c>
      <c r="M132" s="28">
        <v>0</v>
      </c>
      <c r="N132" s="15">
        <v>0</v>
      </c>
      <c r="O132" s="16">
        <v>42343.90425925926</v>
      </c>
      <c r="P132" s="14" t="s">
        <v>53</v>
      </c>
    </row>
    <row r="133" spans="1:16">
      <c r="A133" s="14" t="s">
        <v>16</v>
      </c>
      <c r="B133" s="15">
        <v>2016</v>
      </c>
      <c r="C133" s="15">
        <v>2017</v>
      </c>
      <c r="D133" s="14" t="s">
        <v>183</v>
      </c>
      <c r="E133" s="14" t="s">
        <v>99</v>
      </c>
      <c r="F133" s="14" t="s">
        <v>54</v>
      </c>
      <c r="G133" s="14" t="s">
        <v>55</v>
      </c>
      <c r="H133" s="14" t="s">
        <v>75</v>
      </c>
      <c r="I133" s="14" t="s">
        <v>76</v>
      </c>
      <c r="J133" s="14" t="s">
        <v>17</v>
      </c>
      <c r="K133" s="14" t="s">
        <v>29</v>
      </c>
      <c r="L133" s="14" t="s">
        <v>30</v>
      </c>
      <c r="M133" s="28">
        <v>0</v>
      </c>
      <c r="N133" s="15">
        <v>0</v>
      </c>
      <c r="O133" s="16">
        <v>42343.90425925926</v>
      </c>
      <c r="P133" s="14" t="s">
        <v>53</v>
      </c>
    </row>
    <row r="134" spans="1:16">
      <c r="A134" s="14" t="s">
        <v>16</v>
      </c>
      <c r="B134" s="15">
        <v>2016</v>
      </c>
      <c r="C134" s="15">
        <v>2017</v>
      </c>
      <c r="D134" s="14" t="s">
        <v>183</v>
      </c>
      <c r="E134" s="14" t="s">
        <v>99</v>
      </c>
      <c r="F134" s="14" t="s">
        <v>60</v>
      </c>
      <c r="G134" s="14" t="s">
        <v>61</v>
      </c>
      <c r="H134" s="14" t="s">
        <v>75</v>
      </c>
      <c r="I134" s="14" t="s">
        <v>76</v>
      </c>
      <c r="J134" s="14" t="s">
        <v>17</v>
      </c>
      <c r="K134" s="14" t="s">
        <v>18</v>
      </c>
      <c r="L134" s="14" t="s">
        <v>19</v>
      </c>
      <c r="M134" s="28">
        <v>0</v>
      </c>
      <c r="N134" s="15">
        <v>0</v>
      </c>
      <c r="O134" s="16">
        <v>42343.90425925926</v>
      </c>
      <c r="P134" s="14" t="s">
        <v>53</v>
      </c>
    </row>
    <row r="135" spans="1:16">
      <c r="A135" s="14" t="s">
        <v>16</v>
      </c>
      <c r="B135" s="15">
        <v>2016</v>
      </c>
      <c r="C135" s="15">
        <v>2017</v>
      </c>
      <c r="D135" s="14" t="s">
        <v>183</v>
      </c>
      <c r="E135" s="14" t="s">
        <v>99</v>
      </c>
      <c r="F135" s="14" t="s">
        <v>54</v>
      </c>
      <c r="G135" s="14" t="s">
        <v>55</v>
      </c>
      <c r="H135" s="14" t="s">
        <v>75</v>
      </c>
      <c r="I135" s="14" t="s">
        <v>76</v>
      </c>
      <c r="J135" s="14" t="s">
        <v>17</v>
      </c>
      <c r="K135" s="14" t="s">
        <v>29</v>
      </c>
      <c r="L135" s="14" t="s">
        <v>30</v>
      </c>
      <c r="M135" s="28">
        <v>0</v>
      </c>
      <c r="N135" s="15">
        <v>0</v>
      </c>
      <c r="O135" s="16">
        <v>42343.90425925926</v>
      </c>
      <c r="P135" s="14" t="s">
        <v>53</v>
      </c>
    </row>
    <row r="136" spans="1:16">
      <c r="A136" s="14" t="s">
        <v>16</v>
      </c>
      <c r="B136" s="15">
        <v>2016</v>
      </c>
      <c r="C136" s="15">
        <v>2017</v>
      </c>
      <c r="D136" s="14" t="s">
        <v>183</v>
      </c>
      <c r="E136" s="14" t="s">
        <v>99</v>
      </c>
      <c r="F136" s="14" t="s">
        <v>31</v>
      </c>
      <c r="G136" s="14" t="s">
        <v>32</v>
      </c>
      <c r="H136" s="14" t="s">
        <v>33</v>
      </c>
      <c r="I136" s="14" t="s">
        <v>34</v>
      </c>
      <c r="J136" s="14" t="s">
        <v>17</v>
      </c>
      <c r="K136" s="14" t="s">
        <v>29</v>
      </c>
      <c r="L136" s="14" t="s">
        <v>30</v>
      </c>
      <c r="M136" s="28">
        <v>0</v>
      </c>
      <c r="N136" s="15">
        <v>0</v>
      </c>
      <c r="O136" s="16">
        <v>42343.90425925926</v>
      </c>
      <c r="P136" s="14" t="s">
        <v>53</v>
      </c>
    </row>
    <row r="137" spans="1:16">
      <c r="A137" s="14" t="s">
        <v>16</v>
      </c>
      <c r="B137" s="15">
        <v>2016</v>
      </c>
      <c r="C137" s="15">
        <v>2017</v>
      </c>
      <c r="D137" s="14" t="s">
        <v>183</v>
      </c>
      <c r="E137" s="14" t="s">
        <v>99</v>
      </c>
      <c r="F137" s="14" t="s">
        <v>77</v>
      </c>
      <c r="G137" s="14" t="s">
        <v>78</v>
      </c>
      <c r="H137" s="14" t="s">
        <v>62</v>
      </c>
      <c r="I137" s="14" t="s">
        <v>63</v>
      </c>
      <c r="J137" s="14" t="s">
        <v>17</v>
      </c>
      <c r="K137" s="14" t="s">
        <v>29</v>
      </c>
      <c r="L137" s="14" t="s">
        <v>30</v>
      </c>
      <c r="M137" s="28">
        <v>0</v>
      </c>
      <c r="N137" s="15">
        <v>0</v>
      </c>
      <c r="O137" s="16">
        <v>42343.90425925926</v>
      </c>
      <c r="P137" s="14" t="s">
        <v>53</v>
      </c>
    </row>
    <row r="138" spans="1:16">
      <c r="A138" s="14" t="s">
        <v>16</v>
      </c>
      <c r="B138" s="15">
        <v>2016</v>
      </c>
      <c r="C138" s="15">
        <v>2017</v>
      </c>
      <c r="D138" s="14" t="s">
        <v>184</v>
      </c>
      <c r="E138" s="14" t="s">
        <v>143</v>
      </c>
      <c r="F138" s="14" t="s">
        <v>54</v>
      </c>
      <c r="G138" s="14" t="s">
        <v>55</v>
      </c>
      <c r="H138" s="14" t="s">
        <v>44</v>
      </c>
      <c r="I138" s="14" t="s">
        <v>45</v>
      </c>
      <c r="J138" s="14" t="s">
        <v>24</v>
      </c>
      <c r="K138" s="14" t="s">
        <v>29</v>
      </c>
      <c r="L138" s="14" t="s">
        <v>30</v>
      </c>
      <c r="M138" s="28">
        <v>536893</v>
      </c>
      <c r="N138" s="15">
        <v>0</v>
      </c>
      <c r="O138" s="16">
        <v>42343.799513888887</v>
      </c>
      <c r="P138" s="14" t="s">
        <v>53</v>
      </c>
    </row>
    <row r="139" spans="1:16">
      <c r="A139" s="14" t="s">
        <v>16</v>
      </c>
      <c r="B139" s="15">
        <v>2016</v>
      </c>
      <c r="C139" s="15">
        <v>2017</v>
      </c>
      <c r="D139" s="14" t="s">
        <v>184</v>
      </c>
      <c r="E139" s="14" t="s">
        <v>143</v>
      </c>
      <c r="F139" s="14" t="s">
        <v>60</v>
      </c>
      <c r="G139" s="14" t="s">
        <v>61</v>
      </c>
      <c r="H139" s="14" t="s">
        <v>22</v>
      </c>
      <c r="I139" s="14" t="s">
        <v>23</v>
      </c>
      <c r="J139" s="14" t="s">
        <v>24</v>
      </c>
      <c r="K139" s="14" t="s">
        <v>18</v>
      </c>
      <c r="L139" s="14" t="s">
        <v>19</v>
      </c>
      <c r="M139" s="28">
        <v>19296</v>
      </c>
      <c r="N139" s="15">
        <v>0</v>
      </c>
      <c r="O139" s="16">
        <v>42343.799618055556</v>
      </c>
      <c r="P139" s="14" t="s">
        <v>53</v>
      </c>
    </row>
    <row r="140" spans="1:16">
      <c r="A140" s="14" t="s">
        <v>16</v>
      </c>
      <c r="B140" s="15">
        <v>2016</v>
      </c>
      <c r="C140" s="15">
        <v>2017</v>
      </c>
      <c r="D140" s="14" t="s">
        <v>184</v>
      </c>
      <c r="E140" s="14" t="s">
        <v>143</v>
      </c>
      <c r="F140" s="14" t="s">
        <v>54</v>
      </c>
      <c r="G140" s="14" t="s">
        <v>55</v>
      </c>
      <c r="H140" s="14" t="s">
        <v>25</v>
      </c>
      <c r="I140" s="14" t="s">
        <v>26</v>
      </c>
      <c r="J140" s="14" t="s">
        <v>17</v>
      </c>
      <c r="K140" s="14" t="s">
        <v>29</v>
      </c>
      <c r="L140" s="14" t="s">
        <v>30</v>
      </c>
      <c r="M140" s="28">
        <v>1400</v>
      </c>
      <c r="N140" s="15">
        <v>0</v>
      </c>
      <c r="O140" s="16">
        <v>42343.799317129633</v>
      </c>
      <c r="P140" s="14" t="s">
        <v>53</v>
      </c>
    </row>
    <row r="141" spans="1:16">
      <c r="A141" s="14" t="s">
        <v>16</v>
      </c>
      <c r="B141" s="15">
        <v>2016</v>
      </c>
      <c r="C141" s="15">
        <v>2017</v>
      </c>
      <c r="D141" s="14" t="s">
        <v>185</v>
      </c>
      <c r="E141" s="14" t="s">
        <v>144</v>
      </c>
      <c r="F141" s="14" t="s">
        <v>58</v>
      </c>
      <c r="G141" s="14" t="s">
        <v>59</v>
      </c>
      <c r="H141" s="14" t="s">
        <v>25</v>
      </c>
      <c r="I141" s="14" t="s">
        <v>26</v>
      </c>
      <c r="J141" s="14" t="s">
        <v>17</v>
      </c>
      <c r="K141" s="14" t="s">
        <v>29</v>
      </c>
      <c r="L141" s="14" t="s">
        <v>30</v>
      </c>
      <c r="M141" s="28">
        <v>5408</v>
      </c>
      <c r="N141" s="15">
        <v>0</v>
      </c>
      <c r="O141" s="16">
        <v>42343.927407407406</v>
      </c>
      <c r="P141" s="14" t="s">
        <v>53</v>
      </c>
    </row>
    <row r="142" spans="1:16">
      <c r="A142" s="14" t="s">
        <v>16</v>
      </c>
      <c r="B142" s="15">
        <v>2016</v>
      </c>
      <c r="C142" s="15">
        <v>2017</v>
      </c>
      <c r="D142" s="14" t="s">
        <v>185</v>
      </c>
      <c r="E142" s="14" t="s">
        <v>144</v>
      </c>
      <c r="F142" s="14" t="s">
        <v>54</v>
      </c>
      <c r="G142" s="14" t="s">
        <v>55</v>
      </c>
      <c r="H142" s="14" t="s">
        <v>75</v>
      </c>
      <c r="I142" s="14" t="s">
        <v>76</v>
      </c>
      <c r="J142" s="14" t="s">
        <v>17</v>
      </c>
      <c r="K142" s="14" t="s">
        <v>29</v>
      </c>
      <c r="L142" s="14" t="s">
        <v>30</v>
      </c>
      <c r="M142" s="28">
        <v>210672</v>
      </c>
      <c r="N142" s="15">
        <v>0</v>
      </c>
      <c r="O142" s="16">
        <v>42343.927407407406</v>
      </c>
      <c r="P142" s="14" t="s">
        <v>53</v>
      </c>
    </row>
    <row r="143" spans="1:16">
      <c r="A143" s="14" t="s">
        <v>16</v>
      </c>
      <c r="B143" s="15">
        <v>2016</v>
      </c>
      <c r="C143" s="15">
        <v>2017</v>
      </c>
      <c r="D143" s="14" t="s">
        <v>185</v>
      </c>
      <c r="E143" s="14" t="s">
        <v>144</v>
      </c>
      <c r="F143" s="14" t="s">
        <v>77</v>
      </c>
      <c r="G143" s="14" t="s">
        <v>78</v>
      </c>
      <c r="H143" s="14" t="s">
        <v>62</v>
      </c>
      <c r="I143" s="14" t="s">
        <v>63</v>
      </c>
      <c r="J143" s="14" t="s">
        <v>17</v>
      </c>
      <c r="K143" s="14" t="s">
        <v>29</v>
      </c>
      <c r="L143" s="14" t="s">
        <v>30</v>
      </c>
      <c r="M143" s="28">
        <v>50052</v>
      </c>
      <c r="N143" s="15">
        <v>0</v>
      </c>
      <c r="O143" s="16">
        <v>42343.927870370368</v>
      </c>
      <c r="P143" s="14" t="s">
        <v>53</v>
      </c>
    </row>
    <row r="144" spans="1:16">
      <c r="A144" s="14" t="s">
        <v>16</v>
      </c>
      <c r="B144" s="15">
        <v>2016</v>
      </c>
      <c r="C144" s="15">
        <v>2017</v>
      </c>
      <c r="D144" s="14" t="s">
        <v>186</v>
      </c>
      <c r="E144" s="14" t="s">
        <v>102</v>
      </c>
      <c r="F144" s="14" t="s">
        <v>69</v>
      </c>
      <c r="G144" s="14" t="s">
        <v>70</v>
      </c>
      <c r="H144" s="14" t="s">
        <v>22</v>
      </c>
      <c r="I144" s="14" t="s">
        <v>23</v>
      </c>
      <c r="J144" s="14" t="s">
        <v>24</v>
      </c>
      <c r="K144" s="14" t="s">
        <v>29</v>
      </c>
      <c r="L144" s="14" t="s">
        <v>30</v>
      </c>
      <c r="M144" s="28">
        <v>0</v>
      </c>
      <c r="N144" s="15">
        <v>0</v>
      </c>
      <c r="O144" s="16">
        <v>42256.440011574072</v>
      </c>
      <c r="P144" s="14" t="s">
        <v>168</v>
      </c>
    </row>
    <row r="145" spans="1:16">
      <c r="A145" s="14" t="s">
        <v>16</v>
      </c>
      <c r="B145" s="15">
        <v>2016</v>
      </c>
      <c r="C145" s="15">
        <v>2017</v>
      </c>
      <c r="D145" s="14" t="s">
        <v>186</v>
      </c>
      <c r="E145" s="14" t="s">
        <v>102</v>
      </c>
      <c r="F145" s="14" t="s">
        <v>58</v>
      </c>
      <c r="G145" s="14" t="s">
        <v>59</v>
      </c>
      <c r="H145" s="14" t="s">
        <v>22</v>
      </c>
      <c r="I145" s="14" t="s">
        <v>23</v>
      </c>
      <c r="J145" s="14" t="s">
        <v>24</v>
      </c>
      <c r="K145" s="14" t="s">
        <v>29</v>
      </c>
      <c r="L145" s="14" t="s">
        <v>30</v>
      </c>
      <c r="M145" s="28">
        <v>618040</v>
      </c>
      <c r="N145" s="15">
        <v>0</v>
      </c>
      <c r="O145" s="16">
        <v>42343.540497685186</v>
      </c>
      <c r="P145" s="14" t="s">
        <v>53</v>
      </c>
    </row>
    <row r="146" spans="1:16">
      <c r="A146" s="14" t="s">
        <v>16</v>
      </c>
      <c r="B146" s="15">
        <v>2016</v>
      </c>
      <c r="C146" s="15">
        <v>2017</v>
      </c>
      <c r="D146" s="14" t="s">
        <v>186</v>
      </c>
      <c r="E146" s="14" t="s">
        <v>102</v>
      </c>
      <c r="F146" s="14" t="s">
        <v>73</v>
      </c>
      <c r="G146" s="14" t="s">
        <v>74</v>
      </c>
      <c r="H146" s="14" t="s">
        <v>22</v>
      </c>
      <c r="I146" s="14" t="s">
        <v>23</v>
      </c>
      <c r="J146" s="14" t="s">
        <v>24</v>
      </c>
      <c r="K146" s="14" t="s">
        <v>29</v>
      </c>
      <c r="L146" s="14" t="s">
        <v>30</v>
      </c>
      <c r="M146" s="28">
        <v>182562</v>
      </c>
      <c r="N146" s="15">
        <v>0</v>
      </c>
      <c r="O146" s="16">
        <v>42343.540300925924</v>
      </c>
      <c r="P146" s="14" t="s">
        <v>53</v>
      </c>
    </row>
    <row r="147" spans="1:16">
      <c r="A147" s="14" t="s">
        <v>16</v>
      </c>
      <c r="B147" s="15">
        <v>2016</v>
      </c>
      <c r="C147" s="15">
        <v>2017</v>
      </c>
      <c r="D147" s="14" t="s">
        <v>186</v>
      </c>
      <c r="E147" s="14" t="s">
        <v>102</v>
      </c>
      <c r="F147" s="14" t="s">
        <v>58</v>
      </c>
      <c r="G147" s="14" t="s">
        <v>59</v>
      </c>
      <c r="H147" s="14" t="s">
        <v>25</v>
      </c>
      <c r="I147" s="14" t="s">
        <v>26</v>
      </c>
      <c r="J147" s="14" t="s">
        <v>17</v>
      </c>
      <c r="K147" s="14" t="s">
        <v>29</v>
      </c>
      <c r="L147" s="14" t="s">
        <v>30</v>
      </c>
      <c r="M147" s="28">
        <v>15750</v>
      </c>
      <c r="N147" s="15">
        <v>0</v>
      </c>
      <c r="O147" s="16">
        <v>42343.547500000001</v>
      </c>
      <c r="P147" s="14" t="s">
        <v>53</v>
      </c>
    </row>
    <row r="148" spans="1:16">
      <c r="A148" s="14" t="s">
        <v>16</v>
      </c>
      <c r="B148" s="15">
        <v>2016</v>
      </c>
      <c r="C148" s="15">
        <v>2017</v>
      </c>
      <c r="D148" s="14" t="s">
        <v>186</v>
      </c>
      <c r="E148" s="14" t="s">
        <v>102</v>
      </c>
      <c r="F148" s="14" t="s">
        <v>58</v>
      </c>
      <c r="G148" s="14" t="s">
        <v>59</v>
      </c>
      <c r="H148" s="14" t="s">
        <v>75</v>
      </c>
      <c r="I148" s="14" t="s">
        <v>76</v>
      </c>
      <c r="J148" s="14" t="s">
        <v>17</v>
      </c>
      <c r="K148" s="14" t="s">
        <v>29</v>
      </c>
      <c r="L148" s="14" t="s">
        <v>30</v>
      </c>
      <c r="M148" s="28">
        <v>69996</v>
      </c>
      <c r="N148" s="15">
        <v>0</v>
      </c>
      <c r="O148" s="16">
        <v>42343.540729166663</v>
      </c>
      <c r="P148" s="14" t="s">
        <v>53</v>
      </c>
    </row>
    <row r="149" spans="1:16">
      <c r="A149" s="14" t="s">
        <v>16</v>
      </c>
      <c r="B149" s="15">
        <v>2016</v>
      </c>
      <c r="C149" s="15">
        <v>2017</v>
      </c>
      <c r="D149" s="14" t="s">
        <v>186</v>
      </c>
      <c r="E149" s="14" t="s">
        <v>102</v>
      </c>
      <c r="F149" s="14" t="s">
        <v>73</v>
      </c>
      <c r="G149" s="14" t="s">
        <v>74</v>
      </c>
      <c r="H149" s="14" t="s">
        <v>75</v>
      </c>
      <c r="I149" s="14" t="s">
        <v>76</v>
      </c>
      <c r="J149" s="14" t="s">
        <v>17</v>
      </c>
      <c r="K149" s="14" t="s">
        <v>29</v>
      </c>
      <c r="L149" s="14" t="s">
        <v>30</v>
      </c>
      <c r="M149" s="28">
        <v>0</v>
      </c>
      <c r="N149" s="15">
        <v>0</v>
      </c>
      <c r="O149" s="16">
        <v>42256.440011574072</v>
      </c>
      <c r="P149" s="14" t="s">
        <v>168</v>
      </c>
    </row>
    <row r="150" spans="1:16">
      <c r="A150" s="14" t="s">
        <v>16</v>
      </c>
      <c r="B150" s="15">
        <v>2016</v>
      </c>
      <c r="C150" s="15">
        <v>2017</v>
      </c>
      <c r="D150" s="14" t="s">
        <v>186</v>
      </c>
      <c r="E150" s="14" t="s">
        <v>102</v>
      </c>
      <c r="F150" s="14" t="s">
        <v>54</v>
      </c>
      <c r="G150" s="14" t="s">
        <v>55</v>
      </c>
      <c r="H150" s="14" t="s">
        <v>75</v>
      </c>
      <c r="I150" s="14" t="s">
        <v>76</v>
      </c>
      <c r="J150" s="14" t="s">
        <v>17</v>
      </c>
      <c r="K150" s="14" t="s">
        <v>29</v>
      </c>
      <c r="L150" s="14" t="s">
        <v>30</v>
      </c>
      <c r="M150" s="28">
        <v>0</v>
      </c>
      <c r="N150" s="15">
        <v>0</v>
      </c>
      <c r="O150" s="16">
        <v>42256.440011574072</v>
      </c>
      <c r="P150" s="14" t="s">
        <v>168</v>
      </c>
    </row>
    <row r="151" spans="1:16">
      <c r="A151" s="14" t="s">
        <v>16</v>
      </c>
      <c r="B151" s="15">
        <v>2016</v>
      </c>
      <c r="C151" s="15">
        <v>2017</v>
      </c>
      <c r="D151" s="14" t="s">
        <v>186</v>
      </c>
      <c r="E151" s="14" t="s">
        <v>102</v>
      </c>
      <c r="F151" s="14" t="s">
        <v>69</v>
      </c>
      <c r="G151" s="14" t="s">
        <v>70</v>
      </c>
      <c r="H151" s="14" t="s">
        <v>75</v>
      </c>
      <c r="I151" s="14" t="s">
        <v>76</v>
      </c>
      <c r="J151" s="14" t="s">
        <v>17</v>
      </c>
      <c r="K151" s="14" t="s">
        <v>29</v>
      </c>
      <c r="L151" s="14" t="s">
        <v>30</v>
      </c>
      <c r="M151" s="28">
        <v>191574</v>
      </c>
      <c r="N151" s="15">
        <v>0</v>
      </c>
      <c r="O151" s="16">
        <v>42343.54724537037</v>
      </c>
      <c r="P151" s="14" t="s">
        <v>53</v>
      </c>
    </row>
    <row r="152" spans="1:16">
      <c r="A152" s="14" t="s">
        <v>16</v>
      </c>
      <c r="B152" s="15">
        <v>2016</v>
      </c>
      <c r="C152" s="15">
        <v>2017</v>
      </c>
      <c r="D152" s="14" t="s">
        <v>186</v>
      </c>
      <c r="E152" s="14" t="s">
        <v>102</v>
      </c>
      <c r="F152" s="14" t="s">
        <v>31</v>
      </c>
      <c r="G152" s="14" t="s">
        <v>32</v>
      </c>
      <c r="H152" s="14" t="s">
        <v>33</v>
      </c>
      <c r="I152" s="14" t="s">
        <v>34</v>
      </c>
      <c r="J152" s="14" t="s">
        <v>17</v>
      </c>
      <c r="K152" s="14" t="s">
        <v>29</v>
      </c>
      <c r="L152" s="14" t="s">
        <v>30</v>
      </c>
      <c r="M152" s="28">
        <v>105299</v>
      </c>
      <c r="N152" s="15">
        <v>0</v>
      </c>
      <c r="O152" s="16">
        <v>42343.547615740739</v>
      </c>
      <c r="P152" s="14" t="s">
        <v>53</v>
      </c>
    </row>
    <row r="153" spans="1:16">
      <c r="A153" s="14" t="s">
        <v>16</v>
      </c>
      <c r="B153" s="15">
        <v>2016</v>
      </c>
      <c r="C153" s="15">
        <v>2017</v>
      </c>
      <c r="D153" s="14" t="s">
        <v>187</v>
      </c>
      <c r="E153" s="14" t="s">
        <v>103</v>
      </c>
      <c r="F153" s="14" t="s">
        <v>69</v>
      </c>
      <c r="G153" s="14" t="s">
        <v>70</v>
      </c>
      <c r="H153" s="14" t="s">
        <v>22</v>
      </c>
      <c r="I153" s="14" t="s">
        <v>23</v>
      </c>
      <c r="J153" s="14" t="s">
        <v>24</v>
      </c>
      <c r="K153" s="14" t="s">
        <v>29</v>
      </c>
      <c r="L153" s="14" t="s">
        <v>30</v>
      </c>
      <c r="M153" s="28">
        <v>86021</v>
      </c>
      <c r="N153" s="15">
        <v>0</v>
      </c>
      <c r="O153" s="16">
        <v>42343.654351851852</v>
      </c>
      <c r="P153" s="14" t="s">
        <v>53</v>
      </c>
    </row>
    <row r="154" spans="1:16">
      <c r="A154" s="14" t="s">
        <v>16</v>
      </c>
      <c r="B154" s="15">
        <v>2016</v>
      </c>
      <c r="C154" s="15">
        <v>2017</v>
      </c>
      <c r="D154" s="14" t="s">
        <v>187</v>
      </c>
      <c r="E154" s="14" t="s">
        <v>103</v>
      </c>
      <c r="F154" s="14" t="s">
        <v>73</v>
      </c>
      <c r="G154" s="14" t="s">
        <v>74</v>
      </c>
      <c r="H154" s="14" t="s">
        <v>22</v>
      </c>
      <c r="I154" s="14" t="s">
        <v>23</v>
      </c>
      <c r="J154" s="14" t="s">
        <v>24</v>
      </c>
      <c r="K154" s="14" t="s">
        <v>29</v>
      </c>
      <c r="L154" s="14" t="s">
        <v>30</v>
      </c>
      <c r="M154" s="28">
        <v>190765</v>
      </c>
      <c r="N154" s="15">
        <v>0</v>
      </c>
      <c r="O154" s="16">
        <v>42343.65353009259</v>
      </c>
      <c r="P154" s="14" t="s">
        <v>53</v>
      </c>
    </row>
    <row r="155" spans="1:16">
      <c r="A155" s="14" t="s">
        <v>16</v>
      </c>
      <c r="B155" s="15">
        <v>2016</v>
      </c>
      <c r="C155" s="15">
        <v>2017</v>
      </c>
      <c r="D155" s="14" t="s">
        <v>187</v>
      </c>
      <c r="E155" s="14" t="s">
        <v>103</v>
      </c>
      <c r="F155" s="14" t="s">
        <v>84</v>
      </c>
      <c r="G155" s="14" t="s">
        <v>85</v>
      </c>
      <c r="H155" s="14" t="s">
        <v>22</v>
      </c>
      <c r="I155" s="14" t="s">
        <v>23</v>
      </c>
      <c r="J155" s="14" t="s">
        <v>24</v>
      </c>
      <c r="K155" s="14" t="s">
        <v>29</v>
      </c>
      <c r="L155" s="14" t="s">
        <v>30</v>
      </c>
      <c r="M155" s="28">
        <v>5210</v>
      </c>
      <c r="N155" s="15">
        <v>0</v>
      </c>
      <c r="O155" s="16">
        <v>42343.654756944445</v>
      </c>
      <c r="P155" s="14" t="s">
        <v>53</v>
      </c>
    </row>
    <row r="156" spans="1:16">
      <c r="A156" s="14" t="s">
        <v>16</v>
      </c>
      <c r="B156" s="15">
        <v>2016</v>
      </c>
      <c r="C156" s="15">
        <v>2017</v>
      </c>
      <c r="D156" s="14" t="s">
        <v>187</v>
      </c>
      <c r="E156" s="14" t="s">
        <v>103</v>
      </c>
      <c r="F156" s="14" t="s">
        <v>100</v>
      </c>
      <c r="G156" s="14" t="s">
        <v>101</v>
      </c>
      <c r="H156" s="14" t="s">
        <v>22</v>
      </c>
      <c r="I156" s="14" t="s">
        <v>23</v>
      </c>
      <c r="J156" s="14" t="s">
        <v>24</v>
      </c>
      <c r="K156" s="14" t="s">
        <v>29</v>
      </c>
      <c r="L156" s="14" t="s">
        <v>30</v>
      </c>
      <c r="M156" s="28">
        <v>0</v>
      </c>
      <c r="N156" s="15">
        <v>0</v>
      </c>
      <c r="O156" s="16">
        <v>42343.648287037038</v>
      </c>
      <c r="P156" s="14" t="s">
        <v>53</v>
      </c>
    </row>
    <row r="157" spans="1:16">
      <c r="A157" s="14" t="s">
        <v>16</v>
      </c>
      <c r="B157" s="15">
        <v>2016</v>
      </c>
      <c r="C157" s="15">
        <v>2017</v>
      </c>
      <c r="D157" s="14" t="s">
        <v>187</v>
      </c>
      <c r="E157" s="14" t="s">
        <v>103</v>
      </c>
      <c r="F157" s="14" t="s">
        <v>114</v>
      </c>
      <c r="G157" s="14" t="s">
        <v>115</v>
      </c>
      <c r="H157" s="14" t="s">
        <v>22</v>
      </c>
      <c r="I157" s="14" t="s">
        <v>23</v>
      </c>
      <c r="J157" s="14" t="s">
        <v>24</v>
      </c>
      <c r="K157" s="14" t="s">
        <v>29</v>
      </c>
      <c r="L157" s="14" t="s">
        <v>30</v>
      </c>
      <c r="M157" s="28">
        <v>52713</v>
      </c>
      <c r="N157" s="15">
        <v>0</v>
      </c>
      <c r="O157" s="16">
        <v>42343.65452546296</v>
      </c>
      <c r="P157" s="14" t="s">
        <v>53</v>
      </c>
    </row>
    <row r="158" spans="1:16">
      <c r="A158" s="14" t="s">
        <v>16</v>
      </c>
      <c r="B158" s="15">
        <v>2016</v>
      </c>
      <c r="C158" s="15">
        <v>2017</v>
      </c>
      <c r="D158" s="14" t="s">
        <v>187</v>
      </c>
      <c r="E158" s="14" t="s">
        <v>103</v>
      </c>
      <c r="F158" s="14" t="s">
        <v>58</v>
      </c>
      <c r="G158" s="14" t="s">
        <v>59</v>
      </c>
      <c r="H158" s="14" t="s">
        <v>22</v>
      </c>
      <c r="I158" s="14" t="s">
        <v>23</v>
      </c>
      <c r="J158" s="14" t="s">
        <v>24</v>
      </c>
      <c r="K158" s="14" t="s">
        <v>29</v>
      </c>
      <c r="L158" s="14" t="s">
        <v>30</v>
      </c>
      <c r="M158" s="28">
        <v>15000</v>
      </c>
      <c r="N158" s="15">
        <v>0</v>
      </c>
      <c r="O158" s="16">
        <v>42343.648287037038</v>
      </c>
      <c r="P158" s="14" t="s">
        <v>53</v>
      </c>
    </row>
    <row r="159" spans="1:16">
      <c r="A159" s="14" t="s">
        <v>16</v>
      </c>
      <c r="B159" s="15">
        <v>2016</v>
      </c>
      <c r="C159" s="15">
        <v>2017</v>
      </c>
      <c r="D159" s="14" t="s">
        <v>187</v>
      </c>
      <c r="E159" s="14" t="s">
        <v>103</v>
      </c>
      <c r="F159" s="14" t="s">
        <v>104</v>
      </c>
      <c r="G159" s="14" t="s">
        <v>105</v>
      </c>
      <c r="H159" s="14" t="s">
        <v>22</v>
      </c>
      <c r="I159" s="14" t="s">
        <v>23</v>
      </c>
      <c r="J159" s="14" t="s">
        <v>24</v>
      </c>
      <c r="K159" s="14" t="s">
        <v>29</v>
      </c>
      <c r="L159" s="14" t="s">
        <v>30</v>
      </c>
      <c r="M159" s="28">
        <v>0</v>
      </c>
      <c r="N159" s="15">
        <v>0</v>
      </c>
      <c r="O159" s="16">
        <v>42343.648287037038</v>
      </c>
      <c r="P159" s="14" t="s">
        <v>53</v>
      </c>
    </row>
    <row r="160" spans="1:16">
      <c r="A160" s="14" t="s">
        <v>16</v>
      </c>
      <c r="B160" s="15">
        <v>2016</v>
      </c>
      <c r="C160" s="15">
        <v>2017</v>
      </c>
      <c r="D160" s="14" t="s">
        <v>187</v>
      </c>
      <c r="E160" s="14" t="s">
        <v>103</v>
      </c>
      <c r="F160" s="14" t="s">
        <v>106</v>
      </c>
      <c r="G160" s="14" t="s">
        <v>107</v>
      </c>
      <c r="H160" s="14" t="s">
        <v>22</v>
      </c>
      <c r="I160" s="14" t="s">
        <v>23</v>
      </c>
      <c r="J160" s="14" t="s">
        <v>24</v>
      </c>
      <c r="K160" s="14" t="s">
        <v>29</v>
      </c>
      <c r="L160" s="14" t="s">
        <v>30</v>
      </c>
      <c r="M160" s="28">
        <v>0</v>
      </c>
      <c r="N160" s="15">
        <v>0</v>
      </c>
      <c r="O160" s="16">
        <v>42343.648287037038</v>
      </c>
      <c r="P160" s="14" t="s">
        <v>53</v>
      </c>
    </row>
    <row r="161" spans="1:16">
      <c r="A161" s="14" t="s">
        <v>16</v>
      </c>
      <c r="B161" s="15">
        <v>2016</v>
      </c>
      <c r="C161" s="15">
        <v>2017</v>
      </c>
      <c r="D161" s="14" t="s">
        <v>187</v>
      </c>
      <c r="E161" s="14" t="s">
        <v>103</v>
      </c>
      <c r="F161" s="14" t="s">
        <v>117</v>
      </c>
      <c r="G161" s="14" t="s">
        <v>118</v>
      </c>
      <c r="H161" s="14" t="s">
        <v>22</v>
      </c>
      <c r="I161" s="14" t="s">
        <v>23</v>
      </c>
      <c r="J161" s="14" t="s">
        <v>24</v>
      </c>
      <c r="K161" s="14" t="s">
        <v>29</v>
      </c>
      <c r="L161" s="14" t="s">
        <v>30</v>
      </c>
      <c r="M161" s="28">
        <v>6844</v>
      </c>
      <c r="N161" s="15">
        <v>0</v>
      </c>
      <c r="O161" s="16">
        <v>42343.654641203706</v>
      </c>
      <c r="P161" s="14" t="s">
        <v>53</v>
      </c>
    </row>
    <row r="162" spans="1:16">
      <c r="A162" s="14" t="s">
        <v>16</v>
      </c>
      <c r="B162" s="15">
        <v>2016</v>
      </c>
      <c r="C162" s="15">
        <v>2017</v>
      </c>
      <c r="D162" s="14" t="s">
        <v>187</v>
      </c>
      <c r="E162" s="14" t="s">
        <v>103</v>
      </c>
      <c r="F162" s="14" t="s">
        <v>108</v>
      </c>
      <c r="G162" s="14" t="s">
        <v>109</v>
      </c>
      <c r="H162" s="14" t="s">
        <v>22</v>
      </c>
      <c r="I162" s="14" t="s">
        <v>23</v>
      </c>
      <c r="J162" s="14" t="s">
        <v>24</v>
      </c>
      <c r="K162" s="14" t="s">
        <v>29</v>
      </c>
      <c r="L162" s="14" t="s">
        <v>30</v>
      </c>
      <c r="M162" s="28">
        <v>4871</v>
      </c>
      <c r="N162" s="15">
        <v>0</v>
      </c>
      <c r="O162" s="16">
        <v>42343.654988425929</v>
      </c>
      <c r="P162" s="14" t="s">
        <v>53</v>
      </c>
    </row>
    <row r="163" spans="1:16">
      <c r="A163" s="14" t="s">
        <v>16</v>
      </c>
      <c r="B163" s="15">
        <v>2016</v>
      </c>
      <c r="C163" s="15">
        <v>2017</v>
      </c>
      <c r="D163" s="14" t="s">
        <v>187</v>
      </c>
      <c r="E163" s="14" t="s">
        <v>103</v>
      </c>
      <c r="F163" s="14" t="s">
        <v>67</v>
      </c>
      <c r="G163" s="14" t="s">
        <v>68</v>
      </c>
      <c r="H163" s="14" t="s">
        <v>22</v>
      </c>
      <c r="I163" s="14" t="s">
        <v>23</v>
      </c>
      <c r="J163" s="14" t="s">
        <v>24</v>
      </c>
      <c r="K163" s="14" t="s">
        <v>29</v>
      </c>
      <c r="L163" s="14" t="s">
        <v>30</v>
      </c>
      <c r="M163" s="28">
        <v>23533</v>
      </c>
      <c r="N163" s="15">
        <v>0</v>
      </c>
      <c r="O163" s="16">
        <v>42343.655185185184</v>
      </c>
      <c r="P163" s="14" t="s">
        <v>53</v>
      </c>
    </row>
    <row r="164" spans="1:16">
      <c r="A164" s="14" t="s">
        <v>16</v>
      </c>
      <c r="B164" s="15">
        <v>2016</v>
      </c>
      <c r="C164" s="15">
        <v>2017</v>
      </c>
      <c r="D164" s="14" t="s">
        <v>187</v>
      </c>
      <c r="E164" s="14" t="s">
        <v>103</v>
      </c>
      <c r="F164" s="14" t="s">
        <v>110</v>
      </c>
      <c r="G164" s="14" t="s">
        <v>111</v>
      </c>
      <c r="H164" s="14" t="s">
        <v>22</v>
      </c>
      <c r="I164" s="14" t="s">
        <v>23</v>
      </c>
      <c r="J164" s="14" t="s">
        <v>24</v>
      </c>
      <c r="K164" s="14" t="s">
        <v>29</v>
      </c>
      <c r="L164" s="14" t="s">
        <v>30</v>
      </c>
      <c r="M164" s="28">
        <v>4871</v>
      </c>
      <c r="N164" s="15">
        <v>0</v>
      </c>
      <c r="O164" s="16">
        <v>42343.654895833337</v>
      </c>
      <c r="P164" s="14" t="s">
        <v>53</v>
      </c>
    </row>
    <row r="165" spans="1:16">
      <c r="A165" s="14" t="s">
        <v>16</v>
      </c>
      <c r="B165" s="15">
        <v>2016</v>
      </c>
      <c r="C165" s="15">
        <v>2017</v>
      </c>
      <c r="D165" s="14" t="s">
        <v>187</v>
      </c>
      <c r="E165" s="14" t="s">
        <v>103</v>
      </c>
      <c r="F165" s="14" t="s">
        <v>93</v>
      </c>
      <c r="G165" s="14" t="s">
        <v>94</v>
      </c>
      <c r="H165" s="14" t="s">
        <v>22</v>
      </c>
      <c r="I165" s="14" t="s">
        <v>23</v>
      </c>
      <c r="J165" s="14" t="s">
        <v>24</v>
      </c>
      <c r="K165" s="14" t="s">
        <v>29</v>
      </c>
      <c r="L165" s="14" t="s">
        <v>30</v>
      </c>
      <c r="M165" s="28">
        <v>16709</v>
      </c>
      <c r="N165" s="15">
        <v>0</v>
      </c>
      <c r="O165" s="16">
        <v>42343.655092592591</v>
      </c>
      <c r="P165" s="14" t="s">
        <v>53</v>
      </c>
    </row>
    <row r="166" spans="1:16">
      <c r="A166" s="14" t="s">
        <v>16</v>
      </c>
      <c r="B166" s="15">
        <v>2016</v>
      </c>
      <c r="C166" s="15">
        <v>2017</v>
      </c>
      <c r="D166" s="14" t="s">
        <v>187</v>
      </c>
      <c r="E166" s="14" t="s">
        <v>103</v>
      </c>
      <c r="F166" s="14" t="s">
        <v>110</v>
      </c>
      <c r="G166" s="14" t="s">
        <v>111</v>
      </c>
      <c r="H166" s="14" t="s">
        <v>25</v>
      </c>
      <c r="I166" s="14" t="s">
        <v>26</v>
      </c>
      <c r="J166" s="14" t="s">
        <v>17</v>
      </c>
      <c r="K166" s="14" t="s">
        <v>29</v>
      </c>
      <c r="L166" s="14" t="s">
        <v>30</v>
      </c>
      <c r="M166" s="28">
        <v>6300</v>
      </c>
      <c r="N166" s="15">
        <v>0</v>
      </c>
      <c r="O166" s="16">
        <v>42343.648287037038</v>
      </c>
      <c r="P166" s="14" t="s">
        <v>53</v>
      </c>
    </row>
    <row r="167" spans="1:16">
      <c r="A167" s="14" t="s">
        <v>16</v>
      </c>
      <c r="B167" s="15">
        <v>2016</v>
      </c>
      <c r="C167" s="15">
        <v>2017</v>
      </c>
      <c r="D167" s="14" t="s">
        <v>187</v>
      </c>
      <c r="E167" s="14" t="s">
        <v>103</v>
      </c>
      <c r="F167" s="14" t="s">
        <v>58</v>
      </c>
      <c r="G167" s="14" t="s">
        <v>59</v>
      </c>
      <c r="H167" s="14" t="s">
        <v>25</v>
      </c>
      <c r="I167" s="14" t="s">
        <v>26</v>
      </c>
      <c r="J167" s="14" t="s">
        <v>17</v>
      </c>
      <c r="K167" s="14" t="s">
        <v>29</v>
      </c>
      <c r="L167" s="14" t="s">
        <v>30</v>
      </c>
      <c r="M167" s="28">
        <v>32130</v>
      </c>
      <c r="N167" s="15">
        <v>0</v>
      </c>
      <c r="O167" s="16">
        <v>42343.648287037038</v>
      </c>
      <c r="P167" s="14" t="s">
        <v>53</v>
      </c>
    </row>
    <row r="168" spans="1:16">
      <c r="A168" s="14" t="s">
        <v>16</v>
      </c>
      <c r="B168" s="15">
        <v>2016</v>
      </c>
      <c r="C168" s="15">
        <v>2017</v>
      </c>
      <c r="D168" s="14" t="s">
        <v>187</v>
      </c>
      <c r="E168" s="14" t="s">
        <v>103</v>
      </c>
      <c r="F168" s="14" t="s">
        <v>108</v>
      </c>
      <c r="G168" s="14" t="s">
        <v>109</v>
      </c>
      <c r="H168" s="14" t="s">
        <v>25</v>
      </c>
      <c r="I168" s="14" t="s">
        <v>26</v>
      </c>
      <c r="J168" s="14" t="s">
        <v>17</v>
      </c>
      <c r="K168" s="14" t="s">
        <v>29</v>
      </c>
      <c r="L168" s="14" t="s">
        <v>30</v>
      </c>
      <c r="M168" s="28">
        <v>15750</v>
      </c>
      <c r="N168" s="15">
        <v>0</v>
      </c>
      <c r="O168" s="16">
        <v>42343.648287037038</v>
      </c>
      <c r="P168" s="14" t="s">
        <v>53</v>
      </c>
    </row>
    <row r="169" spans="1:16">
      <c r="A169" s="14" t="s">
        <v>16</v>
      </c>
      <c r="B169" s="15">
        <v>2016</v>
      </c>
      <c r="C169" s="15">
        <v>2017</v>
      </c>
      <c r="D169" s="14" t="s">
        <v>187</v>
      </c>
      <c r="E169" s="14" t="s">
        <v>103</v>
      </c>
      <c r="F169" s="14" t="s">
        <v>73</v>
      </c>
      <c r="G169" s="14" t="s">
        <v>74</v>
      </c>
      <c r="H169" s="14" t="s">
        <v>75</v>
      </c>
      <c r="I169" s="14" t="s">
        <v>76</v>
      </c>
      <c r="J169" s="14" t="s">
        <v>17</v>
      </c>
      <c r="K169" s="14" t="s">
        <v>29</v>
      </c>
      <c r="L169" s="14" t="s">
        <v>30</v>
      </c>
      <c r="M169" s="28">
        <v>294800</v>
      </c>
      <c r="N169" s="15">
        <v>0</v>
      </c>
      <c r="O169" s="16">
        <v>42343.649386574078</v>
      </c>
      <c r="P169" s="14" t="s">
        <v>53</v>
      </c>
    </row>
    <row r="170" spans="1:16">
      <c r="A170" s="14" t="s">
        <v>16</v>
      </c>
      <c r="B170" s="15">
        <v>2016</v>
      </c>
      <c r="C170" s="15">
        <v>2017</v>
      </c>
      <c r="D170" s="14" t="s">
        <v>187</v>
      </c>
      <c r="E170" s="14" t="s">
        <v>103</v>
      </c>
      <c r="F170" s="14" t="s">
        <v>73</v>
      </c>
      <c r="G170" s="14" t="s">
        <v>74</v>
      </c>
      <c r="H170" s="14" t="s">
        <v>75</v>
      </c>
      <c r="I170" s="14" t="s">
        <v>76</v>
      </c>
      <c r="J170" s="14" t="s">
        <v>17</v>
      </c>
      <c r="K170" s="14" t="s">
        <v>29</v>
      </c>
      <c r="L170" s="14" t="s">
        <v>30</v>
      </c>
      <c r="M170" s="28">
        <v>50000</v>
      </c>
      <c r="N170" s="15">
        <v>0</v>
      </c>
      <c r="O170" s="16">
        <v>42343.648634259262</v>
      </c>
      <c r="P170" s="14" t="s">
        <v>53</v>
      </c>
    </row>
    <row r="171" spans="1:16">
      <c r="A171" s="14" t="s">
        <v>16</v>
      </c>
      <c r="B171" s="15">
        <v>2016</v>
      </c>
      <c r="C171" s="15">
        <v>2017</v>
      </c>
      <c r="D171" s="14" t="s">
        <v>187</v>
      </c>
      <c r="E171" s="14" t="s">
        <v>103</v>
      </c>
      <c r="F171" s="14" t="s">
        <v>106</v>
      </c>
      <c r="G171" s="14" t="s">
        <v>107</v>
      </c>
      <c r="H171" s="14" t="s">
        <v>75</v>
      </c>
      <c r="I171" s="14" t="s">
        <v>76</v>
      </c>
      <c r="J171" s="14" t="s">
        <v>17</v>
      </c>
      <c r="K171" s="14" t="s">
        <v>29</v>
      </c>
      <c r="L171" s="14" t="s">
        <v>30</v>
      </c>
      <c r="M171" s="28">
        <v>0</v>
      </c>
      <c r="N171" s="15">
        <v>0</v>
      </c>
      <c r="O171" s="16">
        <v>42343.648287037038</v>
      </c>
      <c r="P171" s="14" t="s">
        <v>53</v>
      </c>
    </row>
    <row r="172" spans="1:16">
      <c r="A172" s="14" t="s">
        <v>16</v>
      </c>
      <c r="B172" s="15">
        <v>2016</v>
      </c>
      <c r="C172" s="15">
        <v>2017</v>
      </c>
      <c r="D172" s="14" t="s">
        <v>187</v>
      </c>
      <c r="E172" s="14" t="s">
        <v>103</v>
      </c>
      <c r="F172" s="14" t="s">
        <v>108</v>
      </c>
      <c r="G172" s="14" t="s">
        <v>109</v>
      </c>
      <c r="H172" s="14" t="s">
        <v>75</v>
      </c>
      <c r="I172" s="14" t="s">
        <v>76</v>
      </c>
      <c r="J172" s="14" t="s">
        <v>17</v>
      </c>
      <c r="K172" s="14" t="s">
        <v>29</v>
      </c>
      <c r="L172" s="14" t="s">
        <v>30</v>
      </c>
      <c r="M172" s="28">
        <v>3704</v>
      </c>
      <c r="N172" s="15">
        <v>0</v>
      </c>
      <c r="O172" s="16">
        <v>42343.652349537035</v>
      </c>
      <c r="P172" s="14" t="s">
        <v>53</v>
      </c>
    </row>
    <row r="173" spans="1:16">
      <c r="A173" s="14" t="s">
        <v>16</v>
      </c>
      <c r="B173" s="15">
        <v>2016</v>
      </c>
      <c r="C173" s="15">
        <v>2017</v>
      </c>
      <c r="D173" s="14" t="s">
        <v>187</v>
      </c>
      <c r="E173" s="14" t="s">
        <v>103</v>
      </c>
      <c r="F173" s="14" t="s">
        <v>112</v>
      </c>
      <c r="G173" s="14" t="s">
        <v>113</v>
      </c>
      <c r="H173" s="14" t="s">
        <v>75</v>
      </c>
      <c r="I173" s="14" t="s">
        <v>76</v>
      </c>
      <c r="J173" s="14" t="s">
        <v>17</v>
      </c>
      <c r="K173" s="14" t="s">
        <v>29</v>
      </c>
      <c r="L173" s="14" t="s">
        <v>30</v>
      </c>
      <c r="M173" s="28">
        <v>11879</v>
      </c>
      <c r="N173" s="15">
        <v>0</v>
      </c>
      <c r="O173" s="16">
        <v>42343.651817129627</v>
      </c>
      <c r="P173" s="14" t="s">
        <v>53</v>
      </c>
    </row>
    <row r="174" spans="1:16">
      <c r="A174" s="14" t="s">
        <v>16</v>
      </c>
      <c r="B174" s="15">
        <v>2016</v>
      </c>
      <c r="C174" s="15">
        <v>2017</v>
      </c>
      <c r="D174" s="14" t="s">
        <v>187</v>
      </c>
      <c r="E174" s="14" t="s">
        <v>103</v>
      </c>
      <c r="F174" s="14" t="s">
        <v>100</v>
      </c>
      <c r="G174" s="14" t="s">
        <v>101</v>
      </c>
      <c r="H174" s="14" t="s">
        <v>75</v>
      </c>
      <c r="I174" s="14" t="s">
        <v>76</v>
      </c>
      <c r="J174" s="14" t="s">
        <v>17</v>
      </c>
      <c r="K174" s="14" t="s">
        <v>29</v>
      </c>
      <c r="L174" s="14" t="s">
        <v>30</v>
      </c>
      <c r="M174" s="28">
        <v>0</v>
      </c>
      <c r="N174" s="15">
        <v>0</v>
      </c>
      <c r="O174" s="16">
        <v>42343.648287037038</v>
      </c>
      <c r="P174" s="14" t="s">
        <v>53</v>
      </c>
    </row>
    <row r="175" spans="1:16">
      <c r="A175" s="14" t="s">
        <v>16</v>
      </c>
      <c r="B175" s="15">
        <v>2016</v>
      </c>
      <c r="C175" s="15">
        <v>2017</v>
      </c>
      <c r="D175" s="14" t="s">
        <v>187</v>
      </c>
      <c r="E175" s="14" t="s">
        <v>103</v>
      </c>
      <c r="F175" s="14" t="s">
        <v>110</v>
      </c>
      <c r="G175" s="14" t="s">
        <v>111</v>
      </c>
      <c r="H175" s="14" t="s">
        <v>75</v>
      </c>
      <c r="I175" s="14" t="s">
        <v>76</v>
      </c>
      <c r="J175" s="14" t="s">
        <v>17</v>
      </c>
      <c r="K175" s="14" t="s">
        <v>29</v>
      </c>
      <c r="L175" s="14" t="s">
        <v>30</v>
      </c>
      <c r="M175" s="28">
        <v>16450</v>
      </c>
      <c r="N175" s="15">
        <v>0</v>
      </c>
      <c r="O175" s="16">
        <v>42343.65284722222</v>
      </c>
      <c r="P175" s="14" t="s">
        <v>53</v>
      </c>
    </row>
    <row r="176" spans="1:16">
      <c r="A176" s="14" t="s">
        <v>16</v>
      </c>
      <c r="B176" s="15">
        <v>2016</v>
      </c>
      <c r="C176" s="15">
        <v>2017</v>
      </c>
      <c r="D176" s="14" t="s">
        <v>187</v>
      </c>
      <c r="E176" s="14" t="s">
        <v>103</v>
      </c>
      <c r="F176" s="14" t="s">
        <v>110</v>
      </c>
      <c r="G176" s="14" t="s">
        <v>111</v>
      </c>
      <c r="H176" s="14" t="s">
        <v>75</v>
      </c>
      <c r="I176" s="14" t="s">
        <v>76</v>
      </c>
      <c r="J176" s="14" t="s">
        <v>17</v>
      </c>
      <c r="K176" s="14" t="s">
        <v>29</v>
      </c>
      <c r="L176" s="14" t="s">
        <v>30</v>
      </c>
      <c r="M176" s="28">
        <v>2321</v>
      </c>
      <c r="N176" s="15">
        <v>0</v>
      </c>
      <c r="O176" s="16">
        <v>42343.648287037038</v>
      </c>
      <c r="P176" s="14" t="s">
        <v>53</v>
      </c>
    </row>
    <row r="177" spans="1:16">
      <c r="A177" s="14" t="s">
        <v>16</v>
      </c>
      <c r="B177" s="15">
        <v>2016</v>
      </c>
      <c r="C177" s="15">
        <v>2017</v>
      </c>
      <c r="D177" s="14" t="s">
        <v>187</v>
      </c>
      <c r="E177" s="14" t="s">
        <v>103</v>
      </c>
      <c r="F177" s="14" t="s">
        <v>67</v>
      </c>
      <c r="G177" s="14" t="s">
        <v>68</v>
      </c>
      <c r="H177" s="14" t="s">
        <v>75</v>
      </c>
      <c r="I177" s="14" t="s">
        <v>76</v>
      </c>
      <c r="J177" s="14" t="s">
        <v>17</v>
      </c>
      <c r="K177" s="14" t="s">
        <v>29</v>
      </c>
      <c r="L177" s="14" t="s">
        <v>30</v>
      </c>
      <c r="M177" s="28">
        <v>17566</v>
      </c>
      <c r="N177" s="15">
        <v>0</v>
      </c>
      <c r="O177" s="16">
        <v>42343.653333333335</v>
      </c>
      <c r="P177" s="14" t="s">
        <v>53</v>
      </c>
    </row>
    <row r="178" spans="1:16">
      <c r="A178" s="14" t="s">
        <v>16</v>
      </c>
      <c r="B178" s="15">
        <v>2016</v>
      </c>
      <c r="C178" s="15">
        <v>2017</v>
      </c>
      <c r="D178" s="14" t="s">
        <v>187</v>
      </c>
      <c r="E178" s="14" t="s">
        <v>103</v>
      </c>
      <c r="F178" s="14" t="s">
        <v>117</v>
      </c>
      <c r="G178" s="14" t="s">
        <v>118</v>
      </c>
      <c r="H178" s="14" t="s">
        <v>75</v>
      </c>
      <c r="I178" s="14" t="s">
        <v>76</v>
      </c>
      <c r="J178" s="14" t="s">
        <v>17</v>
      </c>
      <c r="K178" s="14" t="s">
        <v>29</v>
      </c>
      <c r="L178" s="14" t="s">
        <v>30</v>
      </c>
      <c r="M178" s="28">
        <v>53731</v>
      </c>
      <c r="N178" s="15">
        <v>0</v>
      </c>
      <c r="O178" s="16">
        <v>42343.650717592594</v>
      </c>
      <c r="P178" s="14" t="s">
        <v>53</v>
      </c>
    </row>
    <row r="179" spans="1:16">
      <c r="A179" s="14" t="s">
        <v>16</v>
      </c>
      <c r="B179" s="15">
        <v>2016</v>
      </c>
      <c r="C179" s="15">
        <v>2017</v>
      </c>
      <c r="D179" s="14" t="s">
        <v>187</v>
      </c>
      <c r="E179" s="14" t="s">
        <v>103</v>
      </c>
      <c r="F179" s="14" t="s">
        <v>114</v>
      </c>
      <c r="G179" s="14" t="s">
        <v>115</v>
      </c>
      <c r="H179" s="14" t="s">
        <v>75</v>
      </c>
      <c r="I179" s="14" t="s">
        <v>76</v>
      </c>
      <c r="J179" s="14" t="s">
        <v>17</v>
      </c>
      <c r="K179" s="14" t="s">
        <v>29</v>
      </c>
      <c r="L179" s="14" t="s">
        <v>30</v>
      </c>
      <c r="M179" s="28">
        <v>0</v>
      </c>
      <c r="N179" s="15">
        <v>0</v>
      </c>
      <c r="O179" s="16">
        <v>42343.648287037038</v>
      </c>
      <c r="P179" s="14" t="s">
        <v>53</v>
      </c>
    </row>
    <row r="180" spans="1:16">
      <c r="A180" s="14" t="s">
        <v>16</v>
      </c>
      <c r="B180" s="15">
        <v>2016</v>
      </c>
      <c r="C180" s="15">
        <v>2017</v>
      </c>
      <c r="D180" s="14" t="s">
        <v>187</v>
      </c>
      <c r="E180" s="14" t="s">
        <v>103</v>
      </c>
      <c r="F180" s="14" t="s">
        <v>84</v>
      </c>
      <c r="G180" s="14" t="s">
        <v>85</v>
      </c>
      <c r="H180" s="14" t="s">
        <v>75</v>
      </c>
      <c r="I180" s="14" t="s">
        <v>76</v>
      </c>
      <c r="J180" s="14" t="s">
        <v>17</v>
      </c>
      <c r="K180" s="14" t="s">
        <v>29</v>
      </c>
      <c r="L180" s="14" t="s">
        <v>30</v>
      </c>
      <c r="M180" s="28">
        <v>30270</v>
      </c>
      <c r="N180" s="15">
        <v>0</v>
      </c>
      <c r="O180" s="16">
        <v>42343.651238425926</v>
      </c>
      <c r="P180" s="14" t="s">
        <v>53</v>
      </c>
    </row>
    <row r="181" spans="1:16">
      <c r="A181" s="14" t="s">
        <v>16</v>
      </c>
      <c r="B181" s="15">
        <v>2016</v>
      </c>
      <c r="C181" s="15">
        <v>2017</v>
      </c>
      <c r="D181" s="14" t="s">
        <v>187</v>
      </c>
      <c r="E181" s="14" t="s">
        <v>103</v>
      </c>
      <c r="F181" s="14" t="s">
        <v>114</v>
      </c>
      <c r="G181" s="14" t="s">
        <v>115</v>
      </c>
      <c r="H181" s="14" t="s">
        <v>75</v>
      </c>
      <c r="I181" s="14" t="s">
        <v>76</v>
      </c>
      <c r="J181" s="14" t="s">
        <v>17</v>
      </c>
      <c r="K181" s="14" t="s">
        <v>29</v>
      </c>
      <c r="L181" s="14" t="s">
        <v>30</v>
      </c>
      <c r="M181" s="28">
        <v>130858</v>
      </c>
      <c r="N181" s="15">
        <v>0</v>
      </c>
      <c r="O181" s="16">
        <v>42343.650034722225</v>
      </c>
      <c r="P181" s="14" t="s">
        <v>53</v>
      </c>
    </row>
    <row r="182" spans="1:16">
      <c r="A182" s="14" t="s">
        <v>16</v>
      </c>
      <c r="B182" s="15">
        <v>2016</v>
      </c>
      <c r="C182" s="15">
        <v>2017</v>
      </c>
      <c r="D182" s="14" t="s">
        <v>187</v>
      </c>
      <c r="E182" s="14" t="s">
        <v>103</v>
      </c>
      <c r="F182" s="14" t="s">
        <v>104</v>
      </c>
      <c r="G182" s="14" t="s">
        <v>105</v>
      </c>
      <c r="H182" s="14" t="s">
        <v>75</v>
      </c>
      <c r="I182" s="14" t="s">
        <v>76</v>
      </c>
      <c r="J182" s="14" t="s">
        <v>17</v>
      </c>
      <c r="K182" s="14" t="s">
        <v>29</v>
      </c>
      <c r="L182" s="14" t="s">
        <v>30</v>
      </c>
      <c r="M182" s="28">
        <v>0</v>
      </c>
      <c r="N182" s="15">
        <v>0</v>
      </c>
      <c r="O182" s="16">
        <v>42343.648287037038</v>
      </c>
      <c r="P182" s="14" t="s">
        <v>53</v>
      </c>
    </row>
    <row r="183" spans="1:16">
      <c r="A183" s="14" t="s">
        <v>16</v>
      </c>
      <c r="B183" s="15">
        <v>2016</v>
      </c>
      <c r="C183" s="15">
        <v>2017</v>
      </c>
      <c r="D183" s="14" t="s">
        <v>187</v>
      </c>
      <c r="E183" s="14" t="s">
        <v>103</v>
      </c>
      <c r="F183" s="14" t="s">
        <v>31</v>
      </c>
      <c r="G183" s="14" t="s">
        <v>32</v>
      </c>
      <c r="H183" s="14" t="s">
        <v>33</v>
      </c>
      <c r="I183" s="14" t="s">
        <v>34</v>
      </c>
      <c r="J183" s="14" t="s">
        <v>17</v>
      </c>
      <c r="K183" s="14" t="s">
        <v>29</v>
      </c>
      <c r="L183" s="14" t="s">
        <v>30</v>
      </c>
      <c r="M183" s="28">
        <v>0</v>
      </c>
      <c r="N183" s="15">
        <v>0</v>
      </c>
      <c r="O183" s="16">
        <v>42343.648287037038</v>
      </c>
      <c r="P183" s="14" t="s">
        <v>53</v>
      </c>
    </row>
    <row r="184" spans="1:16">
      <c r="A184" s="14" t="s">
        <v>16</v>
      </c>
      <c r="B184" s="15">
        <v>2016</v>
      </c>
      <c r="C184" s="15">
        <v>2017</v>
      </c>
      <c r="D184" s="14" t="s">
        <v>188</v>
      </c>
      <c r="E184" s="14" t="s">
        <v>145</v>
      </c>
      <c r="F184" s="14" t="s">
        <v>54</v>
      </c>
      <c r="G184" s="14" t="s">
        <v>55</v>
      </c>
      <c r="H184" s="14" t="s">
        <v>22</v>
      </c>
      <c r="I184" s="14" t="s">
        <v>23</v>
      </c>
      <c r="J184" s="14" t="s">
        <v>24</v>
      </c>
      <c r="K184" s="14" t="s">
        <v>29</v>
      </c>
      <c r="L184" s="14" t="s">
        <v>30</v>
      </c>
      <c r="M184" s="28">
        <v>17227</v>
      </c>
      <c r="N184" s="15">
        <v>0</v>
      </c>
      <c r="O184" s="16">
        <v>42343.625625000001</v>
      </c>
      <c r="P184" s="14" t="s">
        <v>53</v>
      </c>
    </row>
    <row r="185" spans="1:16">
      <c r="A185" s="14" t="s">
        <v>16</v>
      </c>
      <c r="B185" s="15">
        <v>2016</v>
      </c>
      <c r="C185" s="15">
        <v>2017</v>
      </c>
      <c r="D185" s="14" t="s">
        <v>188</v>
      </c>
      <c r="E185" s="14" t="s">
        <v>145</v>
      </c>
      <c r="F185" s="14" t="s">
        <v>54</v>
      </c>
      <c r="G185" s="14" t="s">
        <v>55</v>
      </c>
      <c r="H185" s="14" t="s">
        <v>22</v>
      </c>
      <c r="I185" s="14" t="s">
        <v>23</v>
      </c>
      <c r="J185" s="14" t="s">
        <v>24</v>
      </c>
      <c r="K185" s="14" t="s">
        <v>29</v>
      </c>
      <c r="L185" s="14" t="s">
        <v>30</v>
      </c>
      <c r="M185" s="28">
        <v>174095</v>
      </c>
      <c r="N185" s="15">
        <v>0</v>
      </c>
      <c r="O185" s="16">
        <v>42343.625543981485</v>
      </c>
      <c r="P185" s="14" t="s">
        <v>53</v>
      </c>
    </row>
    <row r="186" spans="1:16">
      <c r="A186" s="14" t="s">
        <v>16</v>
      </c>
      <c r="B186" s="15">
        <v>2016</v>
      </c>
      <c r="C186" s="15">
        <v>2017</v>
      </c>
      <c r="D186" s="14" t="s">
        <v>188</v>
      </c>
      <c r="E186" s="14" t="s">
        <v>145</v>
      </c>
      <c r="F186" s="14" t="s">
        <v>54</v>
      </c>
      <c r="G186" s="14" t="s">
        <v>55</v>
      </c>
      <c r="H186" s="14" t="s">
        <v>75</v>
      </c>
      <c r="I186" s="14" t="s">
        <v>76</v>
      </c>
      <c r="J186" s="14" t="s">
        <v>17</v>
      </c>
      <c r="K186" s="14" t="s">
        <v>29</v>
      </c>
      <c r="L186" s="14" t="s">
        <v>30</v>
      </c>
      <c r="M186" s="28">
        <v>62955</v>
      </c>
      <c r="N186" s="15">
        <v>0</v>
      </c>
      <c r="O186" s="16">
        <v>42343.626134259262</v>
      </c>
      <c r="P186" s="14" t="s">
        <v>53</v>
      </c>
    </row>
    <row r="187" spans="1:16">
      <c r="A187" s="14" t="s">
        <v>16</v>
      </c>
      <c r="B187" s="15">
        <v>2016</v>
      </c>
      <c r="C187" s="15">
        <v>2017</v>
      </c>
      <c r="D187" s="14" t="s">
        <v>189</v>
      </c>
      <c r="E187" s="14" t="s">
        <v>146</v>
      </c>
      <c r="F187" s="14" t="s">
        <v>58</v>
      </c>
      <c r="G187" s="14" t="s">
        <v>59</v>
      </c>
      <c r="H187" s="14" t="s">
        <v>22</v>
      </c>
      <c r="I187" s="14" t="s">
        <v>23</v>
      </c>
      <c r="J187" s="14" t="s">
        <v>24</v>
      </c>
      <c r="K187" s="14" t="s">
        <v>29</v>
      </c>
      <c r="L187" s="14" t="s">
        <v>30</v>
      </c>
      <c r="M187" s="28">
        <v>665205</v>
      </c>
      <c r="N187" s="15">
        <v>0</v>
      </c>
      <c r="O187" s="16">
        <v>42343.585486111115</v>
      </c>
      <c r="P187" s="14" t="s">
        <v>53</v>
      </c>
    </row>
    <row r="188" spans="1:16">
      <c r="A188" s="14" t="s">
        <v>16</v>
      </c>
      <c r="B188" s="15">
        <v>2016</v>
      </c>
      <c r="C188" s="15">
        <v>2017</v>
      </c>
      <c r="D188" s="14" t="s">
        <v>189</v>
      </c>
      <c r="E188" s="14" t="s">
        <v>146</v>
      </c>
      <c r="F188" s="14" t="s">
        <v>69</v>
      </c>
      <c r="G188" s="14" t="s">
        <v>70</v>
      </c>
      <c r="H188" s="14" t="s">
        <v>22</v>
      </c>
      <c r="I188" s="14" t="s">
        <v>23</v>
      </c>
      <c r="J188" s="14" t="s">
        <v>24</v>
      </c>
      <c r="K188" s="14" t="s">
        <v>29</v>
      </c>
      <c r="L188" s="14" t="s">
        <v>30</v>
      </c>
      <c r="M188" s="28">
        <v>81653</v>
      </c>
      <c r="N188" s="15">
        <v>0</v>
      </c>
      <c r="O188" s="16">
        <v>42343.58966435185</v>
      </c>
      <c r="P188" s="14" t="s">
        <v>53</v>
      </c>
    </row>
    <row r="189" spans="1:16">
      <c r="A189" s="14" t="s">
        <v>16</v>
      </c>
      <c r="B189" s="15">
        <v>2016</v>
      </c>
      <c r="C189" s="15">
        <v>2017</v>
      </c>
      <c r="D189" s="14" t="s">
        <v>190</v>
      </c>
      <c r="E189" s="14" t="s">
        <v>147</v>
      </c>
      <c r="F189" s="14" t="s">
        <v>54</v>
      </c>
      <c r="G189" s="14" t="s">
        <v>55</v>
      </c>
      <c r="H189" s="14" t="s">
        <v>22</v>
      </c>
      <c r="I189" s="14" t="s">
        <v>23</v>
      </c>
      <c r="J189" s="14" t="s">
        <v>24</v>
      </c>
      <c r="K189" s="14" t="s">
        <v>29</v>
      </c>
      <c r="L189" s="14" t="s">
        <v>30</v>
      </c>
      <c r="M189" s="28">
        <v>317725</v>
      </c>
      <c r="N189" s="15">
        <v>0</v>
      </c>
      <c r="O189" s="16">
        <v>42343.985497685186</v>
      </c>
      <c r="P189" s="14" t="s">
        <v>53</v>
      </c>
    </row>
    <row r="190" spans="1:16">
      <c r="A190" s="14" t="s">
        <v>16</v>
      </c>
      <c r="B190" s="15">
        <v>2016</v>
      </c>
      <c r="C190" s="15">
        <v>2017</v>
      </c>
      <c r="D190" s="14" t="s">
        <v>190</v>
      </c>
      <c r="E190" s="14" t="s">
        <v>147</v>
      </c>
      <c r="F190" s="14" t="s">
        <v>54</v>
      </c>
      <c r="G190" s="14" t="s">
        <v>55</v>
      </c>
      <c r="H190" s="14" t="s">
        <v>75</v>
      </c>
      <c r="I190" s="14" t="s">
        <v>76</v>
      </c>
      <c r="J190" s="14" t="s">
        <v>17</v>
      </c>
      <c r="K190" s="14" t="s">
        <v>29</v>
      </c>
      <c r="L190" s="14" t="s">
        <v>30</v>
      </c>
      <c r="M190" s="28">
        <v>580902</v>
      </c>
      <c r="N190" s="15">
        <v>0</v>
      </c>
      <c r="O190" s="16">
        <v>42343.990520833337</v>
      </c>
      <c r="P190" s="14" t="s">
        <v>53</v>
      </c>
    </row>
    <row r="191" spans="1:16">
      <c r="A191" s="14" t="s">
        <v>16</v>
      </c>
      <c r="B191" s="15">
        <v>2016</v>
      </c>
      <c r="C191" s="15">
        <v>2017</v>
      </c>
      <c r="D191" s="14" t="s">
        <v>191</v>
      </c>
      <c r="E191" s="14" t="s">
        <v>116</v>
      </c>
      <c r="F191" s="14" t="s">
        <v>73</v>
      </c>
      <c r="G191" s="14" t="s">
        <v>74</v>
      </c>
      <c r="H191" s="14" t="s">
        <v>22</v>
      </c>
      <c r="I191" s="14" t="s">
        <v>23</v>
      </c>
      <c r="J191" s="14" t="s">
        <v>24</v>
      </c>
      <c r="K191" s="14" t="s">
        <v>29</v>
      </c>
      <c r="L191" s="14" t="s">
        <v>30</v>
      </c>
      <c r="M191" s="28">
        <v>8320</v>
      </c>
      <c r="N191" s="15">
        <v>0</v>
      </c>
      <c r="O191" s="16">
        <v>42343.910578703704</v>
      </c>
      <c r="P191" s="14" t="s">
        <v>53</v>
      </c>
    </row>
    <row r="192" spans="1:16">
      <c r="A192" s="14" t="s">
        <v>16</v>
      </c>
      <c r="B192" s="15">
        <v>2016</v>
      </c>
      <c r="C192" s="15">
        <v>2017</v>
      </c>
      <c r="D192" s="14" t="s">
        <v>191</v>
      </c>
      <c r="E192" s="14" t="s">
        <v>116</v>
      </c>
      <c r="F192" s="14" t="s">
        <v>69</v>
      </c>
      <c r="G192" s="14" t="s">
        <v>70</v>
      </c>
      <c r="H192" s="14" t="s">
        <v>22</v>
      </c>
      <c r="I192" s="14" t="s">
        <v>23</v>
      </c>
      <c r="J192" s="14" t="s">
        <v>24</v>
      </c>
      <c r="K192" s="14" t="s">
        <v>29</v>
      </c>
      <c r="L192" s="14" t="s">
        <v>30</v>
      </c>
      <c r="M192" s="28">
        <v>37988</v>
      </c>
      <c r="N192" s="15">
        <v>0</v>
      </c>
      <c r="O192" s="16">
        <v>42343.910671296297</v>
      </c>
      <c r="P192" s="14" t="s">
        <v>53</v>
      </c>
    </row>
    <row r="193" spans="1:16">
      <c r="A193" s="14" t="s">
        <v>16</v>
      </c>
      <c r="B193" s="15">
        <v>2016</v>
      </c>
      <c r="C193" s="15">
        <v>2017</v>
      </c>
      <c r="D193" s="14" t="s">
        <v>191</v>
      </c>
      <c r="E193" s="14" t="s">
        <v>116</v>
      </c>
      <c r="F193" s="14" t="s">
        <v>117</v>
      </c>
      <c r="G193" s="14" t="s">
        <v>118</v>
      </c>
      <c r="H193" s="14" t="s">
        <v>22</v>
      </c>
      <c r="I193" s="14" t="s">
        <v>23</v>
      </c>
      <c r="J193" s="14" t="s">
        <v>24</v>
      </c>
      <c r="K193" s="14" t="s">
        <v>29</v>
      </c>
      <c r="L193" s="14" t="s">
        <v>30</v>
      </c>
      <c r="M193" s="28">
        <v>0</v>
      </c>
      <c r="N193" s="15">
        <v>0</v>
      </c>
      <c r="O193" s="16">
        <v>42256.440011574072</v>
      </c>
      <c r="P193" s="14" t="s">
        <v>168</v>
      </c>
    </row>
    <row r="194" spans="1:16">
      <c r="A194" s="14" t="s">
        <v>16</v>
      </c>
      <c r="B194" s="15">
        <v>2016</v>
      </c>
      <c r="C194" s="15">
        <v>2017</v>
      </c>
      <c r="D194" s="14" t="s">
        <v>191</v>
      </c>
      <c r="E194" s="14" t="s">
        <v>116</v>
      </c>
      <c r="F194" s="14" t="s">
        <v>54</v>
      </c>
      <c r="G194" s="14" t="s">
        <v>55</v>
      </c>
      <c r="H194" s="14" t="s">
        <v>22</v>
      </c>
      <c r="I194" s="14" t="s">
        <v>23</v>
      </c>
      <c r="J194" s="14" t="s">
        <v>24</v>
      </c>
      <c r="K194" s="14" t="s">
        <v>29</v>
      </c>
      <c r="L194" s="14" t="s">
        <v>30</v>
      </c>
      <c r="M194" s="28">
        <v>5427</v>
      </c>
      <c r="N194" s="15">
        <v>0</v>
      </c>
      <c r="O194" s="16">
        <v>42343.910474537035</v>
      </c>
      <c r="P194" s="14" t="s">
        <v>53</v>
      </c>
    </row>
    <row r="195" spans="1:16">
      <c r="A195" s="14" t="s">
        <v>16</v>
      </c>
      <c r="B195" s="15">
        <v>2016</v>
      </c>
      <c r="C195" s="15">
        <v>2017</v>
      </c>
      <c r="D195" s="14" t="s">
        <v>191</v>
      </c>
      <c r="E195" s="14" t="s">
        <v>116</v>
      </c>
      <c r="F195" s="14" t="s">
        <v>58</v>
      </c>
      <c r="G195" s="14" t="s">
        <v>59</v>
      </c>
      <c r="H195" s="14" t="s">
        <v>25</v>
      </c>
      <c r="I195" s="14" t="s">
        <v>26</v>
      </c>
      <c r="J195" s="14" t="s">
        <v>17</v>
      </c>
      <c r="K195" s="14" t="s">
        <v>29</v>
      </c>
      <c r="L195" s="14" t="s">
        <v>30</v>
      </c>
      <c r="M195" s="28">
        <v>0</v>
      </c>
      <c r="N195" s="15">
        <v>0</v>
      </c>
      <c r="O195" s="16">
        <v>42256.440011574072</v>
      </c>
      <c r="P195" s="14" t="s">
        <v>168</v>
      </c>
    </row>
    <row r="196" spans="1:16">
      <c r="A196" s="14" t="s">
        <v>16</v>
      </c>
      <c r="B196" s="15">
        <v>2016</v>
      </c>
      <c r="C196" s="15">
        <v>2017</v>
      </c>
      <c r="D196" s="14" t="s">
        <v>191</v>
      </c>
      <c r="E196" s="14" t="s">
        <v>116</v>
      </c>
      <c r="F196" s="14" t="s">
        <v>54</v>
      </c>
      <c r="G196" s="14" t="s">
        <v>55</v>
      </c>
      <c r="H196" s="14" t="s">
        <v>25</v>
      </c>
      <c r="I196" s="14" t="s">
        <v>26</v>
      </c>
      <c r="J196" s="14" t="s">
        <v>17</v>
      </c>
      <c r="K196" s="14" t="s">
        <v>29</v>
      </c>
      <c r="L196" s="14" t="s">
        <v>30</v>
      </c>
      <c r="M196" s="28">
        <v>0</v>
      </c>
      <c r="N196" s="15">
        <v>0</v>
      </c>
      <c r="O196" s="16">
        <v>42256.440011574072</v>
      </c>
      <c r="P196" s="14" t="s">
        <v>168</v>
      </c>
    </row>
    <row r="197" spans="1:16">
      <c r="A197" s="14" t="s">
        <v>16</v>
      </c>
      <c r="B197" s="15">
        <v>2016</v>
      </c>
      <c r="C197" s="15">
        <v>2017</v>
      </c>
      <c r="D197" s="14" t="s">
        <v>191</v>
      </c>
      <c r="E197" s="14" t="s">
        <v>116</v>
      </c>
      <c r="F197" s="14" t="s">
        <v>86</v>
      </c>
      <c r="G197" s="14" t="s">
        <v>87</v>
      </c>
      <c r="H197" s="14" t="s">
        <v>25</v>
      </c>
      <c r="I197" s="14" t="s">
        <v>26</v>
      </c>
      <c r="J197" s="14" t="s">
        <v>17</v>
      </c>
      <c r="K197" s="14" t="s">
        <v>29</v>
      </c>
      <c r="L197" s="14" t="s">
        <v>30</v>
      </c>
      <c r="M197" s="28">
        <v>0</v>
      </c>
      <c r="N197" s="15">
        <v>0</v>
      </c>
      <c r="O197" s="16">
        <v>42256.440011574072</v>
      </c>
      <c r="P197" s="14" t="s">
        <v>168</v>
      </c>
    </row>
    <row r="198" spans="1:16">
      <c r="A198" s="14" t="s">
        <v>16</v>
      </c>
      <c r="B198" s="15">
        <v>2016</v>
      </c>
      <c r="C198" s="15">
        <v>2017</v>
      </c>
      <c r="D198" s="14" t="s">
        <v>191</v>
      </c>
      <c r="E198" s="14" t="s">
        <v>116</v>
      </c>
      <c r="F198" s="14" t="s">
        <v>117</v>
      </c>
      <c r="G198" s="14" t="s">
        <v>118</v>
      </c>
      <c r="H198" s="14" t="s">
        <v>25</v>
      </c>
      <c r="I198" s="14" t="s">
        <v>26</v>
      </c>
      <c r="J198" s="14" t="s">
        <v>17</v>
      </c>
      <c r="K198" s="14" t="s">
        <v>29</v>
      </c>
      <c r="L198" s="14" t="s">
        <v>30</v>
      </c>
      <c r="M198" s="28">
        <v>0</v>
      </c>
      <c r="N198" s="15">
        <v>0</v>
      </c>
      <c r="O198" s="16">
        <v>42256.440011574072</v>
      </c>
      <c r="P198" s="14" t="s">
        <v>168</v>
      </c>
    </row>
    <row r="199" spans="1:16">
      <c r="A199" s="14" t="s">
        <v>16</v>
      </c>
      <c r="B199" s="15">
        <v>2016</v>
      </c>
      <c r="C199" s="15">
        <v>2017</v>
      </c>
      <c r="D199" s="14" t="s">
        <v>191</v>
      </c>
      <c r="E199" s="14" t="s">
        <v>116</v>
      </c>
      <c r="F199" s="14" t="s">
        <v>110</v>
      </c>
      <c r="G199" s="14" t="s">
        <v>111</v>
      </c>
      <c r="H199" s="14" t="s">
        <v>75</v>
      </c>
      <c r="I199" s="14" t="s">
        <v>76</v>
      </c>
      <c r="J199" s="14" t="s">
        <v>17</v>
      </c>
      <c r="K199" s="14" t="s">
        <v>29</v>
      </c>
      <c r="L199" s="14" t="s">
        <v>30</v>
      </c>
      <c r="M199" s="28">
        <v>0</v>
      </c>
      <c r="N199" s="15">
        <v>0</v>
      </c>
      <c r="O199" s="16">
        <v>42256.440011574072</v>
      </c>
      <c r="P199" s="14" t="s">
        <v>168</v>
      </c>
    </row>
    <row r="200" spans="1:16">
      <c r="A200" s="14" t="s">
        <v>16</v>
      </c>
      <c r="B200" s="15">
        <v>2016</v>
      </c>
      <c r="C200" s="15">
        <v>2017</v>
      </c>
      <c r="D200" s="14" t="s">
        <v>191</v>
      </c>
      <c r="E200" s="14" t="s">
        <v>116</v>
      </c>
      <c r="F200" s="14" t="s">
        <v>117</v>
      </c>
      <c r="G200" s="14" t="s">
        <v>118</v>
      </c>
      <c r="H200" s="14" t="s">
        <v>75</v>
      </c>
      <c r="I200" s="14" t="s">
        <v>76</v>
      </c>
      <c r="J200" s="14" t="s">
        <v>17</v>
      </c>
      <c r="K200" s="14" t="s">
        <v>29</v>
      </c>
      <c r="L200" s="14" t="s">
        <v>30</v>
      </c>
      <c r="M200" s="28">
        <v>8767</v>
      </c>
      <c r="N200" s="15">
        <v>0</v>
      </c>
      <c r="O200" s="16">
        <v>42343.911099537036</v>
      </c>
      <c r="P200" s="14" t="s">
        <v>53</v>
      </c>
    </row>
    <row r="201" spans="1:16">
      <c r="A201" s="14" t="s">
        <v>16</v>
      </c>
      <c r="B201" s="15">
        <v>2016</v>
      </c>
      <c r="C201" s="15">
        <v>2017</v>
      </c>
      <c r="D201" s="14" t="s">
        <v>191</v>
      </c>
      <c r="E201" s="14" t="s">
        <v>116</v>
      </c>
      <c r="F201" s="14" t="s">
        <v>73</v>
      </c>
      <c r="G201" s="14" t="s">
        <v>74</v>
      </c>
      <c r="H201" s="14" t="s">
        <v>75</v>
      </c>
      <c r="I201" s="14" t="s">
        <v>76</v>
      </c>
      <c r="J201" s="14" t="s">
        <v>17</v>
      </c>
      <c r="K201" s="14" t="s">
        <v>29</v>
      </c>
      <c r="L201" s="14" t="s">
        <v>30</v>
      </c>
      <c r="M201" s="28">
        <v>14969</v>
      </c>
      <c r="N201" s="15">
        <v>0</v>
      </c>
      <c r="O201" s="16">
        <v>42343.91097222222</v>
      </c>
      <c r="P201" s="14" t="s">
        <v>53</v>
      </c>
    </row>
    <row r="202" spans="1:16">
      <c r="A202" s="14" t="s">
        <v>16</v>
      </c>
      <c r="B202" s="15">
        <v>2016</v>
      </c>
      <c r="C202" s="15">
        <v>2017</v>
      </c>
      <c r="D202" s="14" t="s">
        <v>191</v>
      </c>
      <c r="E202" s="14" t="s">
        <v>116</v>
      </c>
      <c r="F202" s="14" t="s">
        <v>73</v>
      </c>
      <c r="G202" s="14" t="s">
        <v>74</v>
      </c>
      <c r="H202" s="14" t="s">
        <v>75</v>
      </c>
      <c r="I202" s="14" t="s">
        <v>76</v>
      </c>
      <c r="J202" s="14" t="s">
        <v>17</v>
      </c>
      <c r="K202" s="14" t="s">
        <v>29</v>
      </c>
      <c r="L202" s="14" t="s">
        <v>30</v>
      </c>
      <c r="M202" s="28">
        <v>0</v>
      </c>
      <c r="N202" s="15">
        <v>0</v>
      </c>
      <c r="O202" s="16">
        <v>42256.440011574072</v>
      </c>
      <c r="P202" s="14" t="s">
        <v>168</v>
      </c>
    </row>
    <row r="203" spans="1:16">
      <c r="A203" s="14" t="s">
        <v>16</v>
      </c>
      <c r="B203" s="15">
        <v>2016</v>
      </c>
      <c r="C203" s="15">
        <v>2017</v>
      </c>
      <c r="D203" s="14" t="s">
        <v>191</v>
      </c>
      <c r="E203" s="14" t="s">
        <v>116</v>
      </c>
      <c r="F203" s="14" t="s">
        <v>54</v>
      </c>
      <c r="G203" s="14" t="s">
        <v>55</v>
      </c>
      <c r="H203" s="14" t="s">
        <v>75</v>
      </c>
      <c r="I203" s="14" t="s">
        <v>76</v>
      </c>
      <c r="J203" s="14" t="s">
        <v>17</v>
      </c>
      <c r="K203" s="14" t="s">
        <v>29</v>
      </c>
      <c r="L203" s="14" t="s">
        <v>30</v>
      </c>
      <c r="M203" s="28">
        <v>0</v>
      </c>
      <c r="N203" s="15">
        <v>0</v>
      </c>
      <c r="O203" s="16">
        <v>42256.440011574072</v>
      </c>
      <c r="P203" s="14" t="s">
        <v>168</v>
      </c>
    </row>
    <row r="204" spans="1:16">
      <c r="A204" s="14" t="s">
        <v>16</v>
      </c>
      <c r="B204" s="15">
        <v>2016</v>
      </c>
      <c r="C204" s="15">
        <v>2017</v>
      </c>
      <c r="D204" s="14" t="s">
        <v>191</v>
      </c>
      <c r="E204" s="14" t="s">
        <v>116</v>
      </c>
      <c r="F204" s="14" t="s">
        <v>54</v>
      </c>
      <c r="G204" s="14" t="s">
        <v>55</v>
      </c>
      <c r="H204" s="14" t="s">
        <v>75</v>
      </c>
      <c r="I204" s="14" t="s">
        <v>76</v>
      </c>
      <c r="J204" s="14" t="s">
        <v>17</v>
      </c>
      <c r="K204" s="14" t="s">
        <v>29</v>
      </c>
      <c r="L204" s="14" t="s">
        <v>30</v>
      </c>
      <c r="M204" s="28">
        <v>35069</v>
      </c>
      <c r="N204" s="15">
        <v>0</v>
      </c>
      <c r="O204" s="16">
        <v>42343.910844907405</v>
      </c>
      <c r="P204" s="14" t="s">
        <v>53</v>
      </c>
    </row>
    <row r="205" spans="1:16">
      <c r="A205" s="14" t="s">
        <v>16</v>
      </c>
      <c r="B205" s="15">
        <v>2016</v>
      </c>
      <c r="C205" s="15">
        <v>2017</v>
      </c>
      <c r="D205" s="14" t="s">
        <v>191</v>
      </c>
      <c r="E205" s="14" t="s">
        <v>116</v>
      </c>
      <c r="F205" s="14" t="s">
        <v>31</v>
      </c>
      <c r="G205" s="14" t="s">
        <v>32</v>
      </c>
      <c r="H205" s="14" t="s">
        <v>33</v>
      </c>
      <c r="I205" s="14" t="s">
        <v>34</v>
      </c>
      <c r="J205" s="14" t="s">
        <v>17</v>
      </c>
      <c r="K205" s="14" t="s">
        <v>29</v>
      </c>
      <c r="L205" s="14" t="s">
        <v>30</v>
      </c>
      <c r="M205" s="28">
        <v>0</v>
      </c>
      <c r="N205" s="15">
        <v>0</v>
      </c>
      <c r="O205" s="16">
        <v>42256.440011574072</v>
      </c>
      <c r="P205" s="14" t="s">
        <v>168</v>
      </c>
    </row>
    <row r="206" spans="1:16">
      <c r="A206" s="14" t="s">
        <v>16</v>
      </c>
      <c r="B206" s="15">
        <v>2016</v>
      </c>
      <c r="C206" s="15">
        <v>2017</v>
      </c>
      <c r="D206" s="14" t="s">
        <v>191</v>
      </c>
      <c r="E206" s="14" t="s">
        <v>116</v>
      </c>
      <c r="F206" s="14" t="s">
        <v>77</v>
      </c>
      <c r="G206" s="14" t="s">
        <v>78</v>
      </c>
      <c r="H206" s="14" t="s">
        <v>62</v>
      </c>
      <c r="I206" s="14" t="s">
        <v>63</v>
      </c>
      <c r="J206" s="14" t="s">
        <v>17</v>
      </c>
      <c r="K206" s="14" t="s">
        <v>29</v>
      </c>
      <c r="L206" s="14" t="s">
        <v>30</v>
      </c>
      <c r="M206" s="28">
        <v>0</v>
      </c>
      <c r="N206" s="15">
        <v>0</v>
      </c>
      <c r="O206" s="16">
        <v>42256.440011574072</v>
      </c>
      <c r="P206" s="14" t="s">
        <v>168</v>
      </c>
    </row>
    <row r="207" spans="1:16">
      <c r="A207" s="14" t="s">
        <v>16</v>
      </c>
      <c r="B207" s="15">
        <v>2016</v>
      </c>
      <c r="C207" s="15">
        <v>2017</v>
      </c>
      <c r="D207" s="14" t="s">
        <v>192</v>
      </c>
      <c r="E207" s="14" t="s">
        <v>148</v>
      </c>
      <c r="F207" s="14" t="s">
        <v>54</v>
      </c>
      <c r="G207" s="14" t="s">
        <v>55</v>
      </c>
      <c r="H207" s="14" t="s">
        <v>75</v>
      </c>
      <c r="I207" s="14" t="s">
        <v>76</v>
      </c>
      <c r="J207" s="14" t="s">
        <v>17</v>
      </c>
      <c r="K207" s="14" t="s">
        <v>29</v>
      </c>
      <c r="L207" s="14" t="s">
        <v>30</v>
      </c>
      <c r="M207" s="28">
        <v>30000</v>
      </c>
      <c r="N207" s="15">
        <v>0</v>
      </c>
      <c r="O207" s="16">
        <v>42343.806203703702</v>
      </c>
      <c r="P207" s="14" t="s">
        <v>53</v>
      </c>
    </row>
    <row r="208" spans="1:16">
      <c r="A208" s="14" t="s">
        <v>16</v>
      </c>
      <c r="B208" s="15">
        <v>2016</v>
      </c>
      <c r="C208" s="15">
        <v>2017</v>
      </c>
      <c r="D208" s="14" t="s">
        <v>192</v>
      </c>
      <c r="E208" s="14" t="s">
        <v>148</v>
      </c>
      <c r="F208" s="14" t="s">
        <v>54</v>
      </c>
      <c r="G208" s="14" t="s">
        <v>55</v>
      </c>
      <c r="H208" s="14" t="s">
        <v>75</v>
      </c>
      <c r="I208" s="14" t="s">
        <v>76</v>
      </c>
      <c r="J208" s="14" t="s">
        <v>17</v>
      </c>
      <c r="K208" s="14" t="s">
        <v>29</v>
      </c>
      <c r="L208" s="14" t="s">
        <v>30</v>
      </c>
      <c r="M208" s="28">
        <v>270498</v>
      </c>
      <c r="N208" s="15">
        <v>0</v>
      </c>
      <c r="O208" s="16">
        <v>42343.80945601852</v>
      </c>
      <c r="P208" s="14" t="s">
        <v>53</v>
      </c>
    </row>
    <row r="209" spans="1:16">
      <c r="A209" s="14" t="s">
        <v>16</v>
      </c>
      <c r="B209" s="15">
        <v>2016</v>
      </c>
      <c r="C209" s="15">
        <v>2017</v>
      </c>
      <c r="D209" s="14" t="s">
        <v>192</v>
      </c>
      <c r="E209" s="14" t="s">
        <v>148</v>
      </c>
      <c r="F209" s="14" t="s">
        <v>54</v>
      </c>
      <c r="G209" s="14" t="s">
        <v>55</v>
      </c>
      <c r="H209" s="14" t="s">
        <v>75</v>
      </c>
      <c r="I209" s="14" t="s">
        <v>76</v>
      </c>
      <c r="J209" s="14" t="s">
        <v>37</v>
      </c>
      <c r="K209" s="14" t="s">
        <v>29</v>
      </c>
      <c r="L209" s="14" t="s">
        <v>30</v>
      </c>
      <c r="M209" s="28">
        <v>5412</v>
      </c>
      <c r="N209" s="15">
        <v>0</v>
      </c>
      <c r="O209" s="16">
        <v>42343.806585648148</v>
      </c>
      <c r="P209" s="14" t="s">
        <v>53</v>
      </c>
    </row>
    <row r="210" spans="1:16">
      <c r="A210" s="14" t="s">
        <v>16</v>
      </c>
      <c r="B210" s="15">
        <v>2016</v>
      </c>
      <c r="C210" s="15">
        <v>2017</v>
      </c>
      <c r="D210" s="14" t="s">
        <v>193</v>
      </c>
      <c r="E210" s="14" t="s">
        <v>149</v>
      </c>
      <c r="F210" s="14" t="s">
        <v>54</v>
      </c>
      <c r="G210" s="14" t="s">
        <v>55</v>
      </c>
      <c r="H210" s="14" t="s">
        <v>25</v>
      </c>
      <c r="I210" s="14" t="s">
        <v>26</v>
      </c>
      <c r="J210" s="14" t="s">
        <v>17</v>
      </c>
      <c r="K210" s="14" t="s">
        <v>29</v>
      </c>
      <c r="L210" s="14" t="s">
        <v>30</v>
      </c>
      <c r="M210" s="28">
        <v>348180</v>
      </c>
      <c r="N210" s="15">
        <v>0</v>
      </c>
      <c r="O210" s="16">
        <v>42343.933148148149</v>
      </c>
      <c r="P210" s="14" t="s">
        <v>53</v>
      </c>
    </row>
    <row r="211" spans="1:16">
      <c r="A211" s="14" t="s">
        <v>16</v>
      </c>
      <c r="B211" s="15">
        <v>2016</v>
      </c>
      <c r="C211" s="15">
        <v>2017</v>
      </c>
      <c r="D211" s="14" t="s">
        <v>193</v>
      </c>
      <c r="E211" s="14" t="s">
        <v>149</v>
      </c>
      <c r="F211" s="14" t="s">
        <v>117</v>
      </c>
      <c r="G211" s="14" t="s">
        <v>118</v>
      </c>
      <c r="H211" s="14" t="s">
        <v>25</v>
      </c>
      <c r="I211" s="14" t="s">
        <v>26</v>
      </c>
      <c r="J211" s="14" t="s">
        <v>17</v>
      </c>
      <c r="K211" s="14" t="s">
        <v>29</v>
      </c>
      <c r="L211" s="14" t="s">
        <v>30</v>
      </c>
      <c r="M211" s="28">
        <v>51600</v>
      </c>
      <c r="N211" s="15">
        <v>0</v>
      </c>
      <c r="O211" s="16">
        <v>42343.932974537034</v>
      </c>
      <c r="P211" s="14" t="s">
        <v>53</v>
      </c>
    </row>
    <row r="212" spans="1:16">
      <c r="A212" s="14" t="s">
        <v>16</v>
      </c>
      <c r="B212" s="15">
        <v>2016</v>
      </c>
      <c r="C212" s="15">
        <v>2017</v>
      </c>
      <c r="D212" s="14" t="s">
        <v>193</v>
      </c>
      <c r="E212" s="14" t="s">
        <v>149</v>
      </c>
      <c r="F212" s="14" t="s">
        <v>86</v>
      </c>
      <c r="G212" s="14" t="s">
        <v>87</v>
      </c>
      <c r="H212" s="14" t="s">
        <v>25</v>
      </c>
      <c r="I212" s="14" t="s">
        <v>26</v>
      </c>
      <c r="J212" s="14" t="s">
        <v>17</v>
      </c>
      <c r="K212" s="14" t="s">
        <v>29</v>
      </c>
      <c r="L212" s="14" t="s">
        <v>30</v>
      </c>
      <c r="M212" s="28">
        <v>1412044</v>
      </c>
      <c r="N212" s="15">
        <v>0</v>
      </c>
      <c r="O212" s="16">
        <v>42343.935127314813</v>
      </c>
      <c r="P212" s="14" t="s">
        <v>53</v>
      </c>
    </row>
    <row r="213" spans="1:16">
      <c r="A213" s="14" t="s">
        <v>16</v>
      </c>
      <c r="B213" s="15">
        <v>2016</v>
      </c>
      <c r="C213" s="15">
        <v>2017</v>
      </c>
      <c r="D213" s="14" t="s">
        <v>193</v>
      </c>
      <c r="E213" s="14" t="s">
        <v>149</v>
      </c>
      <c r="F213" s="14" t="s">
        <v>58</v>
      </c>
      <c r="G213" s="14" t="s">
        <v>59</v>
      </c>
      <c r="H213" s="14" t="s">
        <v>25</v>
      </c>
      <c r="I213" s="14" t="s">
        <v>26</v>
      </c>
      <c r="J213" s="14" t="s">
        <v>17</v>
      </c>
      <c r="K213" s="14" t="s">
        <v>29</v>
      </c>
      <c r="L213" s="14" t="s">
        <v>30</v>
      </c>
      <c r="M213" s="28">
        <v>40237</v>
      </c>
      <c r="N213" s="15">
        <v>0</v>
      </c>
      <c r="O213" s="16">
        <v>42343.935277777775</v>
      </c>
      <c r="P213" s="14" t="s">
        <v>53</v>
      </c>
    </row>
    <row r="214" spans="1:16">
      <c r="A214" s="14" t="s">
        <v>16</v>
      </c>
      <c r="B214" s="15">
        <v>2016</v>
      </c>
      <c r="C214" s="15">
        <v>2017</v>
      </c>
      <c r="D214" s="14" t="s">
        <v>193</v>
      </c>
      <c r="E214" s="14" t="s">
        <v>149</v>
      </c>
      <c r="F214" s="14" t="s">
        <v>54</v>
      </c>
      <c r="G214" s="14" t="s">
        <v>55</v>
      </c>
      <c r="H214" s="14" t="s">
        <v>75</v>
      </c>
      <c r="I214" s="14" t="s">
        <v>76</v>
      </c>
      <c r="J214" s="14" t="s">
        <v>17</v>
      </c>
      <c r="K214" s="14" t="s">
        <v>29</v>
      </c>
      <c r="L214" s="14" t="s">
        <v>30</v>
      </c>
      <c r="M214" s="28">
        <v>34725</v>
      </c>
      <c r="N214" s="15">
        <v>0</v>
      </c>
      <c r="O214" s="16">
        <v>42343.932974537034</v>
      </c>
      <c r="P214" s="14" t="s">
        <v>53</v>
      </c>
    </row>
    <row r="215" spans="1:16">
      <c r="A215" s="14" t="s">
        <v>16</v>
      </c>
      <c r="B215" s="15">
        <v>2016</v>
      </c>
      <c r="C215" s="15">
        <v>2017</v>
      </c>
      <c r="D215" s="14" t="s">
        <v>193</v>
      </c>
      <c r="E215" s="14" t="s">
        <v>149</v>
      </c>
      <c r="F215" s="14" t="s">
        <v>77</v>
      </c>
      <c r="G215" s="14" t="s">
        <v>78</v>
      </c>
      <c r="H215" s="14" t="s">
        <v>62</v>
      </c>
      <c r="I215" s="14" t="s">
        <v>63</v>
      </c>
      <c r="J215" s="14" t="s">
        <v>17</v>
      </c>
      <c r="K215" s="14" t="s">
        <v>29</v>
      </c>
      <c r="L215" s="14" t="s">
        <v>30</v>
      </c>
      <c r="M215" s="28">
        <v>31165</v>
      </c>
      <c r="N215" s="15">
        <v>0</v>
      </c>
      <c r="O215" s="16">
        <v>42343.933692129627</v>
      </c>
      <c r="P215" s="14" t="s">
        <v>53</v>
      </c>
    </row>
    <row r="216" spans="1:16">
      <c r="A216" s="14" t="s">
        <v>16</v>
      </c>
      <c r="B216" s="15">
        <v>2016</v>
      </c>
      <c r="C216" s="15">
        <v>2017</v>
      </c>
      <c r="D216" s="14" t="s">
        <v>194</v>
      </c>
      <c r="E216" s="14" t="s">
        <v>119</v>
      </c>
      <c r="F216" s="14" t="s">
        <v>38</v>
      </c>
      <c r="G216" s="14" t="s">
        <v>39</v>
      </c>
      <c r="H216" s="14" t="s">
        <v>40</v>
      </c>
      <c r="I216" s="14" t="s">
        <v>41</v>
      </c>
      <c r="J216" s="14" t="s">
        <v>17</v>
      </c>
      <c r="K216" s="14" t="s">
        <v>18</v>
      </c>
      <c r="L216" s="14" t="s">
        <v>19</v>
      </c>
      <c r="M216" s="28">
        <v>119372</v>
      </c>
      <c r="N216" s="15">
        <v>0</v>
      </c>
      <c r="O216" s="16">
        <v>42343.950324074074</v>
      </c>
      <c r="P216" s="14" t="s">
        <v>53</v>
      </c>
    </row>
    <row r="217" spans="1:16">
      <c r="A217" s="14" t="s">
        <v>16</v>
      </c>
      <c r="B217" s="15">
        <v>2016</v>
      </c>
      <c r="C217" s="15">
        <v>2017</v>
      </c>
      <c r="D217" s="14" t="s">
        <v>194</v>
      </c>
      <c r="E217" s="14" t="s">
        <v>119</v>
      </c>
      <c r="F217" s="14" t="s">
        <v>42</v>
      </c>
      <c r="G217" s="14" t="s">
        <v>43</v>
      </c>
      <c r="H217" s="14" t="s">
        <v>35</v>
      </c>
      <c r="I217" s="14" t="s">
        <v>36</v>
      </c>
      <c r="J217" s="14" t="s">
        <v>17</v>
      </c>
      <c r="K217" s="14" t="s">
        <v>18</v>
      </c>
      <c r="L217" s="14" t="s">
        <v>19</v>
      </c>
      <c r="M217" s="28">
        <v>223318</v>
      </c>
      <c r="N217" s="15">
        <v>0</v>
      </c>
      <c r="O217" s="16">
        <v>42343.951539351852</v>
      </c>
      <c r="P217" s="14" t="s">
        <v>53</v>
      </c>
    </row>
    <row r="218" spans="1:16">
      <c r="A218" s="14" t="s">
        <v>16</v>
      </c>
      <c r="B218" s="15">
        <v>2016</v>
      </c>
      <c r="C218" s="15">
        <v>2017</v>
      </c>
      <c r="D218" s="14" t="s">
        <v>194</v>
      </c>
      <c r="E218" s="14" t="s">
        <v>119</v>
      </c>
      <c r="F218" s="14" t="s">
        <v>54</v>
      </c>
      <c r="G218" s="14" t="s">
        <v>55</v>
      </c>
      <c r="H218" s="14" t="s">
        <v>22</v>
      </c>
      <c r="I218" s="14" t="s">
        <v>23</v>
      </c>
      <c r="J218" s="14" t="s">
        <v>24</v>
      </c>
      <c r="K218" s="14" t="s">
        <v>29</v>
      </c>
      <c r="L218" s="14" t="s">
        <v>30</v>
      </c>
      <c r="M218" s="28">
        <v>0</v>
      </c>
      <c r="N218" s="15">
        <v>0</v>
      </c>
      <c r="O218" s="16">
        <v>42343.94390046296</v>
      </c>
      <c r="P218" s="14" t="s">
        <v>53</v>
      </c>
    </row>
    <row r="219" spans="1:16">
      <c r="A219" s="14" t="s">
        <v>16</v>
      </c>
      <c r="B219" s="15">
        <v>2016</v>
      </c>
      <c r="C219" s="15">
        <v>2017</v>
      </c>
      <c r="D219" s="14" t="s">
        <v>194</v>
      </c>
      <c r="E219" s="14" t="s">
        <v>119</v>
      </c>
      <c r="F219" s="14" t="s">
        <v>58</v>
      </c>
      <c r="G219" s="14" t="s">
        <v>59</v>
      </c>
      <c r="H219" s="14" t="s">
        <v>22</v>
      </c>
      <c r="I219" s="14" t="s">
        <v>23</v>
      </c>
      <c r="J219" s="14" t="s">
        <v>24</v>
      </c>
      <c r="K219" s="14" t="s">
        <v>29</v>
      </c>
      <c r="L219" s="14" t="s">
        <v>30</v>
      </c>
      <c r="M219" s="28">
        <v>0</v>
      </c>
      <c r="N219" s="15">
        <v>0</v>
      </c>
      <c r="O219" s="16">
        <v>42343.94390046296</v>
      </c>
      <c r="P219" s="14" t="s">
        <v>53</v>
      </c>
    </row>
    <row r="220" spans="1:16">
      <c r="A220" s="14" t="s">
        <v>16</v>
      </c>
      <c r="B220" s="15">
        <v>2016</v>
      </c>
      <c r="C220" s="15">
        <v>2017</v>
      </c>
      <c r="D220" s="14" t="s">
        <v>194</v>
      </c>
      <c r="E220" s="14" t="s">
        <v>119</v>
      </c>
      <c r="F220" s="14" t="s">
        <v>58</v>
      </c>
      <c r="G220" s="14" t="s">
        <v>59</v>
      </c>
      <c r="H220" s="14" t="s">
        <v>25</v>
      </c>
      <c r="I220" s="14" t="s">
        <v>26</v>
      </c>
      <c r="J220" s="14" t="s">
        <v>17</v>
      </c>
      <c r="K220" s="14" t="s">
        <v>29</v>
      </c>
      <c r="L220" s="14" t="s">
        <v>30</v>
      </c>
      <c r="M220" s="28">
        <v>5513</v>
      </c>
      <c r="N220" s="15">
        <v>0</v>
      </c>
      <c r="O220" s="16">
        <v>42343.94390046296</v>
      </c>
      <c r="P220" s="14" t="s">
        <v>53</v>
      </c>
    </row>
    <row r="221" spans="1:16">
      <c r="A221" s="14" t="s">
        <v>16</v>
      </c>
      <c r="B221" s="15">
        <v>2016</v>
      </c>
      <c r="C221" s="15">
        <v>2017</v>
      </c>
      <c r="D221" s="14" t="s">
        <v>194</v>
      </c>
      <c r="E221" s="14" t="s">
        <v>119</v>
      </c>
      <c r="F221" s="14" t="s">
        <v>54</v>
      </c>
      <c r="G221" s="14" t="s">
        <v>55</v>
      </c>
      <c r="H221" s="14" t="s">
        <v>75</v>
      </c>
      <c r="I221" s="14" t="s">
        <v>76</v>
      </c>
      <c r="J221" s="14" t="s">
        <v>17</v>
      </c>
      <c r="K221" s="14" t="s">
        <v>29</v>
      </c>
      <c r="L221" s="14" t="s">
        <v>30</v>
      </c>
      <c r="M221" s="28">
        <v>1097835</v>
      </c>
      <c r="N221" s="15">
        <v>0</v>
      </c>
      <c r="O221" s="16">
        <v>42343.950949074075</v>
      </c>
      <c r="P221" s="14" t="s">
        <v>53</v>
      </c>
    </row>
    <row r="222" spans="1:16">
      <c r="A222" s="14" t="s">
        <v>16</v>
      </c>
      <c r="B222" s="15">
        <v>2016</v>
      </c>
      <c r="C222" s="15">
        <v>2017</v>
      </c>
      <c r="D222" s="14" t="s">
        <v>194</v>
      </c>
      <c r="E222" s="14" t="s">
        <v>119</v>
      </c>
      <c r="F222" s="14" t="s">
        <v>58</v>
      </c>
      <c r="G222" s="14" t="s">
        <v>59</v>
      </c>
      <c r="H222" s="14" t="s">
        <v>75</v>
      </c>
      <c r="I222" s="14" t="s">
        <v>76</v>
      </c>
      <c r="J222" s="14" t="s">
        <v>17</v>
      </c>
      <c r="K222" s="14" t="s">
        <v>29</v>
      </c>
      <c r="L222" s="14" t="s">
        <v>30</v>
      </c>
      <c r="M222" s="28">
        <v>0</v>
      </c>
      <c r="N222" s="15">
        <v>0</v>
      </c>
      <c r="O222" s="16">
        <v>42343.94390046296</v>
      </c>
      <c r="P222" s="14" t="s">
        <v>53</v>
      </c>
    </row>
    <row r="223" spans="1:16">
      <c r="A223" s="14" t="s">
        <v>16</v>
      </c>
      <c r="B223" s="15">
        <v>2016</v>
      </c>
      <c r="C223" s="15">
        <v>2017</v>
      </c>
      <c r="D223" s="14" t="s">
        <v>194</v>
      </c>
      <c r="E223" s="14" t="s">
        <v>119</v>
      </c>
      <c r="F223" s="14" t="s">
        <v>79</v>
      </c>
      <c r="G223" s="14" t="s">
        <v>80</v>
      </c>
      <c r="H223" s="14" t="s">
        <v>75</v>
      </c>
      <c r="I223" s="14" t="s">
        <v>76</v>
      </c>
      <c r="J223" s="14" t="s">
        <v>17</v>
      </c>
      <c r="K223" s="14" t="s">
        <v>18</v>
      </c>
      <c r="L223" s="14" t="s">
        <v>20</v>
      </c>
      <c r="M223" s="28">
        <v>0</v>
      </c>
      <c r="N223" s="15">
        <v>0</v>
      </c>
      <c r="O223" s="16">
        <v>42343.94390046296</v>
      </c>
      <c r="P223" s="14" t="s">
        <v>53</v>
      </c>
    </row>
    <row r="224" spans="1:16">
      <c r="A224" s="14" t="s">
        <v>16</v>
      </c>
      <c r="B224" s="15">
        <v>2016</v>
      </c>
      <c r="C224" s="15">
        <v>2017</v>
      </c>
      <c r="D224" s="14" t="s">
        <v>194</v>
      </c>
      <c r="E224" s="14" t="s">
        <v>119</v>
      </c>
      <c r="F224" s="14" t="s">
        <v>54</v>
      </c>
      <c r="G224" s="14" t="s">
        <v>55</v>
      </c>
      <c r="H224" s="14" t="s">
        <v>75</v>
      </c>
      <c r="I224" s="14" t="s">
        <v>76</v>
      </c>
      <c r="J224" s="14" t="s">
        <v>17</v>
      </c>
      <c r="K224" s="14" t="s">
        <v>29</v>
      </c>
      <c r="L224" s="14" t="s">
        <v>30</v>
      </c>
      <c r="M224" s="28">
        <v>0</v>
      </c>
      <c r="N224" s="15">
        <v>0</v>
      </c>
      <c r="O224" s="16">
        <v>42343.94390046296</v>
      </c>
      <c r="P224" s="14" t="s">
        <v>53</v>
      </c>
    </row>
    <row r="225" spans="1:16">
      <c r="A225" s="14" t="s">
        <v>16</v>
      </c>
      <c r="B225" s="15">
        <v>2016</v>
      </c>
      <c r="C225" s="15">
        <v>2017</v>
      </c>
      <c r="D225" s="14" t="s">
        <v>194</v>
      </c>
      <c r="E225" s="14" t="s">
        <v>119</v>
      </c>
      <c r="F225" s="14" t="s">
        <v>31</v>
      </c>
      <c r="G225" s="14" t="s">
        <v>32</v>
      </c>
      <c r="H225" s="14" t="s">
        <v>33</v>
      </c>
      <c r="I225" s="14" t="s">
        <v>34</v>
      </c>
      <c r="J225" s="14" t="s">
        <v>17</v>
      </c>
      <c r="K225" s="14" t="s">
        <v>29</v>
      </c>
      <c r="L225" s="14" t="s">
        <v>30</v>
      </c>
      <c r="M225" s="28">
        <v>0</v>
      </c>
      <c r="N225" s="15">
        <v>0</v>
      </c>
      <c r="O225" s="16">
        <v>42343.94390046296</v>
      </c>
      <c r="P225" s="14" t="s">
        <v>53</v>
      </c>
    </row>
    <row r="226" spans="1:16">
      <c r="A226" s="14" t="s">
        <v>16</v>
      </c>
      <c r="B226" s="15">
        <v>2016</v>
      </c>
      <c r="C226" s="15">
        <v>2017</v>
      </c>
      <c r="D226" s="14" t="s">
        <v>194</v>
      </c>
      <c r="E226" s="14" t="s">
        <v>119</v>
      </c>
      <c r="F226" s="14" t="s">
        <v>77</v>
      </c>
      <c r="G226" s="14" t="s">
        <v>78</v>
      </c>
      <c r="H226" s="14" t="s">
        <v>62</v>
      </c>
      <c r="I226" s="14" t="s">
        <v>63</v>
      </c>
      <c r="J226" s="14" t="s">
        <v>17</v>
      </c>
      <c r="K226" s="14" t="s">
        <v>29</v>
      </c>
      <c r="L226" s="14" t="s">
        <v>30</v>
      </c>
      <c r="M226" s="28">
        <v>843353</v>
      </c>
      <c r="N226" s="15">
        <v>0</v>
      </c>
      <c r="O226" s="16">
        <v>42344.59002314815</v>
      </c>
      <c r="P226" s="14" t="s">
        <v>53</v>
      </c>
    </row>
    <row r="227" spans="1:16">
      <c r="A227" s="14" t="s">
        <v>16</v>
      </c>
      <c r="B227" s="15">
        <v>2016</v>
      </c>
      <c r="C227" s="15">
        <v>2017</v>
      </c>
      <c r="D227" s="14" t="s">
        <v>195</v>
      </c>
      <c r="E227" s="14" t="s">
        <v>155</v>
      </c>
      <c r="F227" s="14" t="s">
        <v>54</v>
      </c>
      <c r="G227" s="14" t="s">
        <v>55</v>
      </c>
      <c r="H227" s="14" t="s">
        <v>22</v>
      </c>
      <c r="I227" s="14" t="s">
        <v>23</v>
      </c>
      <c r="J227" s="14" t="s">
        <v>24</v>
      </c>
      <c r="K227" s="14" t="s">
        <v>29</v>
      </c>
      <c r="L227" s="14" t="s">
        <v>30</v>
      </c>
      <c r="M227" s="28">
        <v>240578</v>
      </c>
      <c r="N227" s="15">
        <v>0</v>
      </c>
      <c r="O227" s="16">
        <v>42344.024143518516</v>
      </c>
      <c r="P227" s="14" t="s">
        <v>53</v>
      </c>
    </row>
    <row r="228" spans="1:16">
      <c r="A228" s="14" t="s">
        <v>16</v>
      </c>
      <c r="B228" s="15">
        <v>2016</v>
      </c>
      <c r="C228" s="15">
        <v>2017</v>
      </c>
      <c r="D228" s="14" t="s">
        <v>195</v>
      </c>
      <c r="E228" s="14" t="s">
        <v>155</v>
      </c>
      <c r="F228" s="14" t="s">
        <v>54</v>
      </c>
      <c r="G228" s="14" t="s">
        <v>55</v>
      </c>
      <c r="H228" s="14" t="s">
        <v>75</v>
      </c>
      <c r="I228" s="14" t="s">
        <v>76</v>
      </c>
      <c r="J228" s="14" t="s">
        <v>17</v>
      </c>
      <c r="K228" s="14" t="s">
        <v>29</v>
      </c>
      <c r="L228" s="14" t="s">
        <v>30</v>
      </c>
      <c r="M228" s="28">
        <v>649970</v>
      </c>
      <c r="N228" s="15">
        <v>0</v>
      </c>
      <c r="O228" s="16">
        <v>42344.026365740741</v>
      </c>
      <c r="P228" s="14" t="s">
        <v>53</v>
      </c>
    </row>
    <row r="229" spans="1:16">
      <c r="A229" s="14" t="s">
        <v>16</v>
      </c>
      <c r="B229" s="15">
        <v>2016</v>
      </c>
      <c r="C229" s="15">
        <v>2017</v>
      </c>
      <c r="D229" s="14" t="s">
        <v>196</v>
      </c>
      <c r="E229" s="14" t="s">
        <v>156</v>
      </c>
      <c r="F229" s="14" t="s">
        <v>114</v>
      </c>
      <c r="G229" s="14" t="s">
        <v>115</v>
      </c>
      <c r="H229" s="14" t="s">
        <v>75</v>
      </c>
      <c r="I229" s="14" t="s">
        <v>76</v>
      </c>
      <c r="J229" s="14" t="s">
        <v>17</v>
      </c>
      <c r="K229" s="14" t="s">
        <v>29</v>
      </c>
      <c r="L229" s="14" t="s">
        <v>30</v>
      </c>
      <c r="M229" s="28">
        <v>171754</v>
      </c>
      <c r="N229" s="15">
        <v>0</v>
      </c>
      <c r="O229" s="16">
        <v>42344.549212962964</v>
      </c>
      <c r="P229" s="14" t="s">
        <v>53</v>
      </c>
    </row>
    <row r="230" spans="1:16">
      <c r="A230" s="14" t="s">
        <v>16</v>
      </c>
      <c r="B230" s="15">
        <v>2016</v>
      </c>
      <c r="C230" s="15">
        <v>2017</v>
      </c>
      <c r="D230" s="14" t="s">
        <v>197</v>
      </c>
      <c r="E230" s="14" t="s">
        <v>157</v>
      </c>
      <c r="F230" s="14" t="s">
        <v>54</v>
      </c>
      <c r="G230" s="14" t="s">
        <v>55</v>
      </c>
      <c r="H230" s="14" t="s">
        <v>75</v>
      </c>
      <c r="I230" s="14" t="s">
        <v>76</v>
      </c>
      <c r="J230" s="14" t="s">
        <v>17</v>
      </c>
      <c r="K230" s="14" t="s">
        <v>29</v>
      </c>
      <c r="L230" s="14" t="s">
        <v>30</v>
      </c>
      <c r="M230" s="28">
        <v>26250</v>
      </c>
      <c r="N230" s="15">
        <v>0</v>
      </c>
      <c r="O230" s="16">
        <v>42344.038252314815</v>
      </c>
      <c r="P230" s="14" t="s">
        <v>53</v>
      </c>
    </row>
    <row r="231" spans="1:16">
      <c r="A231" s="14" t="s">
        <v>16</v>
      </c>
      <c r="B231" s="15">
        <v>2016</v>
      </c>
      <c r="C231" s="15">
        <v>2017</v>
      </c>
      <c r="D231" s="14" t="s">
        <v>197</v>
      </c>
      <c r="E231" s="14" t="s">
        <v>157</v>
      </c>
      <c r="F231" s="14" t="s">
        <v>54</v>
      </c>
      <c r="G231" s="14" t="s">
        <v>55</v>
      </c>
      <c r="H231" s="14" t="s">
        <v>75</v>
      </c>
      <c r="I231" s="14" t="s">
        <v>76</v>
      </c>
      <c r="J231" s="14" t="s">
        <v>17</v>
      </c>
      <c r="K231" s="14" t="s">
        <v>29</v>
      </c>
      <c r="L231" s="14" t="s">
        <v>30</v>
      </c>
      <c r="M231" s="28">
        <v>1073513</v>
      </c>
      <c r="N231" s="15">
        <v>0</v>
      </c>
      <c r="O231" s="16">
        <v>42344.036863425928</v>
      </c>
      <c r="P231" s="14" t="s">
        <v>53</v>
      </c>
    </row>
    <row r="232" spans="1:16">
      <c r="A232" s="14" t="s">
        <v>16</v>
      </c>
      <c r="B232" s="15">
        <v>2016</v>
      </c>
      <c r="C232" s="15">
        <v>2017</v>
      </c>
      <c r="D232" s="14" t="s">
        <v>206</v>
      </c>
      <c r="E232" s="14" t="s">
        <v>207</v>
      </c>
      <c r="F232" s="14" t="s">
        <v>114</v>
      </c>
      <c r="G232" s="14" t="s">
        <v>115</v>
      </c>
      <c r="H232" s="14" t="s">
        <v>22</v>
      </c>
      <c r="I232" s="14" t="s">
        <v>23</v>
      </c>
      <c r="J232" s="14" t="s">
        <v>24</v>
      </c>
      <c r="K232" s="14" t="s">
        <v>29</v>
      </c>
      <c r="L232" s="14" t="s">
        <v>30</v>
      </c>
      <c r="M232" s="28">
        <v>49295</v>
      </c>
      <c r="N232" s="15">
        <v>0</v>
      </c>
      <c r="O232" s="16">
        <v>42344.615520833337</v>
      </c>
      <c r="P232" s="14" t="s">
        <v>53</v>
      </c>
    </row>
    <row r="233" spans="1:16">
      <c r="A233" s="14" t="s">
        <v>16</v>
      </c>
      <c r="B233" s="15">
        <v>2016</v>
      </c>
      <c r="C233" s="15">
        <v>2017</v>
      </c>
      <c r="D233" s="14" t="s">
        <v>206</v>
      </c>
      <c r="E233" s="14" t="s">
        <v>207</v>
      </c>
      <c r="F233" s="14" t="s">
        <v>114</v>
      </c>
      <c r="G233" s="14" t="s">
        <v>115</v>
      </c>
      <c r="H233" s="14" t="s">
        <v>75</v>
      </c>
      <c r="I233" s="14" t="s">
        <v>76</v>
      </c>
      <c r="J233" s="14" t="s">
        <v>17</v>
      </c>
      <c r="K233" s="14" t="s">
        <v>29</v>
      </c>
      <c r="L233" s="14" t="s">
        <v>30</v>
      </c>
      <c r="M233" s="28">
        <v>446434</v>
      </c>
      <c r="N233" s="15">
        <v>0</v>
      </c>
      <c r="O233" s="16">
        <v>42344.616041666668</v>
      </c>
      <c r="P233" s="14" t="s">
        <v>53</v>
      </c>
    </row>
    <row r="234" spans="1:16">
      <c r="A234" s="14" t="s">
        <v>16</v>
      </c>
      <c r="B234" s="15">
        <v>2016</v>
      </c>
      <c r="C234" s="15">
        <v>2017</v>
      </c>
      <c r="D234" s="14" t="s">
        <v>198</v>
      </c>
      <c r="E234" s="14" t="s">
        <v>158</v>
      </c>
      <c r="F234" s="14" t="s">
        <v>54</v>
      </c>
      <c r="G234" s="14" t="s">
        <v>55</v>
      </c>
      <c r="H234" s="14" t="s">
        <v>75</v>
      </c>
      <c r="I234" s="14" t="s">
        <v>76</v>
      </c>
      <c r="J234" s="14" t="s">
        <v>17</v>
      </c>
      <c r="K234" s="14" t="s">
        <v>29</v>
      </c>
      <c r="L234" s="14" t="s">
        <v>30</v>
      </c>
      <c r="M234" s="28">
        <v>711197</v>
      </c>
      <c r="N234" s="15">
        <v>0</v>
      </c>
      <c r="O234" s="16">
        <v>42344.040833333333</v>
      </c>
      <c r="P234" s="14" t="s">
        <v>53</v>
      </c>
    </row>
    <row r="235" spans="1:16">
      <c r="A235" s="14" t="s">
        <v>16</v>
      </c>
      <c r="B235" s="15">
        <v>2016</v>
      </c>
      <c r="C235" s="15">
        <v>2017</v>
      </c>
      <c r="D235" s="14" t="s">
        <v>208</v>
      </c>
      <c r="E235" s="14" t="s">
        <v>209</v>
      </c>
      <c r="F235" s="14" t="s">
        <v>114</v>
      </c>
      <c r="G235" s="14" t="s">
        <v>115</v>
      </c>
      <c r="H235" s="14" t="s">
        <v>22</v>
      </c>
      <c r="I235" s="14" t="s">
        <v>23</v>
      </c>
      <c r="J235" s="14" t="s">
        <v>24</v>
      </c>
      <c r="K235" s="14" t="s">
        <v>29</v>
      </c>
      <c r="L235" s="14" t="s">
        <v>30</v>
      </c>
      <c r="M235" s="28">
        <v>49295</v>
      </c>
      <c r="N235" s="15">
        <v>0</v>
      </c>
      <c r="O235" s="16">
        <v>42344.619814814818</v>
      </c>
      <c r="P235" s="14" t="s">
        <v>53</v>
      </c>
    </row>
    <row r="236" spans="1:16">
      <c r="A236" s="14" t="s">
        <v>16</v>
      </c>
      <c r="B236" s="15">
        <v>2016</v>
      </c>
      <c r="C236" s="15">
        <v>2017</v>
      </c>
      <c r="D236" s="14" t="s">
        <v>208</v>
      </c>
      <c r="E236" s="14" t="s">
        <v>209</v>
      </c>
      <c r="F236" s="14" t="s">
        <v>114</v>
      </c>
      <c r="G236" s="14" t="s">
        <v>115</v>
      </c>
      <c r="H236" s="14" t="s">
        <v>75</v>
      </c>
      <c r="I236" s="14" t="s">
        <v>76</v>
      </c>
      <c r="J236" s="14" t="s">
        <v>17</v>
      </c>
      <c r="K236" s="14" t="s">
        <v>29</v>
      </c>
      <c r="L236" s="14" t="s">
        <v>30</v>
      </c>
      <c r="M236" s="28">
        <v>232715</v>
      </c>
      <c r="N236" s="15">
        <v>0</v>
      </c>
      <c r="O236" s="16">
        <v>42344.620347222219</v>
      </c>
      <c r="P236" s="14" t="s">
        <v>53</v>
      </c>
    </row>
    <row r="237" spans="1:16">
      <c r="A237" s="14" t="s">
        <v>16</v>
      </c>
      <c r="B237" s="15">
        <v>2016</v>
      </c>
      <c r="C237" s="15">
        <v>2017</v>
      </c>
      <c r="D237" s="14" t="s">
        <v>199</v>
      </c>
      <c r="E237" s="14" t="s">
        <v>120</v>
      </c>
      <c r="F237" s="14" t="s">
        <v>69</v>
      </c>
      <c r="G237" s="14" t="s">
        <v>70</v>
      </c>
      <c r="H237" s="14" t="s">
        <v>22</v>
      </c>
      <c r="I237" s="14" t="s">
        <v>23</v>
      </c>
      <c r="J237" s="14" t="s">
        <v>24</v>
      </c>
      <c r="K237" s="14" t="s">
        <v>29</v>
      </c>
      <c r="L237" s="14" t="s">
        <v>30</v>
      </c>
      <c r="M237" s="28">
        <v>197779</v>
      </c>
      <c r="N237" s="15">
        <v>0</v>
      </c>
      <c r="O237" s="16">
        <v>42343.93922453704</v>
      </c>
      <c r="P237" s="14" t="s">
        <v>53</v>
      </c>
    </row>
    <row r="238" spans="1:16">
      <c r="A238" s="14" t="s">
        <v>16</v>
      </c>
      <c r="B238" s="15">
        <v>2016</v>
      </c>
      <c r="C238" s="15">
        <v>2017</v>
      </c>
      <c r="D238" s="14" t="s">
        <v>199</v>
      </c>
      <c r="E238" s="14" t="s">
        <v>120</v>
      </c>
      <c r="F238" s="14" t="s">
        <v>114</v>
      </c>
      <c r="G238" s="14" t="s">
        <v>115</v>
      </c>
      <c r="H238" s="14" t="s">
        <v>22</v>
      </c>
      <c r="I238" s="14" t="s">
        <v>23</v>
      </c>
      <c r="J238" s="14" t="s">
        <v>24</v>
      </c>
      <c r="K238" s="14" t="s">
        <v>29</v>
      </c>
      <c r="L238" s="14" t="s">
        <v>30</v>
      </c>
      <c r="M238" s="28">
        <v>0</v>
      </c>
      <c r="N238" s="15">
        <v>0</v>
      </c>
      <c r="O238" s="16">
        <v>42343.939131944448</v>
      </c>
      <c r="P238" s="14" t="s">
        <v>53</v>
      </c>
    </row>
    <row r="239" spans="1:16">
      <c r="A239" s="14" t="s">
        <v>16</v>
      </c>
      <c r="B239" s="15">
        <v>2016</v>
      </c>
      <c r="C239" s="15">
        <v>2017</v>
      </c>
      <c r="D239" s="14" t="s">
        <v>199</v>
      </c>
      <c r="E239" s="14" t="s">
        <v>120</v>
      </c>
      <c r="F239" s="14" t="s">
        <v>58</v>
      </c>
      <c r="G239" s="14" t="s">
        <v>59</v>
      </c>
      <c r="H239" s="14" t="s">
        <v>22</v>
      </c>
      <c r="I239" s="14" t="s">
        <v>23</v>
      </c>
      <c r="J239" s="14" t="s">
        <v>24</v>
      </c>
      <c r="K239" s="14" t="s">
        <v>29</v>
      </c>
      <c r="L239" s="14" t="s">
        <v>30</v>
      </c>
      <c r="M239" s="28">
        <v>328889</v>
      </c>
      <c r="N239" s="15">
        <v>0</v>
      </c>
      <c r="O239" s="16">
        <v>42343.939340277779</v>
      </c>
      <c r="P239" s="14" t="s">
        <v>53</v>
      </c>
    </row>
    <row r="240" spans="1:16">
      <c r="A240" s="14" t="s">
        <v>16</v>
      </c>
      <c r="B240" s="15">
        <v>2016</v>
      </c>
      <c r="C240" s="15">
        <v>2017</v>
      </c>
      <c r="D240" s="14" t="s">
        <v>199</v>
      </c>
      <c r="E240" s="14" t="s">
        <v>120</v>
      </c>
      <c r="F240" s="14" t="s">
        <v>73</v>
      </c>
      <c r="G240" s="14" t="s">
        <v>74</v>
      </c>
      <c r="H240" s="14" t="s">
        <v>22</v>
      </c>
      <c r="I240" s="14" t="s">
        <v>23</v>
      </c>
      <c r="J240" s="14" t="s">
        <v>24</v>
      </c>
      <c r="K240" s="14" t="s">
        <v>29</v>
      </c>
      <c r="L240" s="14" t="s">
        <v>30</v>
      </c>
      <c r="M240" s="28">
        <v>0</v>
      </c>
      <c r="N240" s="15">
        <v>0</v>
      </c>
      <c r="O240" s="16">
        <v>42343.939131944448</v>
      </c>
      <c r="P240" s="14" t="s">
        <v>53</v>
      </c>
    </row>
    <row r="241" spans="1:16">
      <c r="A241" s="14" t="s">
        <v>16</v>
      </c>
      <c r="B241" s="15">
        <v>2016</v>
      </c>
      <c r="C241" s="15">
        <v>2017</v>
      </c>
      <c r="D241" s="14" t="s">
        <v>199</v>
      </c>
      <c r="E241" s="14" t="s">
        <v>120</v>
      </c>
      <c r="F241" s="14" t="s">
        <v>73</v>
      </c>
      <c r="G241" s="14" t="s">
        <v>74</v>
      </c>
      <c r="H241" s="14" t="s">
        <v>25</v>
      </c>
      <c r="I241" s="14" t="s">
        <v>26</v>
      </c>
      <c r="J241" s="14" t="s">
        <v>17</v>
      </c>
      <c r="K241" s="14" t="s">
        <v>29</v>
      </c>
      <c r="L241" s="14" t="s">
        <v>30</v>
      </c>
      <c r="M241" s="28">
        <v>0</v>
      </c>
      <c r="N241" s="15">
        <v>0</v>
      </c>
      <c r="O241" s="16">
        <v>42343.939131944448</v>
      </c>
      <c r="P241" s="14" t="s">
        <v>53</v>
      </c>
    </row>
    <row r="242" spans="1:16">
      <c r="A242" s="14" t="s">
        <v>16</v>
      </c>
      <c r="B242" s="15">
        <v>2016</v>
      </c>
      <c r="C242" s="15">
        <v>2017</v>
      </c>
      <c r="D242" s="14" t="s">
        <v>199</v>
      </c>
      <c r="E242" s="14" t="s">
        <v>120</v>
      </c>
      <c r="F242" s="14" t="s">
        <v>69</v>
      </c>
      <c r="G242" s="14" t="s">
        <v>70</v>
      </c>
      <c r="H242" s="14" t="s">
        <v>25</v>
      </c>
      <c r="I242" s="14" t="s">
        <v>26</v>
      </c>
      <c r="J242" s="14" t="s">
        <v>17</v>
      </c>
      <c r="K242" s="14" t="s">
        <v>29</v>
      </c>
      <c r="L242" s="14" t="s">
        <v>30</v>
      </c>
      <c r="M242" s="28">
        <v>0</v>
      </c>
      <c r="N242" s="15">
        <v>0</v>
      </c>
      <c r="O242" s="16">
        <v>42343.939131944448</v>
      </c>
      <c r="P242" s="14" t="s">
        <v>53</v>
      </c>
    </row>
    <row r="243" spans="1:16">
      <c r="A243" s="14" t="s">
        <v>16</v>
      </c>
      <c r="B243" s="15">
        <v>2016</v>
      </c>
      <c r="C243" s="15">
        <v>2017</v>
      </c>
      <c r="D243" s="14" t="s">
        <v>199</v>
      </c>
      <c r="E243" s="14" t="s">
        <v>120</v>
      </c>
      <c r="F243" s="14" t="s">
        <v>58</v>
      </c>
      <c r="G243" s="14" t="s">
        <v>59</v>
      </c>
      <c r="H243" s="14" t="s">
        <v>25</v>
      </c>
      <c r="I243" s="14" t="s">
        <v>26</v>
      </c>
      <c r="J243" s="14" t="s">
        <v>17</v>
      </c>
      <c r="K243" s="14" t="s">
        <v>29</v>
      </c>
      <c r="L243" s="14" t="s">
        <v>30</v>
      </c>
      <c r="M243" s="28">
        <v>0</v>
      </c>
      <c r="N243" s="15">
        <v>0</v>
      </c>
      <c r="O243" s="16">
        <v>42343.939131944448</v>
      </c>
      <c r="P243" s="14" t="s">
        <v>53</v>
      </c>
    </row>
    <row r="244" spans="1:16">
      <c r="A244" s="14" t="s">
        <v>16</v>
      </c>
      <c r="B244" s="15">
        <v>2016</v>
      </c>
      <c r="C244" s="15">
        <v>2017</v>
      </c>
      <c r="D244" s="14" t="s">
        <v>199</v>
      </c>
      <c r="E244" s="14" t="s">
        <v>120</v>
      </c>
      <c r="F244" s="14" t="s">
        <v>54</v>
      </c>
      <c r="G244" s="14" t="s">
        <v>55</v>
      </c>
      <c r="H244" s="14" t="s">
        <v>75</v>
      </c>
      <c r="I244" s="14" t="s">
        <v>76</v>
      </c>
      <c r="J244" s="14" t="s">
        <v>17</v>
      </c>
      <c r="K244" s="14" t="s">
        <v>29</v>
      </c>
      <c r="L244" s="14" t="s">
        <v>30</v>
      </c>
      <c r="M244" s="28">
        <v>0</v>
      </c>
      <c r="N244" s="15">
        <v>0</v>
      </c>
      <c r="O244" s="16">
        <v>42343.939131944448</v>
      </c>
      <c r="P244" s="14" t="s">
        <v>53</v>
      </c>
    </row>
    <row r="245" spans="1:16">
      <c r="A245" s="14" t="s">
        <v>16</v>
      </c>
      <c r="B245" s="15">
        <v>2016</v>
      </c>
      <c r="C245" s="15">
        <v>2017</v>
      </c>
      <c r="D245" s="14" t="s">
        <v>199</v>
      </c>
      <c r="E245" s="14" t="s">
        <v>120</v>
      </c>
      <c r="F245" s="14" t="s">
        <v>114</v>
      </c>
      <c r="G245" s="14" t="s">
        <v>115</v>
      </c>
      <c r="H245" s="14" t="s">
        <v>75</v>
      </c>
      <c r="I245" s="14" t="s">
        <v>76</v>
      </c>
      <c r="J245" s="14" t="s">
        <v>17</v>
      </c>
      <c r="K245" s="14" t="s">
        <v>29</v>
      </c>
      <c r="L245" s="14" t="s">
        <v>30</v>
      </c>
      <c r="M245" s="28">
        <v>0</v>
      </c>
      <c r="N245" s="15">
        <v>0</v>
      </c>
      <c r="O245" s="16">
        <v>42343.939131944448</v>
      </c>
      <c r="P245" s="14" t="s">
        <v>53</v>
      </c>
    </row>
    <row r="246" spans="1:16">
      <c r="A246" s="14" t="s">
        <v>16</v>
      </c>
      <c r="B246" s="15">
        <v>2016</v>
      </c>
      <c r="C246" s="15">
        <v>2017</v>
      </c>
      <c r="D246" s="14" t="s">
        <v>199</v>
      </c>
      <c r="E246" s="14" t="s">
        <v>120</v>
      </c>
      <c r="F246" s="14" t="s">
        <v>54</v>
      </c>
      <c r="G246" s="14" t="s">
        <v>55</v>
      </c>
      <c r="H246" s="14" t="s">
        <v>75</v>
      </c>
      <c r="I246" s="14" t="s">
        <v>76</v>
      </c>
      <c r="J246" s="14" t="s">
        <v>17</v>
      </c>
      <c r="K246" s="14" t="s">
        <v>29</v>
      </c>
      <c r="L246" s="14" t="s">
        <v>30</v>
      </c>
      <c r="M246" s="28">
        <v>0</v>
      </c>
      <c r="N246" s="15">
        <v>0</v>
      </c>
      <c r="O246" s="16">
        <v>42343.939131944448</v>
      </c>
      <c r="P246" s="14" t="s">
        <v>53</v>
      </c>
    </row>
    <row r="247" spans="1:16">
      <c r="A247" s="14" t="s">
        <v>16</v>
      </c>
      <c r="B247" s="15">
        <v>2016</v>
      </c>
      <c r="C247" s="15">
        <v>2017</v>
      </c>
      <c r="D247" s="14" t="s">
        <v>199</v>
      </c>
      <c r="E247" s="14" t="s">
        <v>120</v>
      </c>
      <c r="F247" s="14" t="s">
        <v>31</v>
      </c>
      <c r="G247" s="14" t="s">
        <v>32</v>
      </c>
      <c r="H247" s="14" t="s">
        <v>33</v>
      </c>
      <c r="I247" s="14" t="s">
        <v>34</v>
      </c>
      <c r="J247" s="14" t="s">
        <v>17</v>
      </c>
      <c r="K247" s="14" t="s">
        <v>29</v>
      </c>
      <c r="L247" s="14" t="s">
        <v>30</v>
      </c>
      <c r="M247" s="28">
        <v>0</v>
      </c>
      <c r="N247" s="15">
        <v>0</v>
      </c>
      <c r="O247" s="16">
        <v>42343.939131944448</v>
      </c>
      <c r="P247" s="14" t="s">
        <v>53</v>
      </c>
    </row>
    <row r="248" spans="1:16">
      <c r="A248" s="14" t="s">
        <v>16</v>
      </c>
      <c r="B248" s="15">
        <v>2016</v>
      </c>
      <c r="C248" s="15">
        <v>2017</v>
      </c>
      <c r="D248" s="14" t="s">
        <v>199</v>
      </c>
      <c r="E248" s="14" t="s">
        <v>120</v>
      </c>
      <c r="F248" s="14" t="s">
        <v>77</v>
      </c>
      <c r="G248" s="14" t="s">
        <v>78</v>
      </c>
      <c r="H248" s="14" t="s">
        <v>62</v>
      </c>
      <c r="I248" s="14" t="s">
        <v>63</v>
      </c>
      <c r="J248" s="14" t="s">
        <v>17</v>
      </c>
      <c r="K248" s="14" t="s">
        <v>29</v>
      </c>
      <c r="L248" s="14" t="s">
        <v>30</v>
      </c>
      <c r="M248" s="28">
        <v>0</v>
      </c>
      <c r="N248" s="15">
        <v>0</v>
      </c>
      <c r="O248" s="16">
        <v>42343.939131944448</v>
      </c>
      <c r="P248" s="14" t="s">
        <v>53</v>
      </c>
    </row>
    <row r="249" spans="1:16">
      <c r="A249" s="14" t="s">
        <v>16</v>
      </c>
      <c r="B249" s="15">
        <v>2016</v>
      </c>
      <c r="C249" s="15">
        <v>2017</v>
      </c>
      <c r="D249" s="14" t="s">
        <v>200</v>
      </c>
      <c r="E249" s="14" t="s">
        <v>154</v>
      </c>
      <c r="F249" s="14" t="s">
        <v>54</v>
      </c>
      <c r="G249" s="14" t="s">
        <v>55</v>
      </c>
      <c r="H249" s="14" t="s">
        <v>22</v>
      </c>
      <c r="I249" s="14" t="s">
        <v>23</v>
      </c>
      <c r="J249" s="14" t="s">
        <v>24</v>
      </c>
      <c r="K249" s="14" t="s">
        <v>29</v>
      </c>
      <c r="L249" s="14" t="s">
        <v>30</v>
      </c>
      <c r="M249" s="28">
        <v>101231</v>
      </c>
      <c r="N249" s="15">
        <v>0</v>
      </c>
      <c r="O249" s="16">
        <v>42344.061412037037</v>
      </c>
      <c r="P249" s="14" t="s">
        <v>53</v>
      </c>
    </row>
    <row r="250" spans="1:16">
      <c r="A250" s="14" t="s">
        <v>16</v>
      </c>
      <c r="B250" s="15">
        <v>2016</v>
      </c>
      <c r="C250" s="15">
        <v>2017</v>
      </c>
      <c r="D250" s="14" t="s">
        <v>200</v>
      </c>
      <c r="E250" s="14" t="s">
        <v>154</v>
      </c>
      <c r="F250" s="14" t="s">
        <v>114</v>
      </c>
      <c r="G250" s="14" t="s">
        <v>115</v>
      </c>
      <c r="H250" s="14" t="s">
        <v>22</v>
      </c>
      <c r="I250" s="14" t="s">
        <v>23</v>
      </c>
      <c r="J250" s="14" t="s">
        <v>24</v>
      </c>
      <c r="K250" s="14" t="s">
        <v>29</v>
      </c>
      <c r="L250" s="14" t="s">
        <v>30</v>
      </c>
      <c r="M250" s="28">
        <v>149537</v>
      </c>
      <c r="N250" s="15">
        <v>0</v>
      </c>
      <c r="O250" s="16">
        <v>42344.065069444441</v>
      </c>
      <c r="P250" s="14" t="s">
        <v>53</v>
      </c>
    </row>
    <row r="251" spans="1:16">
      <c r="A251" s="14" t="s">
        <v>16</v>
      </c>
      <c r="B251" s="15">
        <v>2016</v>
      </c>
      <c r="C251" s="15">
        <v>2017</v>
      </c>
      <c r="D251" s="14" t="s">
        <v>200</v>
      </c>
      <c r="E251" s="14" t="s">
        <v>154</v>
      </c>
      <c r="F251" s="14" t="s">
        <v>58</v>
      </c>
      <c r="G251" s="14" t="s">
        <v>59</v>
      </c>
      <c r="H251" s="14" t="s">
        <v>22</v>
      </c>
      <c r="I251" s="14" t="s">
        <v>23</v>
      </c>
      <c r="J251" s="14" t="s">
        <v>24</v>
      </c>
      <c r="K251" s="14" t="s">
        <v>29</v>
      </c>
      <c r="L251" s="14" t="s">
        <v>30</v>
      </c>
      <c r="M251" s="28">
        <v>82351</v>
      </c>
      <c r="N251" s="15">
        <v>0</v>
      </c>
      <c r="O251" s="16">
        <v>42344.061516203707</v>
      </c>
      <c r="P251" s="14" t="s">
        <v>53</v>
      </c>
    </row>
    <row r="252" spans="1:16">
      <c r="A252" s="14" t="s">
        <v>16</v>
      </c>
      <c r="B252" s="15">
        <v>2016</v>
      </c>
      <c r="C252" s="15">
        <v>2017</v>
      </c>
      <c r="D252" s="14" t="s">
        <v>200</v>
      </c>
      <c r="E252" s="14" t="s">
        <v>154</v>
      </c>
      <c r="F252" s="14" t="s">
        <v>114</v>
      </c>
      <c r="G252" s="14" t="s">
        <v>115</v>
      </c>
      <c r="H252" s="14" t="s">
        <v>75</v>
      </c>
      <c r="I252" s="14" t="s">
        <v>76</v>
      </c>
      <c r="J252" s="14" t="s">
        <v>17</v>
      </c>
      <c r="K252" s="14" t="s">
        <v>29</v>
      </c>
      <c r="L252" s="14" t="s">
        <v>30</v>
      </c>
      <c r="M252" s="28">
        <v>410662</v>
      </c>
      <c r="N252" s="15">
        <v>0</v>
      </c>
      <c r="O252" s="16">
        <v>42344.626481481479</v>
      </c>
      <c r="P252" s="14" t="s">
        <v>53</v>
      </c>
    </row>
    <row r="253" spans="1:16">
      <c r="A253" s="14" t="s">
        <v>16</v>
      </c>
      <c r="B253" s="15">
        <v>2016</v>
      </c>
      <c r="C253" s="15">
        <v>2017</v>
      </c>
      <c r="D253" s="14" t="s">
        <v>201</v>
      </c>
      <c r="E253" s="14" t="s">
        <v>159</v>
      </c>
      <c r="F253" s="14" t="s">
        <v>54</v>
      </c>
      <c r="G253" s="14" t="s">
        <v>55</v>
      </c>
      <c r="H253" s="14" t="s">
        <v>22</v>
      </c>
      <c r="I253" s="14" t="s">
        <v>23</v>
      </c>
      <c r="J253" s="14" t="s">
        <v>24</v>
      </c>
      <c r="K253" s="14" t="s">
        <v>29</v>
      </c>
      <c r="L253" s="14" t="s">
        <v>30</v>
      </c>
      <c r="M253" s="28">
        <v>489783</v>
      </c>
      <c r="N253" s="15">
        <v>0</v>
      </c>
      <c r="O253" s="16">
        <v>42344.018391203703</v>
      </c>
      <c r="P253" s="14" t="s">
        <v>53</v>
      </c>
    </row>
    <row r="254" spans="1:16">
      <c r="A254" s="14" t="s">
        <v>16</v>
      </c>
      <c r="B254" s="15">
        <v>2016</v>
      </c>
      <c r="C254" s="15">
        <v>2017</v>
      </c>
      <c r="D254" s="14" t="s">
        <v>202</v>
      </c>
      <c r="E254" s="14" t="s">
        <v>160</v>
      </c>
      <c r="F254" s="14" t="s">
        <v>114</v>
      </c>
      <c r="G254" s="14" t="s">
        <v>115</v>
      </c>
      <c r="H254" s="14" t="s">
        <v>22</v>
      </c>
      <c r="I254" s="14" t="s">
        <v>23</v>
      </c>
      <c r="J254" s="14" t="s">
        <v>24</v>
      </c>
      <c r="K254" s="14" t="s">
        <v>29</v>
      </c>
      <c r="L254" s="14" t="s">
        <v>30</v>
      </c>
      <c r="M254" s="28">
        <v>38418</v>
      </c>
      <c r="N254" s="15">
        <v>0</v>
      </c>
      <c r="O254" s="16">
        <v>42344.544699074075</v>
      </c>
      <c r="P254" s="14" t="s">
        <v>53</v>
      </c>
    </row>
    <row r="255" spans="1:16">
      <c r="A255" s="14" t="s">
        <v>16</v>
      </c>
      <c r="B255" s="15">
        <v>2016</v>
      </c>
      <c r="C255" s="15">
        <v>2017</v>
      </c>
      <c r="D255" s="14" t="s">
        <v>202</v>
      </c>
      <c r="E255" s="14" t="s">
        <v>160</v>
      </c>
      <c r="F255" s="14" t="s">
        <v>54</v>
      </c>
      <c r="G255" s="14" t="s">
        <v>55</v>
      </c>
      <c r="H255" s="14" t="s">
        <v>22</v>
      </c>
      <c r="I255" s="14" t="s">
        <v>23</v>
      </c>
      <c r="J255" s="14" t="s">
        <v>24</v>
      </c>
      <c r="K255" s="14" t="s">
        <v>29</v>
      </c>
      <c r="L255" s="14" t="s">
        <v>30</v>
      </c>
      <c r="M255" s="28">
        <v>15772</v>
      </c>
      <c r="N255" s="15">
        <v>0</v>
      </c>
      <c r="O255" s="16">
        <v>42344.543645833335</v>
      </c>
      <c r="P255" s="14" t="s">
        <v>53</v>
      </c>
    </row>
    <row r="256" spans="1:16">
      <c r="A256" s="14" t="s">
        <v>16</v>
      </c>
      <c r="B256" s="15">
        <v>2016</v>
      </c>
      <c r="C256" s="15">
        <v>2017</v>
      </c>
      <c r="D256" s="14" t="s">
        <v>202</v>
      </c>
      <c r="E256" s="14" t="s">
        <v>160</v>
      </c>
      <c r="F256" s="14" t="s">
        <v>114</v>
      </c>
      <c r="G256" s="14" t="s">
        <v>115</v>
      </c>
      <c r="H256" s="14" t="s">
        <v>75</v>
      </c>
      <c r="I256" s="14" t="s">
        <v>76</v>
      </c>
      <c r="J256" s="14" t="s">
        <v>17</v>
      </c>
      <c r="K256" s="14" t="s">
        <v>29</v>
      </c>
      <c r="L256" s="14" t="s">
        <v>30</v>
      </c>
      <c r="M256" s="28">
        <v>72131</v>
      </c>
      <c r="N256" s="15">
        <v>0</v>
      </c>
      <c r="O256" s="16">
        <v>42344.544456018521</v>
      </c>
      <c r="P256" s="14" t="s">
        <v>53</v>
      </c>
    </row>
    <row r="257" spans="1:16">
      <c r="A257" s="14" t="s">
        <v>16</v>
      </c>
      <c r="B257" s="15">
        <v>2016</v>
      </c>
      <c r="C257" s="15">
        <v>2017</v>
      </c>
      <c r="D257" s="14" t="s">
        <v>203</v>
      </c>
      <c r="E257" s="14" t="s">
        <v>161</v>
      </c>
      <c r="F257" s="14" t="s">
        <v>114</v>
      </c>
      <c r="G257" s="14" t="s">
        <v>115</v>
      </c>
      <c r="H257" s="14" t="s">
        <v>22</v>
      </c>
      <c r="I257" s="14" t="s">
        <v>23</v>
      </c>
      <c r="J257" s="14" t="s">
        <v>24</v>
      </c>
      <c r="K257" s="14" t="s">
        <v>29</v>
      </c>
      <c r="L257" s="14" t="s">
        <v>30</v>
      </c>
      <c r="M257" s="28">
        <v>16120</v>
      </c>
      <c r="N257" s="15">
        <v>0</v>
      </c>
      <c r="O257" s="16">
        <v>42344.472685185188</v>
      </c>
      <c r="P257" s="14" t="s">
        <v>53</v>
      </c>
    </row>
    <row r="258" spans="1:16">
      <c r="A258" s="14" t="s">
        <v>16</v>
      </c>
      <c r="B258" s="15">
        <v>2016</v>
      </c>
      <c r="C258" s="15">
        <v>2017</v>
      </c>
      <c r="D258" s="14" t="s">
        <v>203</v>
      </c>
      <c r="E258" s="14" t="s">
        <v>161</v>
      </c>
      <c r="F258" s="14" t="s">
        <v>114</v>
      </c>
      <c r="G258" s="14" t="s">
        <v>115</v>
      </c>
      <c r="H258" s="14" t="s">
        <v>75</v>
      </c>
      <c r="I258" s="14" t="s">
        <v>76</v>
      </c>
      <c r="J258" s="14" t="s">
        <v>17</v>
      </c>
      <c r="K258" s="14" t="s">
        <v>29</v>
      </c>
      <c r="L258" s="14" t="s">
        <v>30</v>
      </c>
      <c r="M258" s="28">
        <v>154617</v>
      </c>
      <c r="N258" s="15">
        <v>0</v>
      </c>
      <c r="O258" s="16">
        <v>42344.472418981481</v>
      </c>
      <c r="P258" s="14" t="s">
        <v>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4:P258"/>
  <sheetViews>
    <sheetView workbookViewId="0">
      <selection activeCell="A258" sqref="A258:XFD258"/>
    </sheetView>
  </sheetViews>
  <sheetFormatPr defaultRowHeight="13.2"/>
  <cols>
    <col min="4" max="4" width="38" bestFit="1" customWidth="1"/>
    <col min="7" max="7" width="27.33203125" bestFit="1" customWidth="1"/>
    <col min="9" max="9" width="18.6640625" bestFit="1" customWidth="1"/>
    <col min="13" max="13" width="17.6640625" style="22" bestFit="1" customWidth="1"/>
    <col min="14" max="14" width="12.33203125" customWidth="1"/>
  </cols>
  <sheetData>
    <row r="4" spans="1:16">
      <c r="M4" s="22">
        <f>SUM(M6:M448)</f>
        <v>34382526</v>
      </c>
      <c r="N4" s="1">
        <f>SUM(N6:N448)</f>
        <v>0</v>
      </c>
    </row>
    <row r="5" spans="1:16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27" t="s">
        <v>12</v>
      </c>
      <c r="N5" s="13" t="s">
        <v>13</v>
      </c>
      <c r="O5" s="13" t="s">
        <v>14</v>
      </c>
      <c r="P5" s="13" t="s">
        <v>15</v>
      </c>
    </row>
    <row r="6" spans="1:16">
      <c r="A6" s="14" t="s">
        <v>16</v>
      </c>
      <c r="B6" s="15">
        <v>2016</v>
      </c>
      <c r="C6" s="15">
        <v>2018</v>
      </c>
      <c r="D6" s="14" t="s">
        <v>162</v>
      </c>
      <c r="E6" s="14" t="s">
        <v>127</v>
      </c>
      <c r="F6" s="14" t="s">
        <v>114</v>
      </c>
      <c r="G6" s="14" t="s">
        <v>115</v>
      </c>
      <c r="H6" s="14" t="s">
        <v>75</v>
      </c>
      <c r="I6" s="14" t="s">
        <v>76</v>
      </c>
      <c r="J6" s="14" t="s">
        <v>17</v>
      </c>
      <c r="K6" s="14" t="s">
        <v>29</v>
      </c>
      <c r="L6" s="14" t="s">
        <v>30</v>
      </c>
      <c r="M6" s="28">
        <v>1315403</v>
      </c>
      <c r="N6" s="15">
        <v>0</v>
      </c>
      <c r="O6" s="16">
        <v>42343.57849537037</v>
      </c>
      <c r="P6" s="14" t="s">
        <v>53</v>
      </c>
    </row>
    <row r="7" spans="1:16">
      <c r="A7" s="14" t="s">
        <v>16</v>
      </c>
      <c r="B7" s="15">
        <v>2016</v>
      </c>
      <c r="C7" s="15">
        <v>2018</v>
      </c>
      <c r="D7" s="14" t="s">
        <v>162</v>
      </c>
      <c r="E7" s="14" t="s">
        <v>127</v>
      </c>
      <c r="F7" s="14" t="s">
        <v>67</v>
      </c>
      <c r="G7" s="14" t="s">
        <v>68</v>
      </c>
      <c r="H7" s="14" t="s">
        <v>75</v>
      </c>
      <c r="I7" s="14" t="s">
        <v>76</v>
      </c>
      <c r="J7" s="14" t="s">
        <v>17</v>
      </c>
      <c r="K7" s="14" t="s">
        <v>29</v>
      </c>
      <c r="L7" s="14" t="s">
        <v>30</v>
      </c>
      <c r="M7" s="28">
        <v>121074</v>
      </c>
      <c r="N7" s="15">
        <v>0</v>
      </c>
      <c r="O7" s="16">
        <v>42343.579016203701</v>
      </c>
      <c r="P7" s="14" t="s">
        <v>53</v>
      </c>
    </row>
    <row r="8" spans="1:16">
      <c r="A8" s="14" t="s">
        <v>16</v>
      </c>
      <c r="B8" s="15">
        <v>2016</v>
      </c>
      <c r="C8" s="15">
        <v>2018</v>
      </c>
      <c r="D8" s="14" t="s">
        <v>162</v>
      </c>
      <c r="E8" s="14" t="s">
        <v>127</v>
      </c>
      <c r="F8" s="14" t="s">
        <v>117</v>
      </c>
      <c r="G8" s="14" t="s">
        <v>118</v>
      </c>
      <c r="H8" s="14" t="s">
        <v>75</v>
      </c>
      <c r="I8" s="14" t="s">
        <v>76</v>
      </c>
      <c r="J8" s="14" t="s">
        <v>17</v>
      </c>
      <c r="K8" s="14" t="s">
        <v>29</v>
      </c>
      <c r="L8" s="14" t="s">
        <v>30</v>
      </c>
      <c r="M8" s="28">
        <v>99307</v>
      </c>
      <c r="N8" s="15">
        <v>0</v>
      </c>
      <c r="O8" s="16">
        <v>42343.579606481479</v>
      </c>
      <c r="P8" s="14" t="s">
        <v>53</v>
      </c>
    </row>
    <row r="9" spans="1:16">
      <c r="A9" s="14" t="s">
        <v>16</v>
      </c>
      <c r="B9" s="15">
        <v>2016</v>
      </c>
      <c r="C9" s="15">
        <v>2018</v>
      </c>
      <c r="D9" s="14" t="s">
        <v>162</v>
      </c>
      <c r="E9" s="14" t="s">
        <v>127</v>
      </c>
      <c r="F9" s="14" t="s">
        <v>84</v>
      </c>
      <c r="G9" s="14" t="s">
        <v>85</v>
      </c>
      <c r="H9" s="14" t="s">
        <v>75</v>
      </c>
      <c r="I9" s="14" t="s">
        <v>76</v>
      </c>
      <c r="J9" s="14" t="s">
        <v>17</v>
      </c>
      <c r="K9" s="14" t="s">
        <v>29</v>
      </c>
      <c r="L9" s="14" t="s">
        <v>30</v>
      </c>
      <c r="M9" s="28">
        <v>16226</v>
      </c>
      <c r="N9" s="15">
        <v>0</v>
      </c>
      <c r="O9" s="16">
        <v>42343.579305555555</v>
      </c>
      <c r="P9" s="14" t="s">
        <v>53</v>
      </c>
    </row>
    <row r="10" spans="1:16">
      <c r="A10" s="14" t="s">
        <v>16</v>
      </c>
      <c r="B10" s="15">
        <v>2016</v>
      </c>
      <c r="C10" s="15">
        <v>2018</v>
      </c>
      <c r="D10" s="14" t="s">
        <v>162</v>
      </c>
      <c r="E10" s="14" t="s">
        <v>127</v>
      </c>
      <c r="F10" s="14" t="s">
        <v>56</v>
      </c>
      <c r="G10" s="14" t="s">
        <v>57</v>
      </c>
      <c r="H10" s="14" t="s">
        <v>88</v>
      </c>
      <c r="I10" s="14" t="s">
        <v>89</v>
      </c>
      <c r="J10" s="14" t="s">
        <v>17</v>
      </c>
      <c r="K10" s="14" t="s">
        <v>29</v>
      </c>
      <c r="L10" s="14" t="s">
        <v>19</v>
      </c>
      <c r="M10" s="28">
        <v>210278</v>
      </c>
      <c r="N10" s="15">
        <v>0</v>
      </c>
      <c r="O10" s="16">
        <v>42343.580347222225</v>
      </c>
      <c r="P10" s="14" t="s">
        <v>53</v>
      </c>
    </row>
    <row r="11" spans="1:16">
      <c r="A11" s="14" t="s">
        <v>16</v>
      </c>
      <c r="B11" s="15">
        <v>2016</v>
      </c>
      <c r="C11" s="15">
        <v>2018</v>
      </c>
      <c r="D11" s="14" t="s">
        <v>162</v>
      </c>
      <c r="E11" s="14" t="s">
        <v>127</v>
      </c>
      <c r="F11" s="14" t="s">
        <v>117</v>
      </c>
      <c r="G11" s="14" t="s">
        <v>118</v>
      </c>
      <c r="H11" s="14" t="s">
        <v>62</v>
      </c>
      <c r="I11" s="14" t="s">
        <v>63</v>
      </c>
      <c r="J11" s="14" t="s">
        <v>17</v>
      </c>
      <c r="K11" s="14" t="s">
        <v>29</v>
      </c>
      <c r="L11" s="14" t="s">
        <v>30</v>
      </c>
      <c r="M11" s="28">
        <v>802293</v>
      </c>
      <c r="N11" s="15">
        <v>0</v>
      </c>
      <c r="O11" s="16">
        <v>42343.579722222225</v>
      </c>
      <c r="P11" s="14" t="s">
        <v>53</v>
      </c>
    </row>
    <row r="12" spans="1:16">
      <c r="A12" s="14" t="s">
        <v>16</v>
      </c>
      <c r="B12" s="15">
        <v>2016</v>
      </c>
      <c r="C12" s="15">
        <v>2018</v>
      </c>
      <c r="D12" s="14" t="s">
        <v>162</v>
      </c>
      <c r="E12" s="14" t="s">
        <v>127</v>
      </c>
      <c r="F12" s="14" t="s">
        <v>93</v>
      </c>
      <c r="G12" s="14" t="s">
        <v>94</v>
      </c>
      <c r="H12" s="14" t="s">
        <v>62</v>
      </c>
      <c r="I12" s="14" t="s">
        <v>63</v>
      </c>
      <c r="J12" s="14" t="s">
        <v>17</v>
      </c>
      <c r="K12" s="14" t="s">
        <v>29</v>
      </c>
      <c r="L12" s="14" t="s">
        <v>30</v>
      </c>
      <c r="M12" s="28">
        <v>610600</v>
      </c>
      <c r="N12" s="15">
        <v>0</v>
      </c>
      <c r="O12" s="16">
        <v>42343.580462962964</v>
      </c>
      <c r="P12" s="14" t="s">
        <v>53</v>
      </c>
    </row>
    <row r="13" spans="1:16">
      <c r="A13" s="14" t="s">
        <v>16</v>
      </c>
      <c r="B13" s="15">
        <v>2016</v>
      </c>
      <c r="C13" s="15">
        <v>2018</v>
      </c>
      <c r="D13" s="14" t="s">
        <v>162</v>
      </c>
      <c r="E13" s="14" t="s">
        <v>127</v>
      </c>
      <c r="F13" s="14" t="s">
        <v>114</v>
      </c>
      <c r="G13" s="14" t="s">
        <v>115</v>
      </c>
      <c r="H13" s="14" t="s">
        <v>62</v>
      </c>
      <c r="I13" s="14" t="s">
        <v>63</v>
      </c>
      <c r="J13" s="14" t="s">
        <v>17</v>
      </c>
      <c r="K13" s="14" t="s">
        <v>29</v>
      </c>
      <c r="L13" s="14" t="s">
        <v>30</v>
      </c>
      <c r="M13" s="28">
        <v>4825673</v>
      </c>
      <c r="N13" s="15">
        <v>0</v>
      </c>
      <c r="O13" s="16">
        <v>42343.578379629631</v>
      </c>
      <c r="P13" s="14" t="s">
        <v>53</v>
      </c>
    </row>
    <row r="14" spans="1:16">
      <c r="A14" s="14" t="s">
        <v>16</v>
      </c>
      <c r="B14" s="15">
        <v>2016</v>
      </c>
      <c r="C14" s="15">
        <v>2018</v>
      </c>
      <c r="D14" s="14" t="s">
        <v>162</v>
      </c>
      <c r="E14" s="14" t="s">
        <v>127</v>
      </c>
      <c r="F14" s="14" t="s">
        <v>67</v>
      </c>
      <c r="G14" s="14" t="s">
        <v>68</v>
      </c>
      <c r="H14" s="14" t="s">
        <v>62</v>
      </c>
      <c r="I14" s="14" t="s">
        <v>63</v>
      </c>
      <c r="J14" s="14" t="s">
        <v>17</v>
      </c>
      <c r="K14" s="14" t="s">
        <v>29</v>
      </c>
      <c r="L14" s="14" t="s">
        <v>30</v>
      </c>
      <c r="M14" s="28">
        <v>356705</v>
      </c>
      <c r="N14" s="15">
        <v>0</v>
      </c>
      <c r="O14" s="16">
        <v>42343.578888888886</v>
      </c>
      <c r="P14" s="14" t="s">
        <v>53</v>
      </c>
    </row>
    <row r="15" spans="1:16">
      <c r="A15" s="14" t="s">
        <v>16</v>
      </c>
      <c r="B15" s="15">
        <v>2016</v>
      </c>
      <c r="C15" s="15">
        <v>2018</v>
      </c>
      <c r="D15" s="14" t="s">
        <v>162</v>
      </c>
      <c r="E15" s="14" t="s">
        <v>127</v>
      </c>
      <c r="F15" s="14" t="s">
        <v>100</v>
      </c>
      <c r="G15" s="14" t="s">
        <v>101</v>
      </c>
      <c r="H15" s="14" t="s">
        <v>62</v>
      </c>
      <c r="I15" s="14" t="s">
        <v>63</v>
      </c>
      <c r="J15" s="14" t="s">
        <v>17</v>
      </c>
      <c r="K15" s="14" t="s">
        <v>29</v>
      </c>
      <c r="L15" s="14" t="s">
        <v>30</v>
      </c>
      <c r="M15" s="28">
        <v>556550</v>
      </c>
      <c r="N15" s="15">
        <v>0</v>
      </c>
      <c r="O15" s="16">
        <v>42343.579872685186</v>
      </c>
      <c r="P15" s="14" t="s">
        <v>53</v>
      </c>
    </row>
    <row r="16" spans="1:16">
      <c r="A16" s="14" t="s">
        <v>16</v>
      </c>
      <c r="B16" s="15">
        <v>2016</v>
      </c>
      <c r="C16" s="15">
        <v>2018</v>
      </c>
      <c r="D16" s="14" t="s">
        <v>162</v>
      </c>
      <c r="E16" s="14" t="s">
        <v>127</v>
      </c>
      <c r="F16" s="14" t="s">
        <v>60</v>
      </c>
      <c r="G16" s="14" t="s">
        <v>61</v>
      </c>
      <c r="H16" s="14" t="s">
        <v>62</v>
      </c>
      <c r="I16" s="14" t="s">
        <v>63</v>
      </c>
      <c r="J16" s="14" t="s">
        <v>17</v>
      </c>
      <c r="K16" s="14" t="s">
        <v>18</v>
      </c>
      <c r="L16" s="14" t="s">
        <v>19</v>
      </c>
      <c r="M16" s="28">
        <v>7893</v>
      </c>
      <c r="N16" s="15">
        <v>0</v>
      </c>
      <c r="O16" s="16">
        <v>42343.580150462964</v>
      </c>
      <c r="P16" s="14" t="s">
        <v>53</v>
      </c>
    </row>
    <row r="17" spans="1:16">
      <c r="A17" s="14" t="s">
        <v>16</v>
      </c>
      <c r="B17" s="15">
        <v>2016</v>
      </c>
      <c r="C17" s="15">
        <v>2018</v>
      </c>
      <c r="D17" s="14" t="s">
        <v>162</v>
      </c>
      <c r="E17" s="14" t="s">
        <v>127</v>
      </c>
      <c r="F17" s="14" t="s">
        <v>97</v>
      </c>
      <c r="G17" s="14" t="s">
        <v>98</v>
      </c>
      <c r="H17" s="14" t="s">
        <v>62</v>
      </c>
      <c r="I17" s="14" t="s">
        <v>63</v>
      </c>
      <c r="J17" s="14" t="s">
        <v>17</v>
      </c>
      <c r="K17" s="14" t="s">
        <v>29</v>
      </c>
      <c r="L17" s="14" t="s">
        <v>19</v>
      </c>
      <c r="M17" s="28">
        <v>83000</v>
      </c>
      <c r="N17" s="15">
        <v>0</v>
      </c>
      <c r="O17" s="16">
        <v>42343.578206018516</v>
      </c>
      <c r="P17" s="14" t="s">
        <v>53</v>
      </c>
    </row>
    <row r="18" spans="1:16">
      <c r="A18" s="14" t="s">
        <v>16</v>
      </c>
      <c r="B18" s="15">
        <v>2016</v>
      </c>
      <c r="C18" s="15">
        <v>2018</v>
      </c>
      <c r="D18" s="14" t="s">
        <v>162</v>
      </c>
      <c r="E18" s="14" t="s">
        <v>127</v>
      </c>
      <c r="F18" s="14" t="s">
        <v>79</v>
      </c>
      <c r="G18" s="14" t="s">
        <v>80</v>
      </c>
      <c r="H18" s="14" t="s">
        <v>62</v>
      </c>
      <c r="I18" s="14" t="s">
        <v>63</v>
      </c>
      <c r="J18" s="14" t="s">
        <v>17</v>
      </c>
      <c r="K18" s="14" t="s">
        <v>18</v>
      </c>
      <c r="L18" s="14" t="s">
        <v>20</v>
      </c>
      <c r="M18" s="28">
        <v>151506</v>
      </c>
      <c r="N18" s="15">
        <v>0</v>
      </c>
      <c r="O18" s="16">
        <v>42343.578692129631</v>
      </c>
      <c r="P18" s="14" t="s">
        <v>53</v>
      </c>
    </row>
    <row r="19" spans="1:16">
      <c r="A19" s="14" t="s">
        <v>16</v>
      </c>
      <c r="B19" s="15">
        <v>2016</v>
      </c>
      <c r="C19" s="15">
        <v>2018</v>
      </c>
      <c r="D19" s="14" t="s">
        <v>162</v>
      </c>
      <c r="E19" s="14" t="s">
        <v>127</v>
      </c>
      <c r="F19" s="14" t="s">
        <v>84</v>
      </c>
      <c r="G19" s="14" t="s">
        <v>85</v>
      </c>
      <c r="H19" s="14" t="s">
        <v>62</v>
      </c>
      <c r="I19" s="14" t="s">
        <v>63</v>
      </c>
      <c r="J19" s="14" t="s">
        <v>17</v>
      </c>
      <c r="K19" s="14" t="s">
        <v>29</v>
      </c>
      <c r="L19" s="14" t="s">
        <v>30</v>
      </c>
      <c r="M19" s="28">
        <v>320289</v>
      </c>
      <c r="N19" s="15">
        <v>0</v>
      </c>
      <c r="O19" s="16">
        <v>42343.579479166663</v>
      </c>
      <c r="P19" s="14" t="s">
        <v>53</v>
      </c>
    </row>
    <row r="20" spans="1:16">
      <c r="A20" s="14" t="s">
        <v>16</v>
      </c>
      <c r="B20" s="15">
        <v>2016</v>
      </c>
      <c r="C20" s="15">
        <v>2018</v>
      </c>
      <c r="D20" s="14" t="s">
        <v>162</v>
      </c>
      <c r="E20" s="14" t="s">
        <v>127</v>
      </c>
      <c r="F20" s="14" t="s">
        <v>79</v>
      </c>
      <c r="G20" s="14" t="s">
        <v>80</v>
      </c>
      <c r="H20" s="14" t="s">
        <v>62</v>
      </c>
      <c r="I20" s="14" t="s">
        <v>63</v>
      </c>
      <c r="J20" s="14" t="s">
        <v>17</v>
      </c>
      <c r="K20" s="14" t="s">
        <v>18</v>
      </c>
      <c r="L20" s="14" t="s">
        <v>20</v>
      </c>
      <c r="M20" s="28">
        <v>195577</v>
      </c>
      <c r="N20" s="15">
        <v>0</v>
      </c>
      <c r="O20" s="16">
        <v>42343.580046296294</v>
      </c>
      <c r="P20" s="14" t="s">
        <v>53</v>
      </c>
    </row>
    <row r="21" spans="1:16">
      <c r="A21" s="14" t="s">
        <v>16</v>
      </c>
      <c r="B21" s="15">
        <v>2016</v>
      </c>
      <c r="C21" s="15">
        <v>2018</v>
      </c>
      <c r="D21" s="14" t="s">
        <v>162</v>
      </c>
      <c r="E21" s="14" t="s">
        <v>127</v>
      </c>
      <c r="F21" s="14" t="s">
        <v>79</v>
      </c>
      <c r="G21" s="14" t="s">
        <v>80</v>
      </c>
      <c r="H21" s="14" t="s">
        <v>62</v>
      </c>
      <c r="I21" s="14" t="s">
        <v>63</v>
      </c>
      <c r="J21" s="14" t="s">
        <v>17</v>
      </c>
      <c r="K21" s="14" t="s">
        <v>18</v>
      </c>
      <c r="L21" s="14" t="s">
        <v>20</v>
      </c>
      <c r="M21" s="28">
        <v>36701</v>
      </c>
      <c r="N21" s="15">
        <v>0</v>
      </c>
      <c r="O21" s="16">
        <v>42343.57916666667</v>
      </c>
      <c r="P21" s="14" t="s">
        <v>53</v>
      </c>
    </row>
    <row r="22" spans="1:16">
      <c r="A22" s="14" t="s">
        <v>16</v>
      </c>
      <c r="B22" s="15">
        <v>2016</v>
      </c>
      <c r="C22" s="15">
        <v>2018</v>
      </c>
      <c r="D22" s="14" t="s">
        <v>163</v>
      </c>
      <c r="E22" s="14" t="s">
        <v>133</v>
      </c>
      <c r="F22" s="14" t="s">
        <v>54</v>
      </c>
      <c r="G22" s="14" t="s">
        <v>55</v>
      </c>
      <c r="H22" s="14" t="s">
        <v>22</v>
      </c>
      <c r="I22" s="14" t="s">
        <v>23</v>
      </c>
      <c r="J22" s="14" t="s">
        <v>24</v>
      </c>
      <c r="K22" s="14" t="s">
        <v>29</v>
      </c>
      <c r="L22" s="14" t="s">
        <v>30</v>
      </c>
      <c r="M22" s="28">
        <v>418781</v>
      </c>
      <c r="N22" s="15">
        <v>0</v>
      </c>
      <c r="O22" s="16">
        <v>42343.995555555557</v>
      </c>
      <c r="P22" s="14" t="s">
        <v>53</v>
      </c>
    </row>
    <row r="23" spans="1:16">
      <c r="A23" s="14" t="s">
        <v>16</v>
      </c>
      <c r="B23" s="15">
        <v>2016</v>
      </c>
      <c r="C23" s="15">
        <v>2018</v>
      </c>
      <c r="D23" s="14" t="s">
        <v>164</v>
      </c>
      <c r="E23" s="14" t="s">
        <v>134</v>
      </c>
      <c r="F23" s="14" t="s">
        <v>114</v>
      </c>
      <c r="G23" s="14" t="s">
        <v>115</v>
      </c>
      <c r="H23" s="14" t="s">
        <v>22</v>
      </c>
      <c r="I23" s="14" t="s">
        <v>23</v>
      </c>
      <c r="J23" s="14" t="s">
        <v>24</v>
      </c>
      <c r="K23" s="14" t="s">
        <v>29</v>
      </c>
      <c r="L23" s="14" t="s">
        <v>30</v>
      </c>
      <c r="M23" s="28">
        <v>91474</v>
      </c>
      <c r="N23" s="15">
        <v>0</v>
      </c>
      <c r="O23" s="16">
        <v>42344.495775462965</v>
      </c>
      <c r="P23" s="14" t="s">
        <v>53</v>
      </c>
    </row>
    <row r="24" spans="1:16">
      <c r="A24" s="14" t="s">
        <v>16</v>
      </c>
      <c r="B24" s="15">
        <v>2016</v>
      </c>
      <c r="C24" s="15">
        <v>2018</v>
      </c>
      <c r="D24" s="14" t="s">
        <v>164</v>
      </c>
      <c r="E24" s="14" t="s">
        <v>134</v>
      </c>
      <c r="F24" s="14" t="s">
        <v>114</v>
      </c>
      <c r="G24" s="14" t="s">
        <v>115</v>
      </c>
      <c r="H24" s="14" t="s">
        <v>75</v>
      </c>
      <c r="I24" s="14" t="s">
        <v>76</v>
      </c>
      <c r="J24" s="14" t="s">
        <v>17</v>
      </c>
      <c r="K24" s="14" t="s">
        <v>29</v>
      </c>
      <c r="L24" s="14" t="s">
        <v>30</v>
      </c>
      <c r="M24" s="28">
        <v>429267</v>
      </c>
      <c r="N24" s="15">
        <v>0</v>
      </c>
      <c r="O24" s="16">
        <v>42344.495856481481</v>
      </c>
      <c r="P24" s="14" t="s">
        <v>53</v>
      </c>
    </row>
    <row r="25" spans="1:16">
      <c r="A25" s="14" t="s">
        <v>16</v>
      </c>
      <c r="B25" s="15">
        <v>2016</v>
      </c>
      <c r="C25" s="15">
        <v>2018</v>
      </c>
      <c r="D25" s="14" t="s">
        <v>165</v>
      </c>
      <c r="E25" s="14" t="s">
        <v>48</v>
      </c>
      <c r="F25" s="14" t="s">
        <v>56</v>
      </c>
      <c r="G25" s="14" t="s">
        <v>57</v>
      </c>
      <c r="H25" s="14" t="s">
        <v>22</v>
      </c>
      <c r="I25" s="14" t="s">
        <v>23</v>
      </c>
      <c r="J25" s="14" t="s">
        <v>24</v>
      </c>
      <c r="K25" s="14" t="s">
        <v>29</v>
      </c>
      <c r="L25" s="14" t="s">
        <v>19</v>
      </c>
      <c r="M25" s="28">
        <v>561392</v>
      </c>
      <c r="N25" s="15">
        <v>0</v>
      </c>
      <c r="O25" s="16">
        <v>42343.778854166667</v>
      </c>
      <c r="P25" s="14" t="s">
        <v>53</v>
      </c>
    </row>
    <row r="26" spans="1:16">
      <c r="A26" s="14" t="s">
        <v>16</v>
      </c>
      <c r="B26" s="15">
        <v>2016</v>
      </c>
      <c r="C26" s="15">
        <v>2018</v>
      </c>
      <c r="D26" s="14" t="s">
        <v>165</v>
      </c>
      <c r="E26" s="14" t="s">
        <v>48</v>
      </c>
      <c r="F26" s="14" t="s">
        <v>56</v>
      </c>
      <c r="G26" s="14" t="s">
        <v>57</v>
      </c>
      <c r="H26" s="14" t="s">
        <v>22</v>
      </c>
      <c r="I26" s="14" t="s">
        <v>23</v>
      </c>
      <c r="J26" s="14" t="s">
        <v>37</v>
      </c>
      <c r="K26" s="14" t="s">
        <v>29</v>
      </c>
      <c r="L26" s="14" t="s">
        <v>19</v>
      </c>
      <c r="M26" s="28">
        <v>35258</v>
      </c>
      <c r="N26" s="15">
        <v>0</v>
      </c>
      <c r="O26" s="16">
        <v>42343.778726851851</v>
      </c>
      <c r="P26" s="14" t="s">
        <v>53</v>
      </c>
    </row>
    <row r="27" spans="1:16">
      <c r="A27" s="14" t="s">
        <v>16</v>
      </c>
      <c r="B27" s="15">
        <v>2016</v>
      </c>
      <c r="C27" s="15">
        <v>2018</v>
      </c>
      <c r="D27" s="14" t="s">
        <v>165</v>
      </c>
      <c r="E27" s="14" t="s">
        <v>48</v>
      </c>
      <c r="F27" s="14" t="s">
        <v>54</v>
      </c>
      <c r="G27" s="14" t="s">
        <v>55</v>
      </c>
      <c r="H27" s="14" t="s">
        <v>22</v>
      </c>
      <c r="I27" s="14" t="s">
        <v>23</v>
      </c>
      <c r="J27" s="14" t="s">
        <v>24</v>
      </c>
      <c r="K27" s="14" t="s">
        <v>29</v>
      </c>
      <c r="L27" s="14" t="s">
        <v>30</v>
      </c>
      <c r="M27" s="28">
        <v>265493</v>
      </c>
      <c r="N27" s="15">
        <v>0</v>
      </c>
      <c r="O27" s="16">
        <v>42343.779143518521</v>
      </c>
      <c r="P27" s="14" t="s">
        <v>53</v>
      </c>
    </row>
    <row r="28" spans="1:16">
      <c r="A28" s="14" t="s">
        <v>16</v>
      </c>
      <c r="B28" s="15">
        <v>2016</v>
      </c>
      <c r="C28" s="15">
        <v>2018</v>
      </c>
      <c r="D28" s="14" t="s">
        <v>165</v>
      </c>
      <c r="E28" s="14" t="s">
        <v>48</v>
      </c>
      <c r="F28" s="14" t="s">
        <v>58</v>
      </c>
      <c r="G28" s="14" t="s">
        <v>59</v>
      </c>
      <c r="H28" s="14" t="s">
        <v>22</v>
      </c>
      <c r="I28" s="14" t="s">
        <v>23</v>
      </c>
      <c r="J28" s="14" t="s">
        <v>24</v>
      </c>
      <c r="K28" s="14" t="s">
        <v>29</v>
      </c>
      <c r="L28" s="14" t="s">
        <v>30</v>
      </c>
      <c r="M28" s="28">
        <v>51538</v>
      </c>
      <c r="N28" s="15">
        <v>0</v>
      </c>
      <c r="O28" s="16">
        <v>42343.778969907406</v>
      </c>
      <c r="P28" s="14" t="s">
        <v>53</v>
      </c>
    </row>
    <row r="29" spans="1:16">
      <c r="A29" s="14" t="s">
        <v>16</v>
      </c>
      <c r="B29" s="15">
        <v>2016</v>
      </c>
      <c r="C29" s="15">
        <v>2018</v>
      </c>
      <c r="D29" s="14" t="s">
        <v>165</v>
      </c>
      <c r="E29" s="14" t="s">
        <v>48</v>
      </c>
      <c r="F29" s="14" t="s">
        <v>60</v>
      </c>
      <c r="G29" s="14" t="s">
        <v>61</v>
      </c>
      <c r="H29" s="14" t="s">
        <v>22</v>
      </c>
      <c r="I29" s="14" t="s">
        <v>23</v>
      </c>
      <c r="J29" s="14" t="s">
        <v>24</v>
      </c>
      <c r="K29" s="14" t="s">
        <v>18</v>
      </c>
      <c r="L29" s="14" t="s">
        <v>19</v>
      </c>
      <c r="M29" s="28">
        <v>20883</v>
      </c>
      <c r="N29" s="15">
        <v>0</v>
      </c>
      <c r="O29" s="16">
        <v>42343.778553240743</v>
      </c>
      <c r="P29" s="14" t="s">
        <v>53</v>
      </c>
    </row>
    <row r="30" spans="1:16">
      <c r="A30" s="14" t="s">
        <v>16</v>
      </c>
      <c r="B30" s="15">
        <v>2016</v>
      </c>
      <c r="C30" s="15">
        <v>2018</v>
      </c>
      <c r="D30" s="14" t="s">
        <v>165</v>
      </c>
      <c r="E30" s="14" t="s">
        <v>48</v>
      </c>
      <c r="F30" s="14" t="s">
        <v>54</v>
      </c>
      <c r="G30" s="14" t="s">
        <v>55</v>
      </c>
      <c r="H30" s="14" t="s">
        <v>22</v>
      </c>
      <c r="I30" s="14" t="s">
        <v>23</v>
      </c>
      <c r="J30" s="14" t="s">
        <v>24</v>
      </c>
      <c r="K30" s="14" t="s">
        <v>29</v>
      </c>
      <c r="L30" s="14" t="s">
        <v>30</v>
      </c>
      <c r="M30" s="28">
        <v>453171</v>
      </c>
      <c r="N30" s="15">
        <v>0</v>
      </c>
      <c r="O30" s="16">
        <v>42343.778437499997</v>
      </c>
      <c r="P30" s="14" t="s">
        <v>53</v>
      </c>
    </row>
    <row r="31" spans="1:16">
      <c r="A31" s="14" t="s">
        <v>16</v>
      </c>
      <c r="B31" s="15">
        <v>2016</v>
      </c>
      <c r="C31" s="15">
        <v>2018</v>
      </c>
      <c r="D31" s="14" t="s">
        <v>165</v>
      </c>
      <c r="E31" s="14" t="s">
        <v>48</v>
      </c>
      <c r="F31" s="14" t="s">
        <v>54</v>
      </c>
      <c r="G31" s="14" t="s">
        <v>55</v>
      </c>
      <c r="H31" s="14" t="s">
        <v>25</v>
      </c>
      <c r="I31" s="14" t="s">
        <v>26</v>
      </c>
      <c r="J31" s="14" t="s">
        <v>17</v>
      </c>
      <c r="K31" s="14" t="s">
        <v>29</v>
      </c>
      <c r="L31" s="14" t="s">
        <v>30</v>
      </c>
      <c r="M31" s="28">
        <v>1200</v>
      </c>
      <c r="N31" s="15">
        <v>0</v>
      </c>
      <c r="O31" s="16">
        <v>42343.778229166666</v>
      </c>
      <c r="P31" s="14" t="s">
        <v>53</v>
      </c>
    </row>
    <row r="32" spans="1:16">
      <c r="A32" s="14" t="s">
        <v>16</v>
      </c>
      <c r="B32" s="15">
        <v>2016</v>
      </c>
      <c r="C32" s="15">
        <v>2018</v>
      </c>
      <c r="D32" s="14" t="s">
        <v>165</v>
      </c>
      <c r="E32" s="14" t="s">
        <v>48</v>
      </c>
      <c r="F32" s="14" t="s">
        <v>56</v>
      </c>
      <c r="G32" s="14" t="s">
        <v>57</v>
      </c>
      <c r="H32" s="14" t="s">
        <v>25</v>
      </c>
      <c r="I32" s="14" t="s">
        <v>26</v>
      </c>
      <c r="J32" s="14" t="s">
        <v>17</v>
      </c>
      <c r="K32" s="14" t="s">
        <v>29</v>
      </c>
      <c r="L32" s="14" t="s">
        <v>19</v>
      </c>
      <c r="M32" s="28">
        <v>33250</v>
      </c>
      <c r="N32" s="15">
        <v>0</v>
      </c>
      <c r="O32" s="16">
        <v>42343.778229166666</v>
      </c>
      <c r="P32" s="14" t="s">
        <v>53</v>
      </c>
    </row>
    <row r="33" spans="1:16">
      <c r="A33" s="14" t="s">
        <v>16</v>
      </c>
      <c r="B33" s="15">
        <v>2016</v>
      </c>
      <c r="C33" s="15">
        <v>2018</v>
      </c>
      <c r="D33" s="14" t="s">
        <v>167</v>
      </c>
      <c r="E33" s="14" t="s">
        <v>66</v>
      </c>
      <c r="F33" s="14" t="s">
        <v>54</v>
      </c>
      <c r="G33" s="14" t="s">
        <v>55</v>
      </c>
      <c r="H33" s="14" t="s">
        <v>22</v>
      </c>
      <c r="I33" s="14" t="s">
        <v>23</v>
      </c>
      <c r="J33" s="14" t="s">
        <v>24</v>
      </c>
      <c r="K33" s="14" t="s">
        <v>29</v>
      </c>
      <c r="L33" s="14" t="s">
        <v>30</v>
      </c>
      <c r="M33" s="28">
        <v>95898</v>
      </c>
      <c r="N33" s="15">
        <v>0</v>
      </c>
      <c r="O33" s="16">
        <v>42343.702361111114</v>
      </c>
      <c r="P33" s="14" t="s">
        <v>53</v>
      </c>
    </row>
    <row r="34" spans="1:16">
      <c r="A34" s="14" t="s">
        <v>16</v>
      </c>
      <c r="B34" s="15">
        <v>2016</v>
      </c>
      <c r="C34" s="15">
        <v>2018</v>
      </c>
      <c r="D34" s="14" t="s">
        <v>167</v>
      </c>
      <c r="E34" s="14" t="s">
        <v>66</v>
      </c>
      <c r="F34" s="14" t="s">
        <v>67</v>
      </c>
      <c r="G34" s="14" t="s">
        <v>68</v>
      </c>
      <c r="H34" s="14" t="s">
        <v>22</v>
      </c>
      <c r="I34" s="14" t="s">
        <v>23</v>
      </c>
      <c r="J34" s="14" t="s">
        <v>24</v>
      </c>
      <c r="K34" s="14" t="s">
        <v>29</v>
      </c>
      <c r="L34" s="14" t="s">
        <v>30</v>
      </c>
      <c r="M34" s="28">
        <v>37994</v>
      </c>
      <c r="N34" s="15">
        <v>0</v>
      </c>
      <c r="O34" s="16">
        <v>42343.702604166669</v>
      </c>
      <c r="P34" s="14" t="s">
        <v>53</v>
      </c>
    </row>
    <row r="35" spans="1:16">
      <c r="A35" s="14" t="s">
        <v>16</v>
      </c>
      <c r="B35" s="15">
        <v>2016</v>
      </c>
      <c r="C35" s="15">
        <v>2018</v>
      </c>
      <c r="D35" s="14" t="s">
        <v>167</v>
      </c>
      <c r="E35" s="14" t="s">
        <v>66</v>
      </c>
      <c r="F35" s="14" t="s">
        <v>69</v>
      </c>
      <c r="G35" s="14" t="s">
        <v>70</v>
      </c>
      <c r="H35" s="14" t="s">
        <v>22</v>
      </c>
      <c r="I35" s="14" t="s">
        <v>23</v>
      </c>
      <c r="J35" s="14" t="s">
        <v>24</v>
      </c>
      <c r="K35" s="14" t="s">
        <v>29</v>
      </c>
      <c r="L35" s="14" t="s">
        <v>30</v>
      </c>
      <c r="M35" s="28">
        <v>198625</v>
      </c>
      <c r="N35" s="15">
        <v>0</v>
      </c>
      <c r="O35" s="16">
        <v>42343.702488425923</v>
      </c>
      <c r="P35" s="14" t="s">
        <v>53</v>
      </c>
    </row>
    <row r="36" spans="1:16">
      <c r="A36" s="14" t="s">
        <v>16</v>
      </c>
      <c r="B36" s="15">
        <v>2016</v>
      </c>
      <c r="C36" s="15">
        <v>2018</v>
      </c>
      <c r="D36" s="14" t="s">
        <v>167</v>
      </c>
      <c r="E36" s="14" t="s">
        <v>66</v>
      </c>
      <c r="F36" s="14" t="s">
        <v>58</v>
      </c>
      <c r="G36" s="14" t="s">
        <v>59</v>
      </c>
      <c r="H36" s="14" t="s">
        <v>22</v>
      </c>
      <c r="I36" s="14" t="s">
        <v>23</v>
      </c>
      <c r="J36" s="14" t="s">
        <v>24</v>
      </c>
      <c r="K36" s="14" t="s">
        <v>29</v>
      </c>
      <c r="L36" s="14" t="s">
        <v>30</v>
      </c>
      <c r="M36" s="28">
        <v>0</v>
      </c>
      <c r="N36" s="15">
        <v>0</v>
      </c>
      <c r="O36" s="16">
        <v>42343.702175925922</v>
      </c>
      <c r="P36" s="14" t="s">
        <v>53</v>
      </c>
    </row>
    <row r="37" spans="1:16">
      <c r="A37" s="14" t="s">
        <v>16</v>
      </c>
      <c r="B37" s="15">
        <v>2016</v>
      </c>
      <c r="C37" s="15">
        <v>2018</v>
      </c>
      <c r="D37" s="14" t="s">
        <v>167</v>
      </c>
      <c r="E37" s="14" t="s">
        <v>66</v>
      </c>
      <c r="F37" s="14" t="s">
        <v>67</v>
      </c>
      <c r="G37" s="14" t="s">
        <v>68</v>
      </c>
      <c r="H37" s="14" t="s">
        <v>25</v>
      </c>
      <c r="I37" s="14" t="s">
        <v>26</v>
      </c>
      <c r="J37" s="14" t="s">
        <v>17</v>
      </c>
      <c r="K37" s="14" t="s">
        <v>29</v>
      </c>
      <c r="L37" s="14" t="s">
        <v>30</v>
      </c>
      <c r="M37" s="28">
        <v>0</v>
      </c>
      <c r="N37" s="15">
        <v>0</v>
      </c>
      <c r="O37" s="16">
        <v>42343.702175925922</v>
      </c>
      <c r="P37" s="14" t="s">
        <v>53</v>
      </c>
    </row>
    <row r="38" spans="1:16">
      <c r="A38" s="14" t="s">
        <v>16</v>
      </c>
      <c r="B38" s="15">
        <v>2016</v>
      </c>
      <c r="C38" s="15">
        <v>2018</v>
      </c>
      <c r="D38" s="14" t="s">
        <v>167</v>
      </c>
      <c r="E38" s="14" t="s">
        <v>66</v>
      </c>
      <c r="F38" s="14" t="s">
        <v>71</v>
      </c>
      <c r="G38" s="14" t="s">
        <v>72</v>
      </c>
      <c r="H38" s="14" t="s">
        <v>25</v>
      </c>
      <c r="I38" s="14" t="s">
        <v>26</v>
      </c>
      <c r="J38" s="14" t="s">
        <v>17</v>
      </c>
      <c r="K38" s="14" t="s">
        <v>29</v>
      </c>
      <c r="L38" s="14" t="s">
        <v>30</v>
      </c>
      <c r="M38" s="28">
        <v>0</v>
      </c>
      <c r="N38" s="15">
        <v>0</v>
      </c>
      <c r="O38" s="16">
        <v>42343.702175925922</v>
      </c>
      <c r="P38" s="14" t="s">
        <v>53</v>
      </c>
    </row>
    <row r="39" spans="1:16">
      <c r="A39" s="14" t="s">
        <v>16</v>
      </c>
      <c r="B39" s="15">
        <v>2016</v>
      </c>
      <c r="C39" s="15">
        <v>2018</v>
      </c>
      <c r="D39" s="14" t="s">
        <v>167</v>
      </c>
      <c r="E39" s="14" t="s">
        <v>66</v>
      </c>
      <c r="F39" s="14" t="s">
        <v>58</v>
      </c>
      <c r="G39" s="14" t="s">
        <v>59</v>
      </c>
      <c r="H39" s="14" t="s">
        <v>25</v>
      </c>
      <c r="I39" s="14" t="s">
        <v>26</v>
      </c>
      <c r="J39" s="14" t="s">
        <v>17</v>
      </c>
      <c r="K39" s="14" t="s">
        <v>29</v>
      </c>
      <c r="L39" s="14" t="s">
        <v>30</v>
      </c>
      <c r="M39" s="28">
        <v>0</v>
      </c>
      <c r="N39" s="15">
        <v>0</v>
      </c>
      <c r="O39" s="16">
        <v>42343.702175925922</v>
      </c>
      <c r="P39" s="14" t="s">
        <v>53</v>
      </c>
    </row>
    <row r="40" spans="1:16">
      <c r="A40" s="14" t="s">
        <v>16</v>
      </c>
      <c r="B40" s="15">
        <v>2016</v>
      </c>
      <c r="C40" s="15">
        <v>2018</v>
      </c>
      <c r="D40" s="14" t="s">
        <v>167</v>
      </c>
      <c r="E40" s="14" t="s">
        <v>66</v>
      </c>
      <c r="F40" s="14" t="s">
        <v>54</v>
      </c>
      <c r="G40" s="14" t="s">
        <v>55</v>
      </c>
      <c r="H40" s="14" t="s">
        <v>25</v>
      </c>
      <c r="I40" s="14" t="s">
        <v>26</v>
      </c>
      <c r="J40" s="14" t="s">
        <v>17</v>
      </c>
      <c r="K40" s="14" t="s">
        <v>29</v>
      </c>
      <c r="L40" s="14" t="s">
        <v>30</v>
      </c>
      <c r="M40" s="28">
        <v>0</v>
      </c>
      <c r="N40" s="15">
        <v>0</v>
      </c>
      <c r="O40" s="16">
        <v>42343.702175925922</v>
      </c>
      <c r="P40" s="14" t="s">
        <v>53</v>
      </c>
    </row>
    <row r="41" spans="1:16">
      <c r="A41" s="14" t="s">
        <v>16</v>
      </c>
      <c r="B41" s="15">
        <v>2016</v>
      </c>
      <c r="C41" s="15">
        <v>2018</v>
      </c>
      <c r="D41" s="14" t="s">
        <v>167</v>
      </c>
      <c r="E41" s="14" t="s">
        <v>66</v>
      </c>
      <c r="F41" s="14" t="s">
        <v>69</v>
      </c>
      <c r="G41" s="14" t="s">
        <v>70</v>
      </c>
      <c r="H41" s="14" t="s">
        <v>75</v>
      </c>
      <c r="I41" s="14" t="s">
        <v>76</v>
      </c>
      <c r="J41" s="14" t="s">
        <v>17</v>
      </c>
      <c r="K41" s="14" t="s">
        <v>29</v>
      </c>
      <c r="L41" s="14" t="s">
        <v>30</v>
      </c>
      <c r="M41" s="28">
        <v>0</v>
      </c>
      <c r="N41" s="15">
        <v>0</v>
      </c>
      <c r="O41" s="16">
        <v>42343.702175925922</v>
      </c>
      <c r="P41" s="14" t="s">
        <v>53</v>
      </c>
    </row>
    <row r="42" spans="1:16">
      <c r="A42" s="14" t="s">
        <v>16</v>
      </c>
      <c r="B42" s="15">
        <v>2016</v>
      </c>
      <c r="C42" s="15">
        <v>2018</v>
      </c>
      <c r="D42" s="14" t="s">
        <v>167</v>
      </c>
      <c r="E42" s="14" t="s">
        <v>66</v>
      </c>
      <c r="F42" s="14" t="s">
        <v>114</v>
      </c>
      <c r="G42" s="14" t="s">
        <v>115</v>
      </c>
      <c r="H42" s="14" t="s">
        <v>75</v>
      </c>
      <c r="I42" s="14" t="s">
        <v>76</v>
      </c>
      <c r="J42" s="14" t="s">
        <v>17</v>
      </c>
      <c r="K42" s="14" t="s">
        <v>29</v>
      </c>
      <c r="L42" s="14" t="s">
        <v>30</v>
      </c>
      <c r="M42" s="28">
        <v>29120</v>
      </c>
      <c r="N42" s="15">
        <v>0</v>
      </c>
      <c r="O42" s="16">
        <v>42343.702870370369</v>
      </c>
      <c r="P42" s="14" t="s">
        <v>53</v>
      </c>
    </row>
    <row r="43" spans="1:16">
      <c r="A43" s="14" t="s">
        <v>16</v>
      </c>
      <c r="B43" s="15">
        <v>2016</v>
      </c>
      <c r="C43" s="15">
        <v>2018</v>
      </c>
      <c r="D43" s="14" t="s">
        <v>167</v>
      </c>
      <c r="E43" s="14" t="s">
        <v>66</v>
      </c>
      <c r="F43" s="14" t="s">
        <v>54</v>
      </c>
      <c r="G43" s="14" t="s">
        <v>55</v>
      </c>
      <c r="H43" s="14" t="s">
        <v>75</v>
      </c>
      <c r="I43" s="14" t="s">
        <v>76</v>
      </c>
      <c r="J43" s="14" t="s">
        <v>17</v>
      </c>
      <c r="K43" s="14" t="s">
        <v>29</v>
      </c>
      <c r="L43" s="14" t="s">
        <v>30</v>
      </c>
      <c r="M43" s="28">
        <v>0</v>
      </c>
      <c r="N43" s="15">
        <v>0</v>
      </c>
      <c r="O43" s="16">
        <v>42343.702175925922</v>
      </c>
      <c r="P43" s="14" t="s">
        <v>53</v>
      </c>
    </row>
    <row r="44" spans="1:16">
      <c r="A44" s="14" t="s">
        <v>16</v>
      </c>
      <c r="B44" s="15">
        <v>2016</v>
      </c>
      <c r="C44" s="15">
        <v>2018</v>
      </c>
      <c r="D44" s="14" t="s">
        <v>167</v>
      </c>
      <c r="E44" s="14" t="s">
        <v>66</v>
      </c>
      <c r="F44" s="14" t="s">
        <v>54</v>
      </c>
      <c r="G44" s="14" t="s">
        <v>55</v>
      </c>
      <c r="H44" s="14" t="s">
        <v>75</v>
      </c>
      <c r="I44" s="14" t="s">
        <v>76</v>
      </c>
      <c r="J44" s="14" t="s">
        <v>17</v>
      </c>
      <c r="K44" s="14" t="s">
        <v>29</v>
      </c>
      <c r="L44" s="14" t="s">
        <v>30</v>
      </c>
      <c r="M44" s="28">
        <v>0</v>
      </c>
      <c r="N44" s="15">
        <v>0</v>
      </c>
      <c r="O44" s="16">
        <v>42343.702175925922</v>
      </c>
      <c r="P44" s="14" t="s">
        <v>53</v>
      </c>
    </row>
    <row r="45" spans="1:16">
      <c r="A45" s="14" t="s">
        <v>16</v>
      </c>
      <c r="B45" s="15">
        <v>2016</v>
      </c>
      <c r="C45" s="15">
        <v>2018</v>
      </c>
      <c r="D45" s="14" t="s">
        <v>167</v>
      </c>
      <c r="E45" s="14" t="s">
        <v>66</v>
      </c>
      <c r="F45" s="14" t="s">
        <v>73</v>
      </c>
      <c r="G45" s="14" t="s">
        <v>74</v>
      </c>
      <c r="H45" s="14" t="s">
        <v>75</v>
      </c>
      <c r="I45" s="14" t="s">
        <v>76</v>
      </c>
      <c r="J45" s="14" t="s">
        <v>17</v>
      </c>
      <c r="K45" s="14" t="s">
        <v>29</v>
      </c>
      <c r="L45" s="14" t="s">
        <v>30</v>
      </c>
      <c r="M45" s="28">
        <v>0</v>
      </c>
      <c r="N45" s="15">
        <v>0</v>
      </c>
      <c r="O45" s="16">
        <v>42343.702175925922</v>
      </c>
      <c r="P45" s="14" t="s">
        <v>53</v>
      </c>
    </row>
    <row r="46" spans="1:16">
      <c r="A46" s="14" t="s">
        <v>16</v>
      </c>
      <c r="B46" s="15">
        <v>2016</v>
      </c>
      <c r="C46" s="15">
        <v>2018</v>
      </c>
      <c r="D46" s="14" t="s">
        <v>167</v>
      </c>
      <c r="E46" s="14" t="s">
        <v>66</v>
      </c>
      <c r="F46" s="14" t="s">
        <v>67</v>
      </c>
      <c r="G46" s="14" t="s">
        <v>68</v>
      </c>
      <c r="H46" s="14" t="s">
        <v>75</v>
      </c>
      <c r="I46" s="14" t="s">
        <v>76</v>
      </c>
      <c r="J46" s="14" t="s">
        <v>17</v>
      </c>
      <c r="K46" s="14" t="s">
        <v>29</v>
      </c>
      <c r="L46" s="14" t="s">
        <v>30</v>
      </c>
      <c r="M46" s="28">
        <v>30655</v>
      </c>
      <c r="N46" s="15">
        <v>0</v>
      </c>
      <c r="O46" s="16">
        <v>42343.702777777777</v>
      </c>
      <c r="P46" s="14" t="s">
        <v>53</v>
      </c>
    </row>
    <row r="47" spans="1:16">
      <c r="A47" s="14" t="s">
        <v>16</v>
      </c>
      <c r="B47" s="15">
        <v>2016</v>
      </c>
      <c r="C47" s="15">
        <v>2018</v>
      </c>
      <c r="D47" s="14" t="s">
        <v>167</v>
      </c>
      <c r="E47" s="14" t="s">
        <v>66</v>
      </c>
      <c r="F47" s="14" t="s">
        <v>31</v>
      </c>
      <c r="G47" s="14" t="s">
        <v>32</v>
      </c>
      <c r="H47" s="14" t="s">
        <v>33</v>
      </c>
      <c r="I47" s="14" t="s">
        <v>34</v>
      </c>
      <c r="J47" s="14" t="s">
        <v>17</v>
      </c>
      <c r="K47" s="14" t="s">
        <v>29</v>
      </c>
      <c r="L47" s="14" t="s">
        <v>30</v>
      </c>
      <c r="M47" s="28">
        <v>0</v>
      </c>
      <c r="N47" s="15">
        <v>0</v>
      </c>
      <c r="O47" s="16">
        <v>42343.702175925922</v>
      </c>
      <c r="P47" s="14" t="s">
        <v>53</v>
      </c>
    </row>
    <row r="48" spans="1:16">
      <c r="A48" s="14" t="s">
        <v>16</v>
      </c>
      <c r="B48" s="15">
        <v>2016</v>
      </c>
      <c r="C48" s="15">
        <v>2018</v>
      </c>
      <c r="D48" s="14" t="s">
        <v>167</v>
      </c>
      <c r="E48" s="14" t="s">
        <v>66</v>
      </c>
      <c r="F48" s="14" t="s">
        <v>77</v>
      </c>
      <c r="G48" s="14" t="s">
        <v>78</v>
      </c>
      <c r="H48" s="14" t="s">
        <v>62</v>
      </c>
      <c r="I48" s="14" t="s">
        <v>63</v>
      </c>
      <c r="J48" s="14" t="s">
        <v>17</v>
      </c>
      <c r="K48" s="14" t="s">
        <v>29</v>
      </c>
      <c r="L48" s="14" t="s">
        <v>30</v>
      </c>
      <c r="M48" s="28">
        <v>0</v>
      </c>
      <c r="N48" s="15">
        <v>0</v>
      </c>
      <c r="O48" s="16">
        <v>42343.702175925922</v>
      </c>
      <c r="P48" s="14" t="s">
        <v>53</v>
      </c>
    </row>
    <row r="49" spans="1:16">
      <c r="A49" s="14" t="s">
        <v>16</v>
      </c>
      <c r="B49" s="15">
        <v>2016</v>
      </c>
      <c r="C49" s="15">
        <v>2018</v>
      </c>
      <c r="D49" s="14" t="s">
        <v>167</v>
      </c>
      <c r="E49" s="14" t="s">
        <v>66</v>
      </c>
      <c r="F49" s="14" t="s">
        <v>79</v>
      </c>
      <c r="G49" s="14" t="s">
        <v>80</v>
      </c>
      <c r="H49" s="14" t="s">
        <v>62</v>
      </c>
      <c r="I49" s="14" t="s">
        <v>63</v>
      </c>
      <c r="J49" s="14" t="s">
        <v>17</v>
      </c>
      <c r="K49" s="14" t="s">
        <v>18</v>
      </c>
      <c r="L49" s="14" t="s">
        <v>20</v>
      </c>
      <c r="M49" s="28">
        <v>0</v>
      </c>
      <c r="N49" s="15">
        <v>0</v>
      </c>
      <c r="O49" s="16">
        <v>42343.702175925922</v>
      </c>
      <c r="P49" s="14" t="s">
        <v>53</v>
      </c>
    </row>
    <row r="50" spans="1:16">
      <c r="A50" s="14" t="s">
        <v>16</v>
      </c>
      <c r="B50" s="15">
        <v>2016</v>
      </c>
      <c r="C50" s="15">
        <v>2018</v>
      </c>
      <c r="D50" s="14" t="s">
        <v>169</v>
      </c>
      <c r="E50" s="14" t="s">
        <v>135</v>
      </c>
      <c r="F50" s="14" t="s">
        <v>54</v>
      </c>
      <c r="G50" s="14" t="s">
        <v>55</v>
      </c>
      <c r="H50" s="14" t="s">
        <v>22</v>
      </c>
      <c r="I50" s="14" t="s">
        <v>23</v>
      </c>
      <c r="J50" s="14" t="s">
        <v>24</v>
      </c>
      <c r="K50" s="14" t="s">
        <v>29</v>
      </c>
      <c r="L50" s="14" t="s">
        <v>30</v>
      </c>
      <c r="M50" s="28">
        <v>455883</v>
      </c>
      <c r="N50" s="15">
        <v>0</v>
      </c>
      <c r="O50" s="16">
        <v>42343.719490740739</v>
      </c>
      <c r="P50" s="14" t="s">
        <v>53</v>
      </c>
    </row>
    <row r="51" spans="1:16">
      <c r="A51" s="14" t="s">
        <v>16</v>
      </c>
      <c r="B51" s="15">
        <v>2016</v>
      </c>
      <c r="C51" s="15">
        <v>2018</v>
      </c>
      <c r="D51" s="14" t="s">
        <v>169</v>
      </c>
      <c r="E51" s="14" t="s">
        <v>135</v>
      </c>
      <c r="F51" s="14" t="s">
        <v>54</v>
      </c>
      <c r="G51" s="14" t="s">
        <v>55</v>
      </c>
      <c r="H51" s="14" t="s">
        <v>22</v>
      </c>
      <c r="I51" s="14" t="s">
        <v>23</v>
      </c>
      <c r="J51" s="14" t="s">
        <v>37</v>
      </c>
      <c r="K51" s="14" t="s">
        <v>29</v>
      </c>
      <c r="L51" s="14" t="s">
        <v>30</v>
      </c>
      <c r="M51" s="28">
        <v>9463</v>
      </c>
      <c r="N51" s="15">
        <v>0</v>
      </c>
      <c r="O51" s="16">
        <v>42343.719594907408</v>
      </c>
      <c r="P51" s="14" t="s">
        <v>53</v>
      </c>
    </row>
    <row r="52" spans="1:16">
      <c r="A52" s="14" t="s">
        <v>16</v>
      </c>
      <c r="B52" s="15">
        <v>2016</v>
      </c>
      <c r="C52" s="15">
        <v>2018</v>
      </c>
      <c r="D52" s="14" t="s">
        <v>170</v>
      </c>
      <c r="E52" s="14" t="s">
        <v>136</v>
      </c>
      <c r="F52" s="14" t="s">
        <v>58</v>
      </c>
      <c r="G52" s="14" t="s">
        <v>59</v>
      </c>
      <c r="H52" s="14" t="s">
        <v>25</v>
      </c>
      <c r="I52" s="14" t="s">
        <v>26</v>
      </c>
      <c r="J52" s="14" t="s">
        <v>17</v>
      </c>
      <c r="K52" s="14" t="s">
        <v>29</v>
      </c>
      <c r="L52" s="14" t="s">
        <v>30</v>
      </c>
      <c r="M52" s="28">
        <v>6254</v>
      </c>
      <c r="N52" s="15">
        <v>0</v>
      </c>
      <c r="O52" s="16">
        <v>42343.733796296299</v>
      </c>
      <c r="P52" s="14" t="s">
        <v>53</v>
      </c>
    </row>
    <row r="53" spans="1:16">
      <c r="A53" s="14" t="s">
        <v>16</v>
      </c>
      <c r="B53" s="15">
        <v>2016</v>
      </c>
      <c r="C53" s="15">
        <v>2018</v>
      </c>
      <c r="D53" s="14" t="s">
        <v>170</v>
      </c>
      <c r="E53" s="14" t="s">
        <v>136</v>
      </c>
      <c r="F53" s="14" t="s">
        <v>54</v>
      </c>
      <c r="G53" s="14" t="s">
        <v>55</v>
      </c>
      <c r="H53" s="14" t="s">
        <v>25</v>
      </c>
      <c r="I53" s="14" t="s">
        <v>26</v>
      </c>
      <c r="J53" s="14" t="s">
        <v>17</v>
      </c>
      <c r="K53" s="14" t="s">
        <v>29</v>
      </c>
      <c r="L53" s="14" t="s">
        <v>30</v>
      </c>
      <c r="M53" s="28">
        <v>3308</v>
      </c>
      <c r="N53" s="15">
        <v>0</v>
      </c>
      <c r="O53" s="16">
        <v>42343.733680555553</v>
      </c>
      <c r="P53" s="14" t="s">
        <v>53</v>
      </c>
    </row>
    <row r="54" spans="1:16">
      <c r="A54" s="14" t="s">
        <v>16</v>
      </c>
      <c r="B54" s="15">
        <v>2016</v>
      </c>
      <c r="C54" s="15">
        <v>2018</v>
      </c>
      <c r="D54" s="14" t="s">
        <v>170</v>
      </c>
      <c r="E54" s="14" t="s">
        <v>136</v>
      </c>
      <c r="F54" s="14" t="s">
        <v>73</v>
      </c>
      <c r="G54" s="14" t="s">
        <v>74</v>
      </c>
      <c r="H54" s="14" t="s">
        <v>75</v>
      </c>
      <c r="I54" s="14" t="s">
        <v>76</v>
      </c>
      <c r="J54" s="14" t="s">
        <v>17</v>
      </c>
      <c r="K54" s="14" t="s">
        <v>29</v>
      </c>
      <c r="L54" s="14" t="s">
        <v>30</v>
      </c>
      <c r="M54" s="28">
        <v>120000</v>
      </c>
      <c r="N54" s="15">
        <v>0</v>
      </c>
      <c r="O54" s="16">
        <v>42343.732939814814</v>
      </c>
      <c r="P54" s="14" t="s">
        <v>53</v>
      </c>
    </row>
    <row r="55" spans="1:16">
      <c r="A55" s="14" t="s">
        <v>16</v>
      </c>
      <c r="B55" s="15">
        <v>2016</v>
      </c>
      <c r="C55" s="15">
        <v>2018</v>
      </c>
      <c r="D55" s="14" t="s">
        <v>170</v>
      </c>
      <c r="E55" s="14" t="s">
        <v>136</v>
      </c>
      <c r="F55" s="14" t="s">
        <v>54</v>
      </c>
      <c r="G55" s="14" t="s">
        <v>55</v>
      </c>
      <c r="H55" s="14" t="s">
        <v>75</v>
      </c>
      <c r="I55" s="14" t="s">
        <v>76</v>
      </c>
      <c r="J55" s="14" t="s">
        <v>17</v>
      </c>
      <c r="K55" s="14" t="s">
        <v>29</v>
      </c>
      <c r="L55" s="14" t="s">
        <v>30</v>
      </c>
      <c r="M55" s="28">
        <v>35500</v>
      </c>
      <c r="N55" s="15">
        <v>0</v>
      </c>
      <c r="O55" s="16">
        <v>42343.733159722222</v>
      </c>
      <c r="P55" s="14" t="s">
        <v>53</v>
      </c>
    </row>
    <row r="56" spans="1:16">
      <c r="A56" s="14" t="s">
        <v>16</v>
      </c>
      <c r="B56" s="15">
        <v>2016</v>
      </c>
      <c r="C56" s="15">
        <v>2018</v>
      </c>
      <c r="D56" s="14" t="s">
        <v>170</v>
      </c>
      <c r="E56" s="14" t="s">
        <v>136</v>
      </c>
      <c r="F56" s="14" t="s">
        <v>77</v>
      </c>
      <c r="G56" s="14" t="s">
        <v>78</v>
      </c>
      <c r="H56" s="14" t="s">
        <v>62</v>
      </c>
      <c r="I56" s="14" t="s">
        <v>63</v>
      </c>
      <c r="J56" s="14" t="s">
        <v>17</v>
      </c>
      <c r="K56" s="14" t="s">
        <v>29</v>
      </c>
      <c r="L56" s="14" t="s">
        <v>30</v>
      </c>
      <c r="M56" s="28">
        <v>47072</v>
      </c>
      <c r="N56" s="15">
        <v>0</v>
      </c>
      <c r="O56" s="16">
        <v>42343.733067129629</v>
      </c>
      <c r="P56" s="14" t="s">
        <v>53</v>
      </c>
    </row>
    <row r="57" spans="1:16">
      <c r="A57" s="14" t="s">
        <v>16</v>
      </c>
      <c r="B57" s="15">
        <v>2016</v>
      </c>
      <c r="C57" s="15">
        <v>2018</v>
      </c>
      <c r="D57" s="14" t="s">
        <v>171</v>
      </c>
      <c r="E57" s="14" t="s">
        <v>137</v>
      </c>
      <c r="F57" s="14" t="s">
        <v>69</v>
      </c>
      <c r="G57" s="14" t="s">
        <v>70</v>
      </c>
      <c r="H57" s="14" t="s">
        <v>22</v>
      </c>
      <c r="I57" s="14" t="s">
        <v>23</v>
      </c>
      <c r="J57" s="14" t="s">
        <v>24</v>
      </c>
      <c r="K57" s="14" t="s">
        <v>29</v>
      </c>
      <c r="L57" s="14" t="s">
        <v>30</v>
      </c>
      <c r="M57" s="28">
        <v>98814</v>
      </c>
      <c r="N57" s="15">
        <v>0</v>
      </c>
      <c r="O57" s="16">
        <v>42343.72488425926</v>
      </c>
      <c r="P57" s="14" t="s">
        <v>53</v>
      </c>
    </row>
    <row r="58" spans="1:16">
      <c r="A58" s="14" t="s">
        <v>16</v>
      </c>
      <c r="B58" s="15">
        <v>2016</v>
      </c>
      <c r="C58" s="15">
        <v>2018</v>
      </c>
      <c r="D58" s="14" t="s">
        <v>171</v>
      </c>
      <c r="E58" s="14" t="s">
        <v>137</v>
      </c>
      <c r="F58" s="14" t="s">
        <v>71</v>
      </c>
      <c r="G58" s="14" t="s">
        <v>72</v>
      </c>
      <c r="H58" s="14" t="s">
        <v>25</v>
      </c>
      <c r="I58" s="14" t="s">
        <v>26</v>
      </c>
      <c r="J58" s="14" t="s">
        <v>17</v>
      </c>
      <c r="K58" s="14" t="s">
        <v>29</v>
      </c>
      <c r="L58" s="14" t="s">
        <v>30</v>
      </c>
      <c r="M58" s="28">
        <v>14000</v>
      </c>
      <c r="N58" s="15">
        <v>0</v>
      </c>
      <c r="O58" s="16">
        <v>42343.724780092591</v>
      </c>
      <c r="P58" s="14" t="s">
        <v>53</v>
      </c>
    </row>
    <row r="59" spans="1:16">
      <c r="A59" s="14" t="s">
        <v>16</v>
      </c>
      <c r="B59" s="15">
        <v>2016</v>
      </c>
      <c r="C59" s="15">
        <v>2018</v>
      </c>
      <c r="D59" s="14" t="s">
        <v>172</v>
      </c>
      <c r="E59" s="14" t="s">
        <v>83</v>
      </c>
      <c r="F59" s="14" t="s">
        <v>84</v>
      </c>
      <c r="G59" s="14" t="s">
        <v>85</v>
      </c>
      <c r="H59" s="14" t="s">
        <v>22</v>
      </c>
      <c r="I59" s="14" t="s">
        <v>23</v>
      </c>
      <c r="J59" s="14" t="s">
        <v>24</v>
      </c>
      <c r="K59" s="14" t="s">
        <v>29</v>
      </c>
      <c r="L59" s="14" t="s">
        <v>30</v>
      </c>
      <c r="M59" s="28">
        <v>7912</v>
      </c>
      <c r="N59" s="15">
        <v>0</v>
      </c>
      <c r="O59" s="16">
        <v>42343.902349537035</v>
      </c>
      <c r="P59" s="14" t="s">
        <v>53</v>
      </c>
    </row>
    <row r="60" spans="1:16">
      <c r="A60" s="14" t="s">
        <v>16</v>
      </c>
      <c r="B60" s="15">
        <v>2016</v>
      </c>
      <c r="C60" s="15">
        <v>2018</v>
      </c>
      <c r="D60" s="14" t="s">
        <v>172</v>
      </c>
      <c r="E60" s="14" t="s">
        <v>83</v>
      </c>
      <c r="F60" s="14" t="s">
        <v>54</v>
      </c>
      <c r="G60" s="14" t="s">
        <v>55</v>
      </c>
      <c r="H60" s="14" t="s">
        <v>22</v>
      </c>
      <c r="I60" s="14" t="s">
        <v>23</v>
      </c>
      <c r="J60" s="14" t="s">
        <v>24</v>
      </c>
      <c r="K60" s="14" t="s">
        <v>29</v>
      </c>
      <c r="L60" s="14" t="s">
        <v>30</v>
      </c>
      <c r="M60" s="28">
        <v>9692</v>
      </c>
      <c r="N60" s="15">
        <v>0</v>
      </c>
      <c r="O60" s="16">
        <v>42343.90216435185</v>
      </c>
      <c r="P60" s="14" t="s">
        <v>53</v>
      </c>
    </row>
    <row r="61" spans="1:16">
      <c r="A61" s="14" t="s">
        <v>16</v>
      </c>
      <c r="B61" s="15">
        <v>2016</v>
      </c>
      <c r="C61" s="15">
        <v>2018</v>
      </c>
      <c r="D61" s="14" t="s">
        <v>172</v>
      </c>
      <c r="E61" s="14" t="s">
        <v>83</v>
      </c>
      <c r="F61" s="14" t="s">
        <v>69</v>
      </c>
      <c r="G61" s="14" t="s">
        <v>70</v>
      </c>
      <c r="H61" s="14" t="s">
        <v>22</v>
      </c>
      <c r="I61" s="14" t="s">
        <v>23</v>
      </c>
      <c r="J61" s="14" t="s">
        <v>24</v>
      </c>
      <c r="K61" s="14" t="s">
        <v>29</v>
      </c>
      <c r="L61" s="14" t="s">
        <v>30</v>
      </c>
      <c r="M61" s="28">
        <v>33033</v>
      </c>
      <c r="N61" s="15">
        <v>0</v>
      </c>
      <c r="O61" s="16">
        <v>42343.902256944442</v>
      </c>
      <c r="P61" s="14" t="s">
        <v>53</v>
      </c>
    </row>
    <row r="62" spans="1:16">
      <c r="A62" s="14" t="s">
        <v>16</v>
      </c>
      <c r="B62" s="15">
        <v>2016</v>
      </c>
      <c r="C62" s="15">
        <v>2018</v>
      </c>
      <c r="D62" s="14" t="s">
        <v>172</v>
      </c>
      <c r="E62" s="14" t="s">
        <v>83</v>
      </c>
      <c r="F62" s="14" t="s">
        <v>58</v>
      </c>
      <c r="G62" s="14" t="s">
        <v>59</v>
      </c>
      <c r="H62" s="14" t="s">
        <v>22</v>
      </c>
      <c r="I62" s="14" t="s">
        <v>23</v>
      </c>
      <c r="J62" s="14" t="s">
        <v>24</v>
      </c>
      <c r="K62" s="14" t="s">
        <v>29</v>
      </c>
      <c r="L62" s="14" t="s">
        <v>30</v>
      </c>
      <c r="M62" s="28">
        <v>0</v>
      </c>
      <c r="N62" s="15">
        <v>0</v>
      </c>
      <c r="O62" s="16">
        <v>42343.901516203703</v>
      </c>
      <c r="P62" s="14" t="s">
        <v>53</v>
      </c>
    </row>
    <row r="63" spans="1:16">
      <c r="A63" s="14" t="s">
        <v>16</v>
      </c>
      <c r="B63" s="15">
        <v>2016</v>
      </c>
      <c r="C63" s="15">
        <v>2018</v>
      </c>
      <c r="D63" s="14" t="s">
        <v>172</v>
      </c>
      <c r="E63" s="14" t="s">
        <v>83</v>
      </c>
      <c r="F63" s="14" t="s">
        <v>58</v>
      </c>
      <c r="G63" s="14" t="s">
        <v>59</v>
      </c>
      <c r="H63" s="14" t="s">
        <v>25</v>
      </c>
      <c r="I63" s="14" t="s">
        <v>26</v>
      </c>
      <c r="J63" s="14" t="s">
        <v>17</v>
      </c>
      <c r="K63" s="14" t="s">
        <v>29</v>
      </c>
      <c r="L63" s="14" t="s">
        <v>30</v>
      </c>
      <c r="M63" s="28">
        <v>0</v>
      </c>
      <c r="N63" s="15">
        <v>0</v>
      </c>
      <c r="O63" s="16">
        <v>42343.901516203703</v>
      </c>
      <c r="P63" s="14" t="s">
        <v>53</v>
      </c>
    </row>
    <row r="64" spans="1:16">
      <c r="A64" s="14" t="s">
        <v>16</v>
      </c>
      <c r="B64" s="15">
        <v>2016</v>
      </c>
      <c r="C64" s="15">
        <v>2018</v>
      </c>
      <c r="D64" s="14" t="s">
        <v>172</v>
      </c>
      <c r="E64" s="14" t="s">
        <v>83</v>
      </c>
      <c r="F64" s="14" t="s">
        <v>67</v>
      </c>
      <c r="G64" s="14" t="s">
        <v>68</v>
      </c>
      <c r="H64" s="14" t="s">
        <v>25</v>
      </c>
      <c r="I64" s="14" t="s">
        <v>26</v>
      </c>
      <c r="J64" s="14" t="s">
        <v>17</v>
      </c>
      <c r="K64" s="14" t="s">
        <v>29</v>
      </c>
      <c r="L64" s="14" t="s">
        <v>30</v>
      </c>
      <c r="M64" s="28">
        <v>0</v>
      </c>
      <c r="N64" s="15">
        <v>0</v>
      </c>
      <c r="O64" s="16">
        <v>42343.901516203703</v>
      </c>
      <c r="P64" s="14" t="s">
        <v>53</v>
      </c>
    </row>
    <row r="65" spans="1:16">
      <c r="A65" s="14" t="s">
        <v>16</v>
      </c>
      <c r="B65" s="15">
        <v>2016</v>
      </c>
      <c r="C65" s="15">
        <v>2018</v>
      </c>
      <c r="D65" s="14" t="s">
        <v>172</v>
      </c>
      <c r="E65" s="14" t="s">
        <v>83</v>
      </c>
      <c r="F65" s="14" t="s">
        <v>54</v>
      </c>
      <c r="G65" s="14" t="s">
        <v>55</v>
      </c>
      <c r="H65" s="14" t="s">
        <v>25</v>
      </c>
      <c r="I65" s="14" t="s">
        <v>26</v>
      </c>
      <c r="J65" s="14" t="s">
        <v>17</v>
      </c>
      <c r="K65" s="14" t="s">
        <v>29</v>
      </c>
      <c r="L65" s="14" t="s">
        <v>30</v>
      </c>
      <c r="M65" s="28">
        <v>0</v>
      </c>
      <c r="N65" s="15">
        <v>0</v>
      </c>
      <c r="O65" s="16">
        <v>42343.901516203703</v>
      </c>
      <c r="P65" s="14" t="s">
        <v>53</v>
      </c>
    </row>
    <row r="66" spans="1:16">
      <c r="A66" s="14" t="s">
        <v>16</v>
      </c>
      <c r="B66" s="15">
        <v>2016</v>
      </c>
      <c r="C66" s="15">
        <v>2018</v>
      </c>
      <c r="D66" s="14" t="s">
        <v>172</v>
      </c>
      <c r="E66" s="14" t="s">
        <v>83</v>
      </c>
      <c r="F66" s="14" t="s">
        <v>69</v>
      </c>
      <c r="G66" s="14" t="s">
        <v>70</v>
      </c>
      <c r="H66" s="14" t="s">
        <v>75</v>
      </c>
      <c r="I66" s="14" t="s">
        <v>76</v>
      </c>
      <c r="J66" s="14" t="s">
        <v>17</v>
      </c>
      <c r="K66" s="14" t="s">
        <v>29</v>
      </c>
      <c r="L66" s="14" t="s">
        <v>30</v>
      </c>
      <c r="M66" s="28">
        <v>20202</v>
      </c>
      <c r="N66" s="15">
        <v>0</v>
      </c>
      <c r="O66" s="16">
        <v>42343.901747685188</v>
      </c>
      <c r="P66" s="14" t="s">
        <v>53</v>
      </c>
    </row>
    <row r="67" spans="1:16">
      <c r="A67" s="14" t="s">
        <v>16</v>
      </c>
      <c r="B67" s="15">
        <v>2016</v>
      </c>
      <c r="C67" s="15">
        <v>2018</v>
      </c>
      <c r="D67" s="14" t="s">
        <v>172</v>
      </c>
      <c r="E67" s="14" t="s">
        <v>83</v>
      </c>
      <c r="F67" s="14" t="s">
        <v>73</v>
      </c>
      <c r="G67" s="14" t="s">
        <v>74</v>
      </c>
      <c r="H67" s="14" t="s">
        <v>75</v>
      </c>
      <c r="I67" s="14" t="s">
        <v>76</v>
      </c>
      <c r="J67" s="14" t="s">
        <v>17</v>
      </c>
      <c r="K67" s="14" t="s">
        <v>29</v>
      </c>
      <c r="L67" s="14" t="s">
        <v>30</v>
      </c>
      <c r="M67" s="28">
        <v>22828</v>
      </c>
      <c r="N67" s="15">
        <v>0</v>
      </c>
      <c r="O67" s="16">
        <v>42343.901631944442</v>
      </c>
      <c r="P67" s="14" t="s">
        <v>53</v>
      </c>
    </row>
    <row r="68" spans="1:16">
      <c r="A68" s="14" t="s">
        <v>16</v>
      </c>
      <c r="B68" s="15">
        <v>2016</v>
      </c>
      <c r="C68" s="15">
        <v>2018</v>
      </c>
      <c r="D68" s="14" t="s">
        <v>172</v>
      </c>
      <c r="E68" s="14" t="s">
        <v>83</v>
      </c>
      <c r="F68" s="14" t="s">
        <v>58</v>
      </c>
      <c r="G68" s="14" t="s">
        <v>59</v>
      </c>
      <c r="H68" s="14" t="s">
        <v>75</v>
      </c>
      <c r="I68" s="14" t="s">
        <v>76</v>
      </c>
      <c r="J68" s="14" t="s">
        <v>17</v>
      </c>
      <c r="K68" s="14" t="s">
        <v>29</v>
      </c>
      <c r="L68" s="14" t="s">
        <v>30</v>
      </c>
      <c r="M68" s="28">
        <v>0</v>
      </c>
      <c r="N68" s="15">
        <v>0</v>
      </c>
      <c r="O68" s="16">
        <v>42343.901516203703</v>
      </c>
      <c r="P68" s="14" t="s">
        <v>53</v>
      </c>
    </row>
    <row r="69" spans="1:16">
      <c r="A69" s="14" t="s">
        <v>16</v>
      </c>
      <c r="B69" s="15">
        <v>2016</v>
      </c>
      <c r="C69" s="15">
        <v>2018</v>
      </c>
      <c r="D69" s="14" t="s">
        <v>172</v>
      </c>
      <c r="E69" s="14" t="s">
        <v>83</v>
      </c>
      <c r="F69" s="14" t="s">
        <v>54</v>
      </c>
      <c r="G69" s="14" t="s">
        <v>55</v>
      </c>
      <c r="H69" s="14" t="s">
        <v>75</v>
      </c>
      <c r="I69" s="14" t="s">
        <v>76</v>
      </c>
      <c r="J69" s="14" t="s">
        <v>17</v>
      </c>
      <c r="K69" s="14" t="s">
        <v>29</v>
      </c>
      <c r="L69" s="14" t="s">
        <v>30</v>
      </c>
      <c r="M69" s="28">
        <v>0</v>
      </c>
      <c r="N69" s="15">
        <v>0</v>
      </c>
      <c r="O69" s="16">
        <v>42343.901516203703</v>
      </c>
      <c r="P69" s="14" t="s">
        <v>53</v>
      </c>
    </row>
    <row r="70" spans="1:16">
      <c r="A70" s="14" t="s">
        <v>16</v>
      </c>
      <c r="B70" s="15">
        <v>2016</v>
      </c>
      <c r="C70" s="15">
        <v>2018</v>
      </c>
      <c r="D70" s="14" t="s">
        <v>172</v>
      </c>
      <c r="E70" s="14" t="s">
        <v>83</v>
      </c>
      <c r="F70" s="14" t="s">
        <v>54</v>
      </c>
      <c r="G70" s="14" t="s">
        <v>55</v>
      </c>
      <c r="H70" s="14" t="s">
        <v>75</v>
      </c>
      <c r="I70" s="14" t="s">
        <v>76</v>
      </c>
      <c r="J70" s="14" t="s">
        <v>17</v>
      </c>
      <c r="K70" s="14" t="s">
        <v>29</v>
      </c>
      <c r="L70" s="14" t="s">
        <v>30</v>
      </c>
      <c r="M70" s="28">
        <v>0</v>
      </c>
      <c r="N70" s="15">
        <v>0</v>
      </c>
      <c r="O70" s="16">
        <v>42343.901516203703</v>
      </c>
      <c r="P70" s="14" t="s">
        <v>53</v>
      </c>
    </row>
    <row r="71" spans="1:16">
      <c r="A71" s="14" t="s">
        <v>16</v>
      </c>
      <c r="B71" s="15">
        <v>2016</v>
      </c>
      <c r="C71" s="15">
        <v>2018</v>
      </c>
      <c r="D71" s="14" t="s">
        <v>172</v>
      </c>
      <c r="E71" s="14" t="s">
        <v>83</v>
      </c>
      <c r="F71" s="14" t="s">
        <v>84</v>
      </c>
      <c r="G71" s="14" t="s">
        <v>85</v>
      </c>
      <c r="H71" s="14" t="s">
        <v>75</v>
      </c>
      <c r="I71" s="14" t="s">
        <v>76</v>
      </c>
      <c r="J71" s="14" t="s">
        <v>17</v>
      </c>
      <c r="K71" s="14" t="s">
        <v>29</v>
      </c>
      <c r="L71" s="14" t="s">
        <v>30</v>
      </c>
      <c r="M71" s="28">
        <v>22403</v>
      </c>
      <c r="N71" s="15">
        <v>0</v>
      </c>
      <c r="O71" s="16">
        <v>42343.901863425926</v>
      </c>
      <c r="P71" s="14" t="s">
        <v>53</v>
      </c>
    </row>
    <row r="72" spans="1:16">
      <c r="A72" s="14" t="s">
        <v>16</v>
      </c>
      <c r="B72" s="15">
        <v>2016</v>
      </c>
      <c r="C72" s="15">
        <v>2018</v>
      </c>
      <c r="D72" s="14" t="s">
        <v>172</v>
      </c>
      <c r="E72" s="14" t="s">
        <v>83</v>
      </c>
      <c r="F72" s="14" t="s">
        <v>31</v>
      </c>
      <c r="G72" s="14" t="s">
        <v>32</v>
      </c>
      <c r="H72" s="14" t="s">
        <v>33</v>
      </c>
      <c r="I72" s="14" t="s">
        <v>34</v>
      </c>
      <c r="J72" s="14" t="s">
        <v>17</v>
      </c>
      <c r="K72" s="14" t="s">
        <v>29</v>
      </c>
      <c r="L72" s="14" t="s">
        <v>30</v>
      </c>
      <c r="M72" s="28">
        <v>0</v>
      </c>
      <c r="N72" s="15">
        <v>0</v>
      </c>
      <c r="O72" s="16">
        <v>42343.901516203703</v>
      </c>
      <c r="P72" s="14" t="s">
        <v>53</v>
      </c>
    </row>
    <row r="73" spans="1:16">
      <c r="A73" s="14" t="s">
        <v>16</v>
      </c>
      <c r="B73" s="15">
        <v>2016</v>
      </c>
      <c r="C73" s="15">
        <v>2018</v>
      </c>
      <c r="D73" s="14" t="s">
        <v>172</v>
      </c>
      <c r="E73" s="14" t="s">
        <v>83</v>
      </c>
      <c r="F73" s="14" t="s">
        <v>77</v>
      </c>
      <c r="G73" s="14" t="s">
        <v>78</v>
      </c>
      <c r="H73" s="14" t="s">
        <v>62</v>
      </c>
      <c r="I73" s="14" t="s">
        <v>63</v>
      </c>
      <c r="J73" s="14" t="s">
        <v>17</v>
      </c>
      <c r="K73" s="14" t="s">
        <v>29</v>
      </c>
      <c r="L73" s="14" t="s">
        <v>30</v>
      </c>
      <c r="M73" s="28">
        <v>0</v>
      </c>
      <c r="N73" s="15">
        <v>0</v>
      </c>
      <c r="O73" s="16">
        <v>42343.901516203703</v>
      </c>
      <c r="P73" s="14" t="s">
        <v>53</v>
      </c>
    </row>
    <row r="74" spans="1:16">
      <c r="A74" s="14" t="s">
        <v>16</v>
      </c>
      <c r="B74" s="15">
        <v>2016</v>
      </c>
      <c r="C74" s="15">
        <v>2018</v>
      </c>
      <c r="D74" s="14" t="s">
        <v>173</v>
      </c>
      <c r="E74" s="14" t="s">
        <v>138</v>
      </c>
      <c r="F74" s="14" t="s">
        <v>54</v>
      </c>
      <c r="G74" s="14" t="s">
        <v>55</v>
      </c>
      <c r="H74" s="14" t="s">
        <v>22</v>
      </c>
      <c r="I74" s="14" t="s">
        <v>23</v>
      </c>
      <c r="J74" s="14" t="s">
        <v>24</v>
      </c>
      <c r="K74" s="14" t="s">
        <v>29</v>
      </c>
      <c r="L74" s="14" t="s">
        <v>30</v>
      </c>
      <c r="M74" s="28">
        <v>469703</v>
      </c>
      <c r="N74" s="15">
        <v>0</v>
      </c>
      <c r="O74" s="16">
        <v>42343.797430555554</v>
      </c>
      <c r="P74" s="14" t="s">
        <v>53</v>
      </c>
    </row>
    <row r="75" spans="1:16">
      <c r="A75" s="14" t="s">
        <v>16</v>
      </c>
      <c r="B75" s="15">
        <v>2016</v>
      </c>
      <c r="C75" s="15">
        <v>2018</v>
      </c>
      <c r="D75" s="14" t="s">
        <v>173</v>
      </c>
      <c r="E75" s="14" t="s">
        <v>138</v>
      </c>
      <c r="F75" s="14" t="s">
        <v>54</v>
      </c>
      <c r="G75" s="14" t="s">
        <v>55</v>
      </c>
      <c r="H75" s="14" t="s">
        <v>22</v>
      </c>
      <c r="I75" s="14" t="s">
        <v>23</v>
      </c>
      <c r="J75" s="14" t="s">
        <v>37</v>
      </c>
      <c r="K75" s="14" t="s">
        <v>29</v>
      </c>
      <c r="L75" s="14" t="s">
        <v>30</v>
      </c>
      <c r="M75" s="28">
        <v>42833</v>
      </c>
      <c r="N75" s="15">
        <v>0</v>
      </c>
      <c r="O75" s="16">
        <v>42343.795590277776</v>
      </c>
      <c r="P75" s="14" t="s">
        <v>53</v>
      </c>
    </row>
    <row r="76" spans="1:16">
      <c r="A76" s="14" t="s">
        <v>16</v>
      </c>
      <c r="B76" s="15">
        <v>2016</v>
      </c>
      <c r="C76" s="15">
        <v>2018</v>
      </c>
      <c r="D76" s="14" t="s">
        <v>173</v>
      </c>
      <c r="E76" s="14" t="s">
        <v>138</v>
      </c>
      <c r="F76" s="14" t="s">
        <v>54</v>
      </c>
      <c r="G76" s="14" t="s">
        <v>55</v>
      </c>
      <c r="H76" s="14" t="s">
        <v>25</v>
      </c>
      <c r="I76" s="14" t="s">
        <v>26</v>
      </c>
      <c r="J76" s="14" t="s">
        <v>17</v>
      </c>
      <c r="K76" s="14" t="s">
        <v>29</v>
      </c>
      <c r="L76" s="14" t="s">
        <v>30</v>
      </c>
      <c r="M76" s="28">
        <v>5500</v>
      </c>
      <c r="N76" s="15">
        <v>0</v>
      </c>
      <c r="O76" s="16">
        <v>42343.795208333337</v>
      </c>
      <c r="P76" s="14" t="s">
        <v>53</v>
      </c>
    </row>
    <row r="77" spans="1:16">
      <c r="A77" s="14" t="s">
        <v>16</v>
      </c>
      <c r="B77" s="15">
        <v>2016</v>
      </c>
      <c r="C77" s="15">
        <v>2018</v>
      </c>
      <c r="D77" s="14" t="s">
        <v>174</v>
      </c>
      <c r="E77" s="14" t="s">
        <v>139</v>
      </c>
      <c r="F77" s="14" t="s">
        <v>54</v>
      </c>
      <c r="G77" s="14" t="s">
        <v>55</v>
      </c>
      <c r="H77" s="14" t="s">
        <v>25</v>
      </c>
      <c r="I77" s="14" t="s">
        <v>26</v>
      </c>
      <c r="J77" s="14" t="s">
        <v>17</v>
      </c>
      <c r="K77" s="14" t="s">
        <v>29</v>
      </c>
      <c r="L77" s="14" t="s">
        <v>30</v>
      </c>
      <c r="M77" s="28">
        <v>247500</v>
      </c>
      <c r="N77" s="15">
        <v>0</v>
      </c>
      <c r="O77" s="16">
        <v>42343.921273148146</v>
      </c>
      <c r="P77" s="14" t="s">
        <v>53</v>
      </c>
    </row>
    <row r="78" spans="1:16">
      <c r="A78" s="14" t="s">
        <v>16</v>
      </c>
      <c r="B78" s="15">
        <v>2016</v>
      </c>
      <c r="C78" s="15">
        <v>2018</v>
      </c>
      <c r="D78" s="14" t="s">
        <v>174</v>
      </c>
      <c r="E78" s="14" t="s">
        <v>139</v>
      </c>
      <c r="F78" s="14" t="s">
        <v>58</v>
      </c>
      <c r="G78" s="14" t="s">
        <v>59</v>
      </c>
      <c r="H78" s="14" t="s">
        <v>25</v>
      </c>
      <c r="I78" s="14" t="s">
        <v>26</v>
      </c>
      <c r="J78" s="14" t="s">
        <v>17</v>
      </c>
      <c r="K78" s="14" t="s">
        <v>29</v>
      </c>
      <c r="L78" s="14" t="s">
        <v>30</v>
      </c>
      <c r="M78" s="28">
        <v>6022</v>
      </c>
      <c r="N78" s="15">
        <v>0</v>
      </c>
      <c r="O78" s="16">
        <v>42343.92150462963</v>
      </c>
      <c r="P78" s="14" t="s">
        <v>53</v>
      </c>
    </row>
    <row r="79" spans="1:16">
      <c r="A79" s="14" t="s">
        <v>16</v>
      </c>
      <c r="B79" s="15">
        <v>2016</v>
      </c>
      <c r="C79" s="15">
        <v>2018</v>
      </c>
      <c r="D79" s="14" t="s">
        <v>174</v>
      </c>
      <c r="E79" s="14" t="s">
        <v>139</v>
      </c>
      <c r="F79" s="14" t="s">
        <v>84</v>
      </c>
      <c r="G79" s="14" t="s">
        <v>85</v>
      </c>
      <c r="H79" s="14" t="s">
        <v>25</v>
      </c>
      <c r="I79" s="14" t="s">
        <v>26</v>
      </c>
      <c r="J79" s="14" t="s">
        <v>17</v>
      </c>
      <c r="K79" s="14" t="s">
        <v>29</v>
      </c>
      <c r="L79" s="14" t="s">
        <v>30</v>
      </c>
      <c r="M79" s="28">
        <v>61740</v>
      </c>
      <c r="N79" s="15">
        <v>0</v>
      </c>
      <c r="O79" s="16">
        <v>42343.921018518522</v>
      </c>
      <c r="P79" s="14" t="s">
        <v>53</v>
      </c>
    </row>
    <row r="80" spans="1:16">
      <c r="A80" s="14" t="s">
        <v>16</v>
      </c>
      <c r="B80" s="15">
        <v>2016</v>
      </c>
      <c r="C80" s="15">
        <v>2018</v>
      </c>
      <c r="D80" s="14" t="s">
        <v>174</v>
      </c>
      <c r="E80" s="14" t="s">
        <v>139</v>
      </c>
      <c r="F80" s="14" t="s">
        <v>54</v>
      </c>
      <c r="G80" s="14" t="s">
        <v>55</v>
      </c>
      <c r="H80" s="14" t="s">
        <v>75</v>
      </c>
      <c r="I80" s="14" t="s">
        <v>76</v>
      </c>
      <c r="J80" s="14" t="s">
        <v>17</v>
      </c>
      <c r="K80" s="14" t="s">
        <v>29</v>
      </c>
      <c r="L80" s="14" t="s">
        <v>30</v>
      </c>
      <c r="M80" s="28">
        <v>93966</v>
      </c>
      <c r="N80" s="15">
        <v>0</v>
      </c>
      <c r="O80" s="16">
        <v>42343.921180555553</v>
      </c>
      <c r="P80" s="14" t="s">
        <v>53</v>
      </c>
    </row>
    <row r="81" spans="1:16">
      <c r="A81" s="14" t="s">
        <v>16</v>
      </c>
      <c r="B81" s="15">
        <v>2016</v>
      </c>
      <c r="C81" s="15">
        <v>2018</v>
      </c>
      <c r="D81" s="14" t="s">
        <v>174</v>
      </c>
      <c r="E81" s="14" t="s">
        <v>139</v>
      </c>
      <c r="F81" s="14" t="s">
        <v>77</v>
      </c>
      <c r="G81" s="14" t="s">
        <v>78</v>
      </c>
      <c r="H81" s="14" t="s">
        <v>62</v>
      </c>
      <c r="I81" s="14" t="s">
        <v>63</v>
      </c>
      <c r="J81" s="14" t="s">
        <v>17</v>
      </c>
      <c r="K81" s="14" t="s">
        <v>29</v>
      </c>
      <c r="L81" s="14" t="s">
        <v>30</v>
      </c>
      <c r="M81" s="28">
        <v>118402</v>
      </c>
      <c r="N81" s="15">
        <v>0</v>
      </c>
      <c r="O81" s="16">
        <v>42343.921365740738</v>
      </c>
      <c r="P81" s="14" t="s">
        <v>53</v>
      </c>
    </row>
    <row r="82" spans="1:16">
      <c r="A82" s="14" t="s">
        <v>16</v>
      </c>
      <c r="B82" s="15">
        <v>2016</v>
      </c>
      <c r="C82" s="15">
        <v>2018</v>
      </c>
      <c r="D82" s="14" t="s">
        <v>175</v>
      </c>
      <c r="E82" s="14" t="s">
        <v>140</v>
      </c>
      <c r="F82" s="14" t="s">
        <v>54</v>
      </c>
      <c r="G82" s="14" t="s">
        <v>55</v>
      </c>
      <c r="H82" s="14" t="s">
        <v>22</v>
      </c>
      <c r="I82" s="14" t="s">
        <v>23</v>
      </c>
      <c r="J82" s="14" t="s">
        <v>24</v>
      </c>
      <c r="K82" s="14" t="s">
        <v>29</v>
      </c>
      <c r="L82" s="14" t="s">
        <v>30</v>
      </c>
      <c r="M82" s="28">
        <v>265896</v>
      </c>
      <c r="N82" s="15">
        <v>0</v>
      </c>
      <c r="O82" s="16">
        <v>42344.000185185185</v>
      </c>
      <c r="P82" s="14" t="s">
        <v>53</v>
      </c>
    </row>
    <row r="83" spans="1:16">
      <c r="A83" s="14" t="s">
        <v>16</v>
      </c>
      <c r="B83" s="15">
        <v>2016</v>
      </c>
      <c r="C83" s="15">
        <v>2018</v>
      </c>
      <c r="D83" s="14" t="s">
        <v>176</v>
      </c>
      <c r="E83" s="14" t="s">
        <v>141</v>
      </c>
      <c r="F83" s="14" t="s">
        <v>114</v>
      </c>
      <c r="G83" s="14" t="s">
        <v>115</v>
      </c>
      <c r="H83" s="14" t="s">
        <v>22</v>
      </c>
      <c r="I83" s="14" t="s">
        <v>23</v>
      </c>
      <c r="J83" s="14" t="s">
        <v>24</v>
      </c>
      <c r="K83" s="14" t="s">
        <v>29</v>
      </c>
      <c r="L83" s="14" t="s">
        <v>30</v>
      </c>
      <c r="M83" s="28">
        <v>7253</v>
      </c>
      <c r="N83" s="15">
        <v>0</v>
      </c>
      <c r="O83" s="16">
        <v>42344.486446759256</v>
      </c>
      <c r="P83" s="14" t="s">
        <v>53</v>
      </c>
    </row>
    <row r="84" spans="1:16">
      <c r="A84" s="14" t="s">
        <v>16</v>
      </c>
      <c r="B84" s="15">
        <v>2016</v>
      </c>
      <c r="C84" s="15">
        <v>2018</v>
      </c>
      <c r="D84" s="14" t="s">
        <v>176</v>
      </c>
      <c r="E84" s="14" t="s">
        <v>141</v>
      </c>
      <c r="F84" s="14" t="s">
        <v>73</v>
      </c>
      <c r="G84" s="14" t="s">
        <v>74</v>
      </c>
      <c r="H84" s="14" t="s">
        <v>22</v>
      </c>
      <c r="I84" s="14" t="s">
        <v>23</v>
      </c>
      <c r="J84" s="14" t="s">
        <v>24</v>
      </c>
      <c r="K84" s="14" t="s">
        <v>29</v>
      </c>
      <c r="L84" s="14" t="s">
        <v>30</v>
      </c>
      <c r="M84" s="28">
        <v>9188</v>
      </c>
      <c r="N84" s="15">
        <v>0</v>
      </c>
      <c r="O84" s="16">
        <v>42344.48636574074</v>
      </c>
      <c r="P84" s="14" t="s">
        <v>53</v>
      </c>
    </row>
    <row r="85" spans="1:16">
      <c r="A85" s="14" t="s">
        <v>16</v>
      </c>
      <c r="B85" s="15">
        <v>2016</v>
      </c>
      <c r="C85" s="15">
        <v>2018</v>
      </c>
      <c r="D85" s="14" t="s">
        <v>176</v>
      </c>
      <c r="E85" s="14" t="s">
        <v>141</v>
      </c>
      <c r="F85" s="14" t="s">
        <v>114</v>
      </c>
      <c r="G85" s="14" t="s">
        <v>115</v>
      </c>
      <c r="H85" s="14" t="s">
        <v>75</v>
      </c>
      <c r="I85" s="14" t="s">
        <v>76</v>
      </c>
      <c r="J85" s="14" t="s">
        <v>17</v>
      </c>
      <c r="K85" s="14" t="s">
        <v>29</v>
      </c>
      <c r="L85" s="14" t="s">
        <v>30</v>
      </c>
      <c r="M85" s="28">
        <v>28156</v>
      </c>
      <c r="N85" s="15">
        <v>0</v>
      </c>
      <c r="O85" s="16">
        <v>42344.486562500002</v>
      </c>
      <c r="P85" s="14" t="s">
        <v>53</v>
      </c>
    </row>
    <row r="86" spans="1:16">
      <c r="A86" s="14" t="s">
        <v>16</v>
      </c>
      <c r="B86" s="15">
        <v>2016</v>
      </c>
      <c r="C86" s="15">
        <v>2018</v>
      </c>
      <c r="D86" s="14" t="s">
        <v>177</v>
      </c>
      <c r="E86" s="14" t="s">
        <v>142</v>
      </c>
      <c r="F86" s="14" t="s">
        <v>114</v>
      </c>
      <c r="G86" s="14" t="s">
        <v>115</v>
      </c>
      <c r="H86" s="14" t="s">
        <v>22</v>
      </c>
      <c r="I86" s="14" t="s">
        <v>23</v>
      </c>
      <c r="J86" s="14" t="s">
        <v>24</v>
      </c>
      <c r="K86" s="14" t="s">
        <v>29</v>
      </c>
      <c r="L86" s="14" t="s">
        <v>30</v>
      </c>
      <c r="M86" s="28">
        <v>27956</v>
      </c>
      <c r="N86" s="15">
        <v>0</v>
      </c>
      <c r="O86" s="16">
        <v>42344.075312499997</v>
      </c>
      <c r="P86" s="14" t="s">
        <v>53</v>
      </c>
    </row>
    <row r="87" spans="1:16">
      <c r="A87" s="14" t="s">
        <v>16</v>
      </c>
      <c r="B87" s="15">
        <v>2016</v>
      </c>
      <c r="C87" s="15">
        <v>2018</v>
      </c>
      <c r="D87" s="14" t="s">
        <v>177</v>
      </c>
      <c r="E87" s="14" t="s">
        <v>142</v>
      </c>
      <c r="F87" s="14" t="s">
        <v>114</v>
      </c>
      <c r="G87" s="14" t="s">
        <v>115</v>
      </c>
      <c r="H87" s="14" t="s">
        <v>75</v>
      </c>
      <c r="I87" s="14" t="s">
        <v>76</v>
      </c>
      <c r="J87" s="14" t="s">
        <v>17</v>
      </c>
      <c r="K87" s="14" t="s">
        <v>29</v>
      </c>
      <c r="L87" s="14" t="s">
        <v>30</v>
      </c>
      <c r="M87" s="28">
        <v>192523</v>
      </c>
      <c r="N87" s="15">
        <v>0</v>
      </c>
      <c r="O87" s="16">
        <v>42344.075439814813</v>
      </c>
      <c r="P87" s="14" t="s">
        <v>53</v>
      </c>
    </row>
    <row r="88" spans="1:16">
      <c r="A88" s="14" t="s">
        <v>16</v>
      </c>
      <c r="B88" s="15">
        <v>2016</v>
      </c>
      <c r="C88" s="15">
        <v>2018</v>
      </c>
      <c r="D88" s="14" t="s">
        <v>178</v>
      </c>
      <c r="E88" s="14" t="s">
        <v>90</v>
      </c>
      <c r="F88" s="14" t="s">
        <v>49</v>
      </c>
      <c r="G88" s="14" t="s">
        <v>50</v>
      </c>
      <c r="H88" s="14" t="s">
        <v>51</v>
      </c>
      <c r="I88" s="14" t="s">
        <v>52</v>
      </c>
      <c r="J88" s="14" t="s">
        <v>17</v>
      </c>
      <c r="K88" s="14" t="s">
        <v>18</v>
      </c>
      <c r="L88" s="14" t="s">
        <v>19</v>
      </c>
      <c r="M88" s="28">
        <v>0</v>
      </c>
      <c r="N88" s="15">
        <v>0</v>
      </c>
      <c r="O88" s="16">
        <v>42343.833449074074</v>
      </c>
      <c r="P88" s="14" t="s">
        <v>53</v>
      </c>
    </row>
    <row r="89" spans="1:16">
      <c r="A89" s="14" t="s">
        <v>16</v>
      </c>
      <c r="B89" s="15">
        <v>2016</v>
      </c>
      <c r="C89" s="15">
        <v>2018</v>
      </c>
      <c r="D89" s="14" t="s">
        <v>178</v>
      </c>
      <c r="E89" s="14" t="s">
        <v>90</v>
      </c>
      <c r="F89" s="14" t="s">
        <v>91</v>
      </c>
      <c r="G89" s="14" t="s">
        <v>92</v>
      </c>
      <c r="H89" s="14" t="s">
        <v>46</v>
      </c>
      <c r="I89" s="14" t="s">
        <v>47</v>
      </c>
      <c r="J89" s="14" t="s">
        <v>17</v>
      </c>
      <c r="K89" s="14" t="s">
        <v>29</v>
      </c>
      <c r="L89" s="14" t="s">
        <v>21</v>
      </c>
      <c r="M89" s="28">
        <v>0</v>
      </c>
      <c r="N89" s="15">
        <v>0</v>
      </c>
      <c r="O89" s="16">
        <v>42343.833449074074</v>
      </c>
      <c r="P89" s="14" t="s">
        <v>53</v>
      </c>
    </row>
    <row r="90" spans="1:16">
      <c r="A90" s="14" t="s">
        <v>16</v>
      </c>
      <c r="B90" s="15">
        <v>2016</v>
      </c>
      <c r="C90" s="15">
        <v>2018</v>
      </c>
      <c r="D90" s="14" t="s">
        <v>178</v>
      </c>
      <c r="E90" s="14" t="s">
        <v>90</v>
      </c>
      <c r="F90" s="14" t="s">
        <v>58</v>
      </c>
      <c r="G90" s="14" t="s">
        <v>59</v>
      </c>
      <c r="H90" s="14" t="s">
        <v>22</v>
      </c>
      <c r="I90" s="14" t="s">
        <v>23</v>
      </c>
      <c r="J90" s="14" t="s">
        <v>24</v>
      </c>
      <c r="K90" s="14" t="s">
        <v>29</v>
      </c>
      <c r="L90" s="14" t="s">
        <v>30</v>
      </c>
      <c r="M90" s="28">
        <v>0</v>
      </c>
      <c r="N90" s="15">
        <v>0</v>
      </c>
      <c r="O90" s="16">
        <v>42343.833449074074</v>
      </c>
      <c r="P90" s="14" t="s">
        <v>53</v>
      </c>
    </row>
    <row r="91" spans="1:16">
      <c r="A91" s="14" t="s">
        <v>16</v>
      </c>
      <c r="B91" s="15">
        <v>2016</v>
      </c>
      <c r="C91" s="15">
        <v>2018</v>
      </c>
      <c r="D91" s="14" t="s">
        <v>178</v>
      </c>
      <c r="E91" s="14" t="s">
        <v>90</v>
      </c>
      <c r="F91" s="14" t="s">
        <v>93</v>
      </c>
      <c r="G91" s="14" t="s">
        <v>94</v>
      </c>
      <c r="H91" s="14" t="s">
        <v>22</v>
      </c>
      <c r="I91" s="14" t="s">
        <v>23</v>
      </c>
      <c r="J91" s="14" t="s">
        <v>24</v>
      </c>
      <c r="K91" s="14" t="s">
        <v>29</v>
      </c>
      <c r="L91" s="14" t="s">
        <v>30</v>
      </c>
      <c r="M91" s="28">
        <v>0</v>
      </c>
      <c r="N91" s="15">
        <v>0</v>
      </c>
      <c r="O91" s="16">
        <v>42343.833449074074</v>
      </c>
      <c r="P91" s="14" t="s">
        <v>53</v>
      </c>
    </row>
    <row r="92" spans="1:16">
      <c r="A92" s="14" t="s">
        <v>16</v>
      </c>
      <c r="B92" s="15">
        <v>2016</v>
      </c>
      <c r="C92" s="15">
        <v>2018</v>
      </c>
      <c r="D92" s="14" t="s">
        <v>178</v>
      </c>
      <c r="E92" s="14" t="s">
        <v>90</v>
      </c>
      <c r="F92" s="14" t="s">
        <v>69</v>
      </c>
      <c r="G92" s="14" t="s">
        <v>70</v>
      </c>
      <c r="H92" s="14" t="s">
        <v>22</v>
      </c>
      <c r="I92" s="14" t="s">
        <v>23</v>
      </c>
      <c r="J92" s="14" t="s">
        <v>24</v>
      </c>
      <c r="K92" s="14" t="s">
        <v>29</v>
      </c>
      <c r="L92" s="14" t="s">
        <v>30</v>
      </c>
      <c r="M92" s="28">
        <v>125381</v>
      </c>
      <c r="N92" s="15">
        <v>0</v>
      </c>
      <c r="O92" s="16">
        <v>42343.833807870367</v>
      </c>
      <c r="P92" s="14" t="s">
        <v>53</v>
      </c>
    </row>
    <row r="93" spans="1:16">
      <c r="A93" s="14" t="s">
        <v>16</v>
      </c>
      <c r="B93" s="15">
        <v>2016</v>
      </c>
      <c r="C93" s="15">
        <v>2018</v>
      </c>
      <c r="D93" s="14" t="s">
        <v>178</v>
      </c>
      <c r="E93" s="14" t="s">
        <v>90</v>
      </c>
      <c r="F93" s="14" t="s">
        <v>73</v>
      </c>
      <c r="G93" s="14" t="s">
        <v>74</v>
      </c>
      <c r="H93" s="14" t="s">
        <v>22</v>
      </c>
      <c r="I93" s="14" t="s">
        <v>23</v>
      </c>
      <c r="J93" s="14" t="s">
        <v>24</v>
      </c>
      <c r="K93" s="14" t="s">
        <v>29</v>
      </c>
      <c r="L93" s="14" t="s">
        <v>30</v>
      </c>
      <c r="M93" s="28">
        <v>7636</v>
      </c>
      <c r="N93" s="15">
        <v>0</v>
      </c>
      <c r="O93" s="16">
        <v>42343.833703703705</v>
      </c>
      <c r="P93" s="14" t="s">
        <v>53</v>
      </c>
    </row>
    <row r="94" spans="1:16">
      <c r="A94" s="14" t="s">
        <v>16</v>
      </c>
      <c r="B94" s="15">
        <v>2016</v>
      </c>
      <c r="C94" s="15">
        <v>2018</v>
      </c>
      <c r="D94" s="14" t="s">
        <v>178</v>
      </c>
      <c r="E94" s="14" t="s">
        <v>90</v>
      </c>
      <c r="F94" s="14" t="s">
        <v>56</v>
      </c>
      <c r="G94" s="14" t="s">
        <v>57</v>
      </c>
      <c r="H94" s="14" t="s">
        <v>25</v>
      </c>
      <c r="I94" s="14" t="s">
        <v>26</v>
      </c>
      <c r="J94" s="14" t="s">
        <v>17</v>
      </c>
      <c r="K94" s="14" t="s">
        <v>29</v>
      </c>
      <c r="L94" s="14" t="s">
        <v>19</v>
      </c>
      <c r="M94" s="28">
        <v>0</v>
      </c>
      <c r="N94" s="15">
        <v>0</v>
      </c>
      <c r="O94" s="16">
        <v>42343.833449074074</v>
      </c>
      <c r="P94" s="14" t="s">
        <v>53</v>
      </c>
    </row>
    <row r="95" spans="1:16">
      <c r="A95" s="14" t="s">
        <v>16</v>
      </c>
      <c r="B95" s="15">
        <v>2016</v>
      </c>
      <c r="C95" s="15">
        <v>2018</v>
      </c>
      <c r="D95" s="14" t="s">
        <v>178</v>
      </c>
      <c r="E95" s="14" t="s">
        <v>90</v>
      </c>
      <c r="F95" s="14" t="s">
        <v>93</v>
      </c>
      <c r="G95" s="14" t="s">
        <v>94</v>
      </c>
      <c r="H95" s="14" t="s">
        <v>25</v>
      </c>
      <c r="I95" s="14" t="s">
        <v>26</v>
      </c>
      <c r="J95" s="14" t="s">
        <v>17</v>
      </c>
      <c r="K95" s="14" t="s">
        <v>29</v>
      </c>
      <c r="L95" s="14" t="s">
        <v>30</v>
      </c>
      <c r="M95" s="28">
        <v>0</v>
      </c>
      <c r="N95" s="15">
        <v>0</v>
      </c>
      <c r="O95" s="16">
        <v>42343.833449074074</v>
      </c>
      <c r="P95" s="14" t="s">
        <v>53</v>
      </c>
    </row>
    <row r="96" spans="1:16">
      <c r="A96" s="14" t="s">
        <v>16</v>
      </c>
      <c r="B96" s="15">
        <v>2016</v>
      </c>
      <c r="C96" s="15">
        <v>2018</v>
      </c>
      <c r="D96" s="14" t="s">
        <v>178</v>
      </c>
      <c r="E96" s="14" t="s">
        <v>90</v>
      </c>
      <c r="F96" s="14" t="s">
        <v>79</v>
      </c>
      <c r="G96" s="14" t="s">
        <v>80</v>
      </c>
      <c r="H96" s="14" t="s">
        <v>25</v>
      </c>
      <c r="I96" s="14" t="s">
        <v>26</v>
      </c>
      <c r="J96" s="14" t="s">
        <v>17</v>
      </c>
      <c r="K96" s="14" t="s">
        <v>18</v>
      </c>
      <c r="L96" s="14" t="s">
        <v>20</v>
      </c>
      <c r="M96" s="28">
        <v>0</v>
      </c>
      <c r="N96" s="15">
        <v>0</v>
      </c>
      <c r="O96" s="16">
        <v>42343.833449074074</v>
      </c>
      <c r="P96" s="14" t="s">
        <v>53</v>
      </c>
    </row>
    <row r="97" spans="1:16">
      <c r="A97" s="14" t="s">
        <v>16</v>
      </c>
      <c r="B97" s="15">
        <v>2016</v>
      </c>
      <c r="C97" s="15">
        <v>2018</v>
      </c>
      <c r="D97" s="14" t="s">
        <v>178</v>
      </c>
      <c r="E97" s="14" t="s">
        <v>90</v>
      </c>
      <c r="F97" s="14" t="s">
        <v>58</v>
      </c>
      <c r="G97" s="14" t="s">
        <v>59</v>
      </c>
      <c r="H97" s="14" t="s">
        <v>25</v>
      </c>
      <c r="I97" s="14" t="s">
        <v>26</v>
      </c>
      <c r="J97" s="14" t="s">
        <v>17</v>
      </c>
      <c r="K97" s="14" t="s">
        <v>29</v>
      </c>
      <c r="L97" s="14" t="s">
        <v>30</v>
      </c>
      <c r="M97" s="28">
        <v>0</v>
      </c>
      <c r="N97" s="15">
        <v>0</v>
      </c>
      <c r="O97" s="16">
        <v>42343.833449074074</v>
      </c>
      <c r="P97" s="14" t="s">
        <v>53</v>
      </c>
    </row>
    <row r="98" spans="1:16">
      <c r="A98" s="14" t="s">
        <v>16</v>
      </c>
      <c r="B98" s="15">
        <v>2016</v>
      </c>
      <c r="C98" s="15">
        <v>2018</v>
      </c>
      <c r="D98" s="14" t="s">
        <v>178</v>
      </c>
      <c r="E98" s="14" t="s">
        <v>90</v>
      </c>
      <c r="F98" s="14" t="s">
        <v>86</v>
      </c>
      <c r="G98" s="14" t="s">
        <v>87</v>
      </c>
      <c r="H98" s="14" t="s">
        <v>25</v>
      </c>
      <c r="I98" s="14" t="s">
        <v>26</v>
      </c>
      <c r="J98" s="14" t="s">
        <v>17</v>
      </c>
      <c r="K98" s="14" t="s">
        <v>29</v>
      </c>
      <c r="L98" s="14" t="s">
        <v>30</v>
      </c>
      <c r="M98" s="28">
        <v>0</v>
      </c>
      <c r="N98" s="15">
        <v>0</v>
      </c>
      <c r="O98" s="16">
        <v>42343.833449074074</v>
      </c>
      <c r="P98" s="14" t="s">
        <v>53</v>
      </c>
    </row>
    <row r="99" spans="1:16">
      <c r="A99" s="14" t="s">
        <v>16</v>
      </c>
      <c r="B99" s="15">
        <v>2016</v>
      </c>
      <c r="C99" s="15">
        <v>2018</v>
      </c>
      <c r="D99" s="14" t="s">
        <v>178</v>
      </c>
      <c r="E99" s="14" t="s">
        <v>90</v>
      </c>
      <c r="F99" s="14" t="s">
        <v>73</v>
      </c>
      <c r="G99" s="14" t="s">
        <v>74</v>
      </c>
      <c r="H99" s="14" t="s">
        <v>75</v>
      </c>
      <c r="I99" s="14" t="s">
        <v>76</v>
      </c>
      <c r="J99" s="14" t="s">
        <v>17</v>
      </c>
      <c r="K99" s="14" t="s">
        <v>29</v>
      </c>
      <c r="L99" s="14" t="s">
        <v>30</v>
      </c>
      <c r="M99" s="28">
        <v>111148</v>
      </c>
      <c r="N99" s="15">
        <v>0</v>
      </c>
      <c r="O99" s="16">
        <v>42343.83390046296</v>
      </c>
      <c r="P99" s="14" t="s">
        <v>53</v>
      </c>
    </row>
    <row r="100" spans="1:16">
      <c r="A100" s="14" t="s">
        <v>16</v>
      </c>
      <c r="B100" s="15">
        <v>2016</v>
      </c>
      <c r="C100" s="15">
        <v>2018</v>
      </c>
      <c r="D100" s="14" t="s">
        <v>178</v>
      </c>
      <c r="E100" s="14" t="s">
        <v>90</v>
      </c>
      <c r="F100" s="14" t="s">
        <v>54</v>
      </c>
      <c r="G100" s="14" t="s">
        <v>55</v>
      </c>
      <c r="H100" s="14" t="s">
        <v>75</v>
      </c>
      <c r="I100" s="14" t="s">
        <v>76</v>
      </c>
      <c r="J100" s="14" t="s">
        <v>17</v>
      </c>
      <c r="K100" s="14" t="s">
        <v>29</v>
      </c>
      <c r="L100" s="14" t="s">
        <v>30</v>
      </c>
      <c r="M100" s="28">
        <v>0</v>
      </c>
      <c r="N100" s="15">
        <v>0</v>
      </c>
      <c r="O100" s="16">
        <v>42343.833449074074</v>
      </c>
      <c r="P100" s="14" t="s">
        <v>53</v>
      </c>
    </row>
    <row r="101" spans="1:16">
      <c r="A101" s="14" t="s">
        <v>16</v>
      </c>
      <c r="B101" s="15">
        <v>2016</v>
      </c>
      <c r="C101" s="15">
        <v>2018</v>
      </c>
      <c r="D101" s="14" t="s">
        <v>178</v>
      </c>
      <c r="E101" s="14" t="s">
        <v>90</v>
      </c>
      <c r="F101" s="14" t="s">
        <v>31</v>
      </c>
      <c r="G101" s="14" t="s">
        <v>32</v>
      </c>
      <c r="H101" s="14" t="s">
        <v>33</v>
      </c>
      <c r="I101" s="14" t="s">
        <v>34</v>
      </c>
      <c r="J101" s="14" t="s">
        <v>17</v>
      </c>
      <c r="K101" s="14" t="s">
        <v>29</v>
      </c>
      <c r="L101" s="14" t="s">
        <v>30</v>
      </c>
      <c r="M101" s="28">
        <v>0</v>
      </c>
      <c r="N101" s="15">
        <v>0</v>
      </c>
      <c r="O101" s="16">
        <v>42343.833449074074</v>
      </c>
      <c r="P101" s="14" t="s">
        <v>53</v>
      </c>
    </row>
    <row r="102" spans="1:16">
      <c r="A102" s="14" t="s">
        <v>16</v>
      </c>
      <c r="B102" s="15">
        <v>2016</v>
      </c>
      <c r="C102" s="15">
        <v>2018</v>
      </c>
      <c r="D102" s="14" t="s">
        <v>178</v>
      </c>
      <c r="E102" s="14" t="s">
        <v>90</v>
      </c>
      <c r="F102" s="14" t="s">
        <v>95</v>
      </c>
      <c r="G102" s="14" t="s">
        <v>96</v>
      </c>
      <c r="H102" s="14" t="s">
        <v>64</v>
      </c>
      <c r="I102" s="14" t="s">
        <v>65</v>
      </c>
      <c r="J102" s="14" t="s">
        <v>17</v>
      </c>
      <c r="K102" s="14" t="s">
        <v>18</v>
      </c>
      <c r="L102" s="14" t="s">
        <v>19</v>
      </c>
      <c r="M102" s="28">
        <v>0</v>
      </c>
      <c r="N102" s="15">
        <v>0</v>
      </c>
      <c r="O102" s="16">
        <v>42343.833449074074</v>
      </c>
      <c r="P102" s="14" t="s">
        <v>53</v>
      </c>
    </row>
    <row r="103" spans="1:16">
      <c r="A103" s="14" t="s">
        <v>16</v>
      </c>
      <c r="B103" s="15">
        <v>2016</v>
      </c>
      <c r="C103" s="15">
        <v>2018</v>
      </c>
      <c r="D103" s="14" t="s">
        <v>178</v>
      </c>
      <c r="E103" s="14" t="s">
        <v>90</v>
      </c>
      <c r="F103" s="14" t="s">
        <v>81</v>
      </c>
      <c r="G103" s="14" t="s">
        <v>82</v>
      </c>
      <c r="H103" s="14" t="s">
        <v>27</v>
      </c>
      <c r="I103" s="14" t="s">
        <v>28</v>
      </c>
      <c r="J103" s="14" t="s">
        <v>17</v>
      </c>
      <c r="K103" s="14" t="s">
        <v>29</v>
      </c>
      <c r="L103" s="14" t="s">
        <v>30</v>
      </c>
      <c r="M103" s="28">
        <v>0</v>
      </c>
      <c r="N103" s="15">
        <v>0</v>
      </c>
      <c r="O103" s="16">
        <v>42343.833449074074</v>
      </c>
      <c r="P103" s="14" t="s">
        <v>53</v>
      </c>
    </row>
    <row r="104" spans="1:16">
      <c r="A104" s="14" t="s">
        <v>16</v>
      </c>
      <c r="B104" s="15">
        <v>2016</v>
      </c>
      <c r="C104" s="15">
        <v>2018</v>
      </c>
      <c r="D104" s="14" t="s">
        <v>178</v>
      </c>
      <c r="E104" s="14" t="s">
        <v>90</v>
      </c>
      <c r="F104" s="14" t="s">
        <v>56</v>
      </c>
      <c r="G104" s="14" t="s">
        <v>57</v>
      </c>
      <c r="H104" s="14" t="s">
        <v>88</v>
      </c>
      <c r="I104" s="14" t="s">
        <v>89</v>
      </c>
      <c r="J104" s="14" t="s">
        <v>17</v>
      </c>
      <c r="K104" s="14" t="s">
        <v>29</v>
      </c>
      <c r="L104" s="14" t="s">
        <v>19</v>
      </c>
      <c r="M104" s="28">
        <v>0</v>
      </c>
      <c r="N104" s="15">
        <v>0</v>
      </c>
      <c r="O104" s="16">
        <v>42343.833449074074</v>
      </c>
      <c r="P104" s="14" t="s">
        <v>53</v>
      </c>
    </row>
    <row r="105" spans="1:16">
      <c r="A105" s="14" t="s">
        <v>16</v>
      </c>
      <c r="B105" s="15">
        <v>2016</v>
      </c>
      <c r="C105" s="15">
        <v>2018</v>
      </c>
      <c r="D105" s="14" t="s">
        <v>178</v>
      </c>
      <c r="E105" s="14" t="s">
        <v>90</v>
      </c>
      <c r="F105" s="14" t="s">
        <v>77</v>
      </c>
      <c r="G105" s="14" t="s">
        <v>78</v>
      </c>
      <c r="H105" s="14" t="s">
        <v>62</v>
      </c>
      <c r="I105" s="14" t="s">
        <v>63</v>
      </c>
      <c r="J105" s="14" t="s">
        <v>17</v>
      </c>
      <c r="K105" s="14" t="s">
        <v>29</v>
      </c>
      <c r="L105" s="14" t="s">
        <v>30</v>
      </c>
      <c r="M105" s="28">
        <v>0</v>
      </c>
      <c r="N105" s="15">
        <v>0</v>
      </c>
      <c r="O105" s="16">
        <v>42343.833449074074</v>
      </c>
      <c r="P105" s="14" t="s">
        <v>53</v>
      </c>
    </row>
    <row r="106" spans="1:16">
      <c r="A106" s="14" t="s">
        <v>16</v>
      </c>
      <c r="B106" s="15">
        <v>2016</v>
      </c>
      <c r="C106" s="15">
        <v>2018</v>
      </c>
      <c r="D106" s="14" t="s">
        <v>178</v>
      </c>
      <c r="E106" s="14" t="s">
        <v>90</v>
      </c>
      <c r="F106" s="14" t="s">
        <v>97</v>
      </c>
      <c r="G106" s="14" t="s">
        <v>98</v>
      </c>
      <c r="H106" s="14" t="s">
        <v>62</v>
      </c>
      <c r="I106" s="14" t="s">
        <v>63</v>
      </c>
      <c r="J106" s="14" t="s">
        <v>17</v>
      </c>
      <c r="K106" s="14" t="s">
        <v>29</v>
      </c>
      <c r="L106" s="14" t="s">
        <v>19</v>
      </c>
      <c r="M106" s="28">
        <v>0</v>
      </c>
      <c r="N106" s="15">
        <v>0</v>
      </c>
      <c r="O106" s="16">
        <v>42343.833449074074</v>
      </c>
      <c r="P106" s="14" t="s">
        <v>53</v>
      </c>
    </row>
    <row r="107" spans="1:16">
      <c r="A107" s="14" t="s">
        <v>16</v>
      </c>
      <c r="B107" s="15">
        <v>2016</v>
      </c>
      <c r="C107" s="15">
        <v>2018</v>
      </c>
      <c r="D107" s="14" t="s">
        <v>178</v>
      </c>
      <c r="E107" s="14" t="s">
        <v>90</v>
      </c>
      <c r="F107" s="14" t="s">
        <v>79</v>
      </c>
      <c r="G107" s="14" t="s">
        <v>80</v>
      </c>
      <c r="H107" s="14" t="s">
        <v>62</v>
      </c>
      <c r="I107" s="14" t="s">
        <v>63</v>
      </c>
      <c r="J107" s="14" t="s">
        <v>17</v>
      </c>
      <c r="K107" s="14" t="s">
        <v>18</v>
      </c>
      <c r="L107" s="14" t="s">
        <v>20</v>
      </c>
      <c r="M107" s="28">
        <v>0</v>
      </c>
      <c r="N107" s="15">
        <v>0</v>
      </c>
      <c r="O107" s="16">
        <v>42343.833449074074</v>
      </c>
      <c r="P107" s="14" t="s">
        <v>53</v>
      </c>
    </row>
    <row r="108" spans="1:16">
      <c r="A108" s="14" t="s">
        <v>16</v>
      </c>
      <c r="B108" s="15">
        <v>2016</v>
      </c>
      <c r="C108" s="15">
        <v>2018</v>
      </c>
      <c r="D108" s="14" t="s">
        <v>178</v>
      </c>
      <c r="E108" s="14" t="s">
        <v>90</v>
      </c>
      <c r="F108" s="14" t="s">
        <v>60</v>
      </c>
      <c r="G108" s="14" t="s">
        <v>61</v>
      </c>
      <c r="H108" s="14" t="s">
        <v>62</v>
      </c>
      <c r="I108" s="14" t="s">
        <v>63</v>
      </c>
      <c r="J108" s="14" t="s">
        <v>17</v>
      </c>
      <c r="K108" s="14" t="s">
        <v>18</v>
      </c>
      <c r="L108" s="14" t="s">
        <v>19</v>
      </c>
      <c r="M108" s="28">
        <v>0</v>
      </c>
      <c r="N108" s="15">
        <v>0</v>
      </c>
      <c r="O108" s="16">
        <v>42343.833449074074</v>
      </c>
      <c r="P108" s="14" t="s">
        <v>53</v>
      </c>
    </row>
    <row r="109" spans="1:16">
      <c r="A109" s="14" t="s">
        <v>16</v>
      </c>
      <c r="B109" s="15">
        <v>2016</v>
      </c>
      <c r="C109" s="15">
        <v>2018</v>
      </c>
      <c r="D109" s="14" t="s">
        <v>179</v>
      </c>
      <c r="E109" s="14" t="s">
        <v>150</v>
      </c>
      <c r="F109" s="14" t="s">
        <v>49</v>
      </c>
      <c r="G109" s="14" t="s">
        <v>50</v>
      </c>
      <c r="H109" s="14" t="s">
        <v>51</v>
      </c>
      <c r="I109" s="14" t="s">
        <v>52</v>
      </c>
      <c r="J109" s="14" t="s">
        <v>17</v>
      </c>
      <c r="K109" s="14" t="s">
        <v>18</v>
      </c>
      <c r="L109" s="14" t="s">
        <v>19</v>
      </c>
      <c r="M109" s="28">
        <v>40000</v>
      </c>
      <c r="N109" s="15">
        <v>0</v>
      </c>
      <c r="O109" s="16">
        <v>42343.871516203704</v>
      </c>
      <c r="P109" s="14" t="s">
        <v>53</v>
      </c>
    </row>
    <row r="110" spans="1:16">
      <c r="A110" s="14" t="s">
        <v>16</v>
      </c>
      <c r="B110" s="15">
        <v>2016</v>
      </c>
      <c r="C110" s="15">
        <v>2018</v>
      </c>
      <c r="D110" s="14" t="s">
        <v>179</v>
      </c>
      <c r="E110" s="14" t="s">
        <v>150</v>
      </c>
      <c r="F110" s="14" t="s">
        <v>91</v>
      </c>
      <c r="G110" s="14" t="s">
        <v>92</v>
      </c>
      <c r="H110" s="14" t="s">
        <v>46</v>
      </c>
      <c r="I110" s="14" t="s">
        <v>47</v>
      </c>
      <c r="J110" s="14" t="s">
        <v>17</v>
      </c>
      <c r="K110" s="14" t="s">
        <v>29</v>
      </c>
      <c r="L110" s="14" t="s">
        <v>21</v>
      </c>
      <c r="M110" s="28">
        <v>55566</v>
      </c>
      <c r="N110" s="15">
        <v>0</v>
      </c>
      <c r="O110" s="16">
        <v>42343.871932870374</v>
      </c>
      <c r="P110" s="14" t="s">
        <v>53</v>
      </c>
    </row>
    <row r="111" spans="1:16">
      <c r="A111" s="14" t="s">
        <v>16</v>
      </c>
      <c r="B111" s="15">
        <v>2016</v>
      </c>
      <c r="C111" s="15">
        <v>2018</v>
      </c>
      <c r="D111" s="14" t="s">
        <v>179</v>
      </c>
      <c r="E111" s="14" t="s">
        <v>150</v>
      </c>
      <c r="F111" s="14" t="s">
        <v>56</v>
      </c>
      <c r="G111" s="14" t="s">
        <v>57</v>
      </c>
      <c r="H111" s="14" t="s">
        <v>25</v>
      </c>
      <c r="I111" s="14" t="s">
        <v>26</v>
      </c>
      <c r="J111" s="14" t="s">
        <v>17</v>
      </c>
      <c r="K111" s="14" t="s">
        <v>29</v>
      </c>
      <c r="L111" s="14" t="s">
        <v>19</v>
      </c>
      <c r="M111" s="28">
        <v>45287</v>
      </c>
      <c r="N111" s="15">
        <v>0</v>
      </c>
      <c r="O111" s="16">
        <v>42343.872395833336</v>
      </c>
      <c r="P111" s="14" t="s">
        <v>53</v>
      </c>
    </row>
    <row r="112" spans="1:16">
      <c r="A112" s="14" t="s">
        <v>16</v>
      </c>
      <c r="B112" s="15">
        <v>2016</v>
      </c>
      <c r="C112" s="15">
        <v>2018</v>
      </c>
      <c r="D112" s="14" t="s">
        <v>179</v>
      </c>
      <c r="E112" s="14" t="s">
        <v>150</v>
      </c>
      <c r="F112" s="14" t="s">
        <v>93</v>
      </c>
      <c r="G112" s="14" t="s">
        <v>94</v>
      </c>
      <c r="H112" s="14" t="s">
        <v>25</v>
      </c>
      <c r="I112" s="14" t="s">
        <v>26</v>
      </c>
      <c r="J112" s="14" t="s">
        <v>17</v>
      </c>
      <c r="K112" s="14" t="s">
        <v>29</v>
      </c>
      <c r="L112" s="14" t="s">
        <v>30</v>
      </c>
      <c r="M112" s="28">
        <v>21995</v>
      </c>
      <c r="N112" s="15">
        <v>0</v>
      </c>
      <c r="O112" s="16">
        <v>42343.872627314813</v>
      </c>
      <c r="P112" s="14" t="s">
        <v>53</v>
      </c>
    </row>
    <row r="113" spans="1:16">
      <c r="A113" s="14" t="s">
        <v>16</v>
      </c>
      <c r="B113" s="15">
        <v>2016</v>
      </c>
      <c r="C113" s="15">
        <v>2018</v>
      </c>
      <c r="D113" s="14" t="s">
        <v>179</v>
      </c>
      <c r="E113" s="14" t="s">
        <v>150</v>
      </c>
      <c r="F113" s="14" t="s">
        <v>86</v>
      </c>
      <c r="G113" s="14" t="s">
        <v>87</v>
      </c>
      <c r="H113" s="14" t="s">
        <v>25</v>
      </c>
      <c r="I113" s="14" t="s">
        <v>26</v>
      </c>
      <c r="J113" s="14" t="s">
        <v>17</v>
      </c>
      <c r="K113" s="14" t="s">
        <v>29</v>
      </c>
      <c r="L113" s="14" t="s">
        <v>30</v>
      </c>
      <c r="M113" s="28">
        <v>1793724</v>
      </c>
      <c r="N113" s="15">
        <v>0</v>
      </c>
      <c r="O113" s="16">
        <v>42343.87228009259</v>
      </c>
      <c r="P113" s="14" t="s">
        <v>53</v>
      </c>
    </row>
    <row r="114" spans="1:16">
      <c r="A114" s="14" t="s">
        <v>16</v>
      </c>
      <c r="B114" s="15">
        <v>2016</v>
      </c>
      <c r="C114" s="15">
        <v>2018</v>
      </c>
      <c r="D114" s="14" t="s">
        <v>179</v>
      </c>
      <c r="E114" s="14" t="s">
        <v>150</v>
      </c>
      <c r="F114" s="14" t="s">
        <v>79</v>
      </c>
      <c r="G114" s="14" t="s">
        <v>80</v>
      </c>
      <c r="H114" s="14" t="s">
        <v>25</v>
      </c>
      <c r="I114" s="14" t="s">
        <v>26</v>
      </c>
      <c r="J114" s="14" t="s">
        <v>17</v>
      </c>
      <c r="K114" s="14" t="s">
        <v>18</v>
      </c>
      <c r="L114" s="14" t="s">
        <v>20</v>
      </c>
      <c r="M114" s="28">
        <v>74485</v>
      </c>
      <c r="N114" s="15">
        <v>0</v>
      </c>
      <c r="O114" s="16">
        <v>42343.871631944443</v>
      </c>
      <c r="P114" s="14" t="s">
        <v>53</v>
      </c>
    </row>
    <row r="115" spans="1:16">
      <c r="A115" s="14" t="s">
        <v>16</v>
      </c>
      <c r="B115" s="15">
        <v>2016</v>
      </c>
      <c r="C115" s="15">
        <v>2018</v>
      </c>
      <c r="D115" s="14" t="s">
        <v>179</v>
      </c>
      <c r="E115" s="14" t="s">
        <v>150</v>
      </c>
      <c r="F115" s="14" t="s">
        <v>58</v>
      </c>
      <c r="G115" s="14" t="s">
        <v>59</v>
      </c>
      <c r="H115" s="14" t="s">
        <v>25</v>
      </c>
      <c r="I115" s="14" t="s">
        <v>26</v>
      </c>
      <c r="J115" s="14" t="s">
        <v>17</v>
      </c>
      <c r="K115" s="14" t="s">
        <v>29</v>
      </c>
      <c r="L115" s="14" t="s">
        <v>30</v>
      </c>
      <c r="M115" s="28">
        <v>1512</v>
      </c>
      <c r="N115" s="15">
        <v>0</v>
      </c>
      <c r="O115" s="16">
        <v>42343.872719907406</v>
      </c>
      <c r="P115" s="14" t="s">
        <v>53</v>
      </c>
    </row>
    <row r="116" spans="1:16">
      <c r="A116" s="14" t="s">
        <v>16</v>
      </c>
      <c r="B116" s="15">
        <v>2016</v>
      </c>
      <c r="C116" s="15">
        <v>2018</v>
      </c>
      <c r="D116" s="14" t="s">
        <v>179</v>
      </c>
      <c r="E116" s="14" t="s">
        <v>150</v>
      </c>
      <c r="F116" s="14" t="s">
        <v>54</v>
      </c>
      <c r="G116" s="14" t="s">
        <v>55</v>
      </c>
      <c r="H116" s="14" t="s">
        <v>75</v>
      </c>
      <c r="I116" s="14" t="s">
        <v>76</v>
      </c>
      <c r="J116" s="14" t="s">
        <v>17</v>
      </c>
      <c r="K116" s="14" t="s">
        <v>29</v>
      </c>
      <c r="L116" s="14" t="s">
        <v>30</v>
      </c>
      <c r="M116" s="28">
        <v>89386</v>
      </c>
      <c r="N116" s="15">
        <v>0</v>
      </c>
      <c r="O116" s="16">
        <v>42343.872152777774</v>
      </c>
      <c r="P116" s="14" t="s">
        <v>53</v>
      </c>
    </row>
    <row r="117" spans="1:16">
      <c r="A117" s="14" t="s">
        <v>16</v>
      </c>
      <c r="B117" s="15">
        <v>2016</v>
      </c>
      <c r="C117" s="15">
        <v>2018</v>
      </c>
      <c r="D117" s="14" t="s">
        <v>179</v>
      </c>
      <c r="E117" s="14" t="s">
        <v>150</v>
      </c>
      <c r="F117" s="14" t="s">
        <v>95</v>
      </c>
      <c r="G117" s="14" t="s">
        <v>96</v>
      </c>
      <c r="H117" s="14" t="s">
        <v>64</v>
      </c>
      <c r="I117" s="14" t="s">
        <v>65</v>
      </c>
      <c r="J117" s="14" t="s">
        <v>17</v>
      </c>
      <c r="K117" s="14" t="s">
        <v>18</v>
      </c>
      <c r="L117" s="14" t="s">
        <v>19</v>
      </c>
      <c r="M117" s="28">
        <v>111132</v>
      </c>
      <c r="N117" s="15">
        <v>0</v>
      </c>
      <c r="O117" s="16">
        <v>42343.872037037036</v>
      </c>
      <c r="P117" s="14" t="s">
        <v>53</v>
      </c>
    </row>
    <row r="118" spans="1:16">
      <c r="A118" s="14" t="s">
        <v>16</v>
      </c>
      <c r="B118" s="15">
        <v>2016</v>
      </c>
      <c r="C118" s="15">
        <v>2018</v>
      </c>
      <c r="D118" s="14" t="s">
        <v>179</v>
      </c>
      <c r="E118" s="14" t="s">
        <v>150</v>
      </c>
      <c r="F118" s="14" t="s">
        <v>81</v>
      </c>
      <c r="G118" s="14" t="s">
        <v>82</v>
      </c>
      <c r="H118" s="14" t="s">
        <v>27</v>
      </c>
      <c r="I118" s="14" t="s">
        <v>28</v>
      </c>
      <c r="J118" s="14" t="s">
        <v>17</v>
      </c>
      <c r="K118" s="14" t="s">
        <v>29</v>
      </c>
      <c r="L118" s="14" t="s">
        <v>30</v>
      </c>
      <c r="M118" s="28">
        <v>17364</v>
      </c>
      <c r="N118" s="15">
        <v>0</v>
      </c>
      <c r="O118" s="16">
        <v>42343.872824074075</v>
      </c>
      <c r="P118" s="14" t="s">
        <v>53</v>
      </c>
    </row>
    <row r="119" spans="1:16">
      <c r="A119" s="14" t="s">
        <v>16</v>
      </c>
      <c r="B119" s="15">
        <v>2016</v>
      </c>
      <c r="C119" s="15">
        <v>2018</v>
      </c>
      <c r="D119" s="14" t="s">
        <v>179</v>
      </c>
      <c r="E119" s="14" t="s">
        <v>150</v>
      </c>
      <c r="F119" s="14" t="s">
        <v>56</v>
      </c>
      <c r="G119" s="14" t="s">
        <v>57</v>
      </c>
      <c r="H119" s="14" t="s">
        <v>88</v>
      </c>
      <c r="I119" s="14" t="s">
        <v>89</v>
      </c>
      <c r="J119" s="14" t="s">
        <v>17</v>
      </c>
      <c r="K119" s="14" t="s">
        <v>29</v>
      </c>
      <c r="L119" s="14" t="s">
        <v>19</v>
      </c>
      <c r="M119" s="28">
        <v>130214</v>
      </c>
      <c r="N119" s="15">
        <v>0</v>
      </c>
      <c r="O119" s="16">
        <v>42343.872523148151</v>
      </c>
      <c r="P119" s="14" t="s">
        <v>53</v>
      </c>
    </row>
    <row r="120" spans="1:16">
      <c r="A120" s="14" t="s">
        <v>16</v>
      </c>
      <c r="B120" s="15">
        <v>2016</v>
      </c>
      <c r="C120" s="15">
        <v>2018</v>
      </c>
      <c r="D120" s="14" t="s">
        <v>179</v>
      </c>
      <c r="E120" s="14" t="s">
        <v>150</v>
      </c>
      <c r="F120" s="14" t="s">
        <v>79</v>
      </c>
      <c r="G120" s="14" t="s">
        <v>80</v>
      </c>
      <c r="H120" s="14" t="s">
        <v>62</v>
      </c>
      <c r="I120" s="14" t="s">
        <v>63</v>
      </c>
      <c r="J120" s="14" t="s">
        <v>17</v>
      </c>
      <c r="K120" s="14" t="s">
        <v>18</v>
      </c>
      <c r="L120" s="14" t="s">
        <v>20</v>
      </c>
      <c r="M120" s="28">
        <v>58605</v>
      </c>
      <c r="N120" s="15">
        <v>0</v>
      </c>
      <c r="O120" s="16">
        <v>42343.871770833335</v>
      </c>
      <c r="P120" s="14" t="s">
        <v>53</v>
      </c>
    </row>
    <row r="121" spans="1:16">
      <c r="A121" s="14" t="s">
        <v>16</v>
      </c>
      <c r="B121" s="15">
        <v>2016</v>
      </c>
      <c r="C121" s="15">
        <v>2018</v>
      </c>
      <c r="D121" s="14" t="s">
        <v>179</v>
      </c>
      <c r="E121" s="14" t="s">
        <v>150</v>
      </c>
      <c r="F121" s="14" t="s">
        <v>77</v>
      </c>
      <c r="G121" s="14" t="s">
        <v>78</v>
      </c>
      <c r="H121" s="14" t="s">
        <v>62</v>
      </c>
      <c r="I121" s="14" t="s">
        <v>63</v>
      </c>
      <c r="J121" s="14" t="s">
        <v>17</v>
      </c>
      <c r="K121" s="14" t="s">
        <v>29</v>
      </c>
      <c r="L121" s="14" t="s">
        <v>30</v>
      </c>
      <c r="M121" s="28">
        <v>93128</v>
      </c>
      <c r="N121" s="15">
        <v>0</v>
      </c>
      <c r="O121" s="16">
        <v>42343.873368055552</v>
      </c>
      <c r="P121" s="14" t="s">
        <v>53</v>
      </c>
    </row>
    <row r="122" spans="1:16">
      <c r="A122" s="14" t="s">
        <v>16</v>
      </c>
      <c r="B122" s="15">
        <v>2016</v>
      </c>
      <c r="C122" s="15">
        <v>2018</v>
      </c>
      <c r="D122" s="14" t="s">
        <v>180</v>
      </c>
      <c r="E122" s="14" t="s">
        <v>151</v>
      </c>
      <c r="F122" s="14" t="s">
        <v>54</v>
      </c>
      <c r="G122" s="14" t="s">
        <v>55</v>
      </c>
      <c r="H122" s="14" t="s">
        <v>22</v>
      </c>
      <c r="I122" s="14" t="s">
        <v>23</v>
      </c>
      <c r="J122" s="14" t="s">
        <v>24</v>
      </c>
      <c r="K122" s="14" t="s">
        <v>29</v>
      </c>
      <c r="L122" s="14" t="s">
        <v>30</v>
      </c>
      <c r="M122" s="28">
        <v>466634</v>
      </c>
      <c r="N122" s="15">
        <v>0</v>
      </c>
      <c r="O122" s="16">
        <v>42344.01457175926</v>
      </c>
      <c r="P122" s="14" t="s">
        <v>53</v>
      </c>
    </row>
    <row r="123" spans="1:16">
      <c r="A123" s="14" t="s">
        <v>16</v>
      </c>
      <c r="B123" s="15">
        <v>2016</v>
      </c>
      <c r="C123" s="15">
        <v>2018</v>
      </c>
      <c r="D123" s="14" t="s">
        <v>181</v>
      </c>
      <c r="E123" s="14" t="s">
        <v>152</v>
      </c>
      <c r="F123" s="14" t="s">
        <v>114</v>
      </c>
      <c r="G123" s="14" t="s">
        <v>115</v>
      </c>
      <c r="H123" s="14" t="s">
        <v>75</v>
      </c>
      <c r="I123" s="14" t="s">
        <v>76</v>
      </c>
      <c r="J123" s="14" t="s">
        <v>17</v>
      </c>
      <c r="K123" s="14" t="s">
        <v>29</v>
      </c>
      <c r="L123" s="14" t="s">
        <v>30</v>
      </c>
      <c r="M123" s="28">
        <v>70329</v>
      </c>
      <c r="N123" s="15">
        <v>0</v>
      </c>
      <c r="O123" s="16">
        <v>42344.478495370371</v>
      </c>
      <c r="P123" s="14" t="s">
        <v>53</v>
      </c>
    </row>
    <row r="124" spans="1:16">
      <c r="A124" s="14" t="s">
        <v>16</v>
      </c>
      <c r="B124" s="15">
        <v>2016</v>
      </c>
      <c r="C124" s="15">
        <v>2018</v>
      </c>
      <c r="D124" s="14" t="s">
        <v>182</v>
      </c>
      <c r="E124" s="14" t="s">
        <v>153</v>
      </c>
      <c r="F124" s="14" t="s">
        <v>114</v>
      </c>
      <c r="G124" s="14" t="s">
        <v>115</v>
      </c>
      <c r="H124" s="14" t="s">
        <v>22</v>
      </c>
      <c r="I124" s="14" t="s">
        <v>23</v>
      </c>
      <c r="J124" s="14" t="s">
        <v>24</v>
      </c>
      <c r="K124" s="14" t="s">
        <v>29</v>
      </c>
      <c r="L124" s="14" t="s">
        <v>30</v>
      </c>
      <c r="M124" s="28">
        <v>37170</v>
      </c>
      <c r="N124" s="15">
        <v>0</v>
      </c>
      <c r="O124" s="16">
        <v>42344.506747685184</v>
      </c>
      <c r="P124" s="14" t="s">
        <v>53</v>
      </c>
    </row>
    <row r="125" spans="1:16">
      <c r="A125" s="14" t="s">
        <v>16</v>
      </c>
      <c r="B125" s="15">
        <v>2016</v>
      </c>
      <c r="C125" s="15">
        <v>2018</v>
      </c>
      <c r="D125" s="14" t="s">
        <v>182</v>
      </c>
      <c r="E125" s="14" t="s">
        <v>153</v>
      </c>
      <c r="F125" s="14" t="s">
        <v>114</v>
      </c>
      <c r="G125" s="14" t="s">
        <v>115</v>
      </c>
      <c r="H125" s="14" t="s">
        <v>75</v>
      </c>
      <c r="I125" s="14" t="s">
        <v>76</v>
      </c>
      <c r="J125" s="14" t="s">
        <v>17</v>
      </c>
      <c r="K125" s="14" t="s">
        <v>29</v>
      </c>
      <c r="L125" s="14" t="s">
        <v>30</v>
      </c>
      <c r="M125" s="28">
        <v>18131</v>
      </c>
      <c r="N125" s="15">
        <v>0</v>
      </c>
      <c r="O125" s="16">
        <v>42344.506585648145</v>
      </c>
      <c r="P125" s="14" t="s">
        <v>53</v>
      </c>
    </row>
    <row r="126" spans="1:16">
      <c r="A126" s="14" t="s">
        <v>16</v>
      </c>
      <c r="B126" s="15">
        <v>2016</v>
      </c>
      <c r="C126" s="15">
        <v>2018</v>
      </c>
      <c r="D126" s="14" t="s">
        <v>183</v>
      </c>
      <c r="E126" s="14" t="s">
        <v>99</v>
      </c>
      <c r="F126" s="14" t="s">
        <v>100</v>
      </c>
      <c r="G126" s="14" t="s">
        <v>101</v>
      </c>
      <c r="H126" s="14" t="s">
        <v>22</v>
      </c>
      <c r="I126" s="14" t="s">
        <v>23</v>
      </c>
      <c r="J126" s="14" t="s">
        <v>24</v>
      </c>
      <c r="K126" s="14" t="s">
        <v>29</v>
      </c>
      <c r="L126" s="14" t="s">
        <v>30</v>
      </c>
      <c r="M126" s="28">
        <v>0</v>
      </c>
      <c r="N126" s="15">
        <v>0</v>
      </c>
      <c r="O126" s="16">
        <v>42343.905659722222</v>
      </c>
      <c r="P126" s="14" t="s">
        <v>53</v>
      </c>
    </row>
    <row r="127" spans="1:16">
      <c r="A127" s="14" t="s">
        <v>16</v>
      </c>
      <c r="B127" s="15">
        <v>2016</v>
      </c>
      <c r="C127" s="15">
        <v>2018</v>
      </c>
      <c r="D127" s="14" t="s">
        <v>183</v>
      </c>
      <c r="E127" s="14" t="s">
        <v>99</v>
      </c>
      <c r="F127" s="14" t="s">
        <v>54</v>
      </c>
      <c r="G127" s="14" t="s">
        <v>55</v>
      </c>
      <c r="H127" s="14" t="s">
        <v>22</v>
      </c>
      <c r="I127" s="14" t="s">
        <v>23</v>
      </c>
      <c r="J127" s="14" t="s">
        <v>24</v>
      </c>
      <c r="K127" s="14" t="s">
        <v>29</v>
      </c>
      <c r="L127" s="14" t="s">
        <v>30</v>
      </c>
      <c r="M127" s="28">
        <v>10666</v>
      </c>
      <c r="N127" s="15">
        <v>0</v>
      </c>
      <c r="O127" s="16">
        <v>42343.905752314815</v>
      </c>
      <c r="P127" s="14" t="s">
        <v>53</v>
      </c>
    </row>
    <row r="128" spans="1:16">
      <c r="A128" s="14" t="s">
        <v>16</v>
      </c>
      <c r="B128" s="15">
        <v>2016</v>
      </c>
      <c r="C128" s="15">
        <v>2018</v>
      </c>
      <c r="D128" s="14" t="s">
        <v>183</v>
      </c>
      <c r="E128" s="14" t="s">
        <v>99</v>
      </c>
      <c r="F128" s="14" t="s">
        <v>69</v>
      </c>
      <c r="G128" s="14" t="s">
        <v>70</v>
      </c>
      <c r="H128" s="14" t="s">
        <v>22</v>
      </c>
      <c r="I128" s="14" t="s">
        <v>23</v>
      </c>
      <c r="J128" s="14" t="s">
        <v>24</v>
      </c>
      <c r="K128" s="14" t="s">
        <v>29</v>
      </c>
      <c r="L128" s="14" t="s">
        <v>30</v>
      </c>
      <c r="M128" s="28">
        <v>42419</v>
      </c>
      <c r="N128" s="15">
        <v>0</v>
      </c>
      <c r="O128" s="16">
        <v>42343.905844907407</v>
      </c>
      <c r="P128" s="14" t="s">
        <v>53</v>
      </c>
    </row>
    <row r="129" spans="1:16">
      <c r="A129" s="14" t="s">
        <v>16</v>
      </c>
      <c r="B129" s="15">
        <v>2016</v>
      </c>
      <c r="C129" s="15">
        <v>2018</v>
      </c>
      <c r="D129" s="14" t="s">
        <v>183</v>
      </c>
      <c r="E129" s="14" t="s">
        <v>99</v>
      </c>
      <c r="F129" s="14" t="s">
        <v>58</v>
      </c>
      <c r="G129" s="14" t="s">
        <v>59</v>
      </c>
      <c r="H129" s="14" t="s">
        <v>22</v>
      </c>
      <c r="I129" s="14" t="s">
        <v>23</v>
      </c>
      <c r="J129" s="14" t="s">
        <v>24</v>
      </c>
      <c r="K129" s="14" t="s">
        <v>29</v>
      </c>
      <c r="L129" s="14" t="s">
        <v>30</v>
      </c>
      <c r="M129" s="28">
        <v>0</v>
      </c>
      <c r="N129" s="15">
        <v>0</v>
      </c>
      <c r="O129" s="16">
        <v>42343.905659722222</v>
      </c>
      <c r="P129" s="14" t="s">
        <v>53</v>
      </c>
    </row>
    <row r="130" spans="1:16">
      <c r="A130" s="14" t="s">
        <v>16</v>
      </c>
      <c r="B130" s="15">
        <v>2016</v>
      </c>
      <c r="C130" s="15">
        <v>2018</v>
      </c>
      <c r="D130" s="14" t="s">
        <v>183</v>
      </c>
      <c r="E130" s="14" t="s">
        <v>99</v>
      </c>
      <c r="F130" s="14" t="s">
        <v>58</v>
      </c>
      <c r="G130" s="14" t="s">
        <v>59</v>
      </c>
      <c r="H130" s="14" t="s">
        <v>25</v>
      </c>
      <c r="I130" s="14" t="s">
        <v>26</v>
      </c>
      <c r="J130" s="14" t="s">
        <v>17</v>
      </c>
      <c r="K130" s="14" t="s">
        <v>29</v>
      </c>
      <c r="L130" s="14" t="s">
        <v>30</v>
      </c>
      <c r="M130" s="28">
        <v>0</v>
      </c>
      <c r="N130" s="15">
        <v>0</v>
      </c>
      <c r="O130" s="16">
        <v>42343.905659722222</v>
      </c>
      <c r="P130" s="14" t="s">
        <v>53</v>
      </c>
    </row>
    <row r="131" spans="1:16">
      <c r="A131" s="14" t="s">
        <v>16</v>
      </c>
      <c r="B131" s="15">
        <v>2016</v>
      </c>
      <c r="C131" s="15">
        <v>2018</v>
      </c>
      <c r="D131" s="14" t="s">
        <v>183</v>
      </c>
      <c r="E131" s="14" t="s">
        <v>99</v>
      </c>
      <c r="F131" s="14" t="s">
        <v>100</v>
      </c>
      <c r="G131" s="14" t="s">
        <v>101</v>
      </c>
      <c r="H131" s="14" t="s">
        <v>75</v>
      </c>
      <c r="I131" s="14" t="s">
        <v>76</v>
      </c>
      <c r="J131" s="14" t="s">
        <v>17</v>
      </c>
      <c r="K131" s="14" t="s">
        <v>29</v>
      </c>
      <c r="L131" s="14" t="s">
        <v>30</v>
      </c>
      <c r="M131" s="28">
        <v>0</v>
      </c>
      <c r="N131" s="15">
        <v>0</v>
      </c>
      <c r="O131" s="16">
        <v>42343.905659722222</v>
      </c>
      <c r="P131" s="14" t="s">
        <v>53</v>
      </c>
    </row>
    <row r="132" spans="1:16">
      <c r="A132" s="14" t="s">
        <v>16</v>
      </c>
      <c r="B132" s="15">
        <v>2016</v>
      </c>
      <c r="C132" s="15">
        <v>2018</v>
      </c>
      <c r="D132" s="14" t="s">
        <v>183</v>
      </c>
      <c r="E132" s="14" t="s">
        <v>99</v>
      </c>
      <c r="F132" s="14" t="s">
        <v>58</v>
      </c>
      <c r="G132" s="14" t="s">
        <v>59</v>
      </c>
      <c r="H132" s="14" t="s">
        <v>75</v>
      </c>
      <c r="I132" s="14" t="s">
        <v>76</v>
      </c>
      <c r="J132" s="14" t="s">
        <v>17</v>
      </c>
      <c r="K132" s="14" t="s">
        <v>29</v>
      </c>
      <c r="L132" s="14" t="s">
        <v>30</v>
      </c>
      <c r="M132" s="28">
        <v>0</v>
      </c>
      <c r="N132" s="15">
        <v>0</v>
      </c>
      <c r="O132" s="16">
        <v>42343.905659722222</v>
      </c>
      <c r="P132" s="14" t="s">
        <v>53</v>
      </c>
    </row>
    <row r="133" spans="1:16">
      <c r="A133" s="14" t="s">
        <v>16</v>
      </c>
      <c r="B133" s="15">
        <v>2016</v>
      </c>
      <c r="C133" s="15">
        <v>2018</v>
      </c>
      <c r="D133" s="14" t="s">
        <v>183</v>
      </c>
      <c r="E133" s="14" t="s">
        <v>99</v>
      </c>
      <c r="F133" s="14" t="s">
        <v>54</v>
      </c>
      <c r="G133" s="14" t="s">
        <v>55</v>
      </c>
      <c r="H133" s="14" t="s">
        <v>75</v>
      </c>
      <c r="I133" s="14" t="s">
        <v>76</v>
      </c>
      <c r="J133" s="14" t="s">
        <v>17</v>
      </c>
      <c r="K133" s="14" t="s">
        <v>29</v>
      </c>
      <c r="L133" s="14" t="s">
        <v>30</v>
      </c>
      <c r="M133" s="28">
        <v>0</v>
      </c>
      <c r="N133" s="15">
        <v>0</v>
      </c>
      <c r="O133" s="16">
        <v>42343.905659722222</v>
      </c>
      <c r="P133" s="14" t="s">
        <v>53</v>
      </c>
    </row>
    <row r="134" spans="1:16">
      <c r="A134" s="14" t="s">
        <v>16</v>
      </c>
      <c r="B134" s="15">
        <v>2016</v>
      </c>
      <c r="C134" s="15">
        <v>2018</v>
      </c>
      <c r="D134" s="14" t="s">
        <v>183</v>
      </c>
      <c r="E134" s="14" t="s">
        <v>99</v>
      </c>
      <c r="F134" s="14" t="s">
        <v>60</v>
      </c>
      <c r="G134" s="14" t="s">
        <v>61</v>
      </c>
      <c r="H134" s="14" t="s">
        <v>75</v>
      </c>
      <c r="I134" s="14" t="s">
        <v>76</v>
      </c>
      <c r="J134" s="14" t="s">
        <v>17</v>
      </c>
      <c r="K134" s="14" t="s">
        <v>18</v>
      </c>
      <c r="L134" s="14" t="s">
        <v>19</v>
      </c>
      <c r="M134" s="28">
        <v>0</v>
      </c>
      <c r="N134" s="15">
        <v>0</v>
      </c>
      <c r="O134" s="16">
        <v>42343.905659722222</v>
      </c>
      <c r="P134" s="14" t="s">
        <v>53</v>
      </c>
    </row>
    <row r="135" spans="1:16">
      <c r="A135" s="14" t="s">
        <v>16</v>
      </c>
      <c r="B135" s="15">
        <v>2016</v>
      </c>
      <c r="C135" s="15">
        <v>2018</v>
      </c>
      <c r="D135" s="14" t="s">
        <v>183</v>
      </c>
      <c r="E135" s="14" t="s">
        <v>99</v>
      </c>
      <c r="F135" s="14" t="s">
        <v>54</v>
      </c>
      <c r="G135" s="14" t="s">
        <v>55</v>
      </c>
      <c r="H135" s="14" t="s">
        <v>75</v>
      </c>
      <c r="I135" s="14" t="s">
        <v>76</v>
      </c>
      <c r="J135" s="14" t="s">
        <v>17</v>
      </c>
      <c r="K135" s="14" t="s">
        <v>29</v>
      </c>
      <c r="L135" s="14" t="s">
        <v>30</v>
      </c>
      <c r="M135" s="28">
        <v>0</v>
      </c>
      <c r="N135" s="15">
        <v>0</v>
      </c>
      <c r="O135" s="16">
        <v>42343.905659722222</v>
      </c>
      <c r="P135" s="14" t="s">
        <v>53</v>
      </c>
    </row>
    <row r="136" spans="1:16">
      <c r="A136" s="14" t="s">
        <v>16</v>
      </c>
      <c r="B136" s="15">
        <v>2016</v>
      </c>
      <c r="C136" s="15">
        <v>2018</v>
      </c>
      <c r="D136" s="14" t="s">
        <v>183</v>
      </c>
      <c r="E136" s="14" t="s">
        <v>99</v>
      </c>
      <c r="F136" s="14" t="s">
        <v>31</v>
      </c>
      <c r="G136" s="14" t="s">
        <v>32</v>
      </c>
      <c r="H136" s="14" t="s">
        <v>33</v>
      </c>
      <c r="I136" s="14" t="s">
        <v>34</v>
      </c>
      <c r="J136" s="14" t="s">
        <v>17</v>
      </c>
      <c r="K136" s="14" t="s">
        <v>29</v>
      </c>
      <c r="L136" s="14" t="s">
        <v>30</v>
      </c>
      <c r="M136" s="28">
        <v>0</v>
      </c>
      <c r="N136" s="15">
        <v>0</v>
      </c>
      <c r="O136" s="16">
        <v>42343.905659722222</v>
      </c>
      <c r="P136" s="14" t="s">
        <v>53</v>
      </c>
    </row>
    <row r="137" spans="1:16">
      <c r="A137" s="14" t="s">
        <v>16</v>
      </c>
      <c r="B137" s="15">
        <v>2016</v>
      </c>
      <c r="C137" s="15">
        <v>2018</v>
      </c>
      <c r="D137" s="14" t="s">
        <v>183</v>
      </c>
      <c r="E137" s="14" t="s">
        <v>99</v>
      </c>
      <c r="F137" s="14" t="s">
        <v>77</v>
      </c>
      <c r="G137" s="14" t="s">
        <v>78</v>
      </c>
      <c r="H137" s="14" t="s">
        <v>62</v>
      </c>
      <c r="I137" s="14" t="s">
        <v>63</v>
      </c>
      <c r="J137" s="14" t="s">
        <v>17</v>
      </c>
      <c r="K137" s="14" t="s">
        <v>29</v>
      </c>
      <c r="L137" s="14" t="s">
        <v>30</v>
      </c>
      <c r="M137" s="28">
        <v>0</v>
      </c>
      <c r="N137" s="15">
        <v>0</v>
      </c>
      <c r="O137" s="16">
        <v>42343.905659722222</v>
      </c>
      <c r="P137" s="14" t="s">
        <v>53</v>
      </c>
    </row>
    <row r="138" spans="1:16">
      <c r="A138" s="14" t="s">
        <v>16</v>
      </c>
      <c r="B138" s="15">
        <v>2016</v>
      </c>
      <c r="C138" s="15">
        <v>2018</v>
      </c>
      <c r="D138" s="14" t="s">
        <v>184</v>
      </c>
      <c r="E138" s="14" t="s">
        <v>143</v>
      </c>
      <c r="F138" s="14" t="s">
        <v>54</v>
      </c>
      <c r="G138" s="14" t="s">
        <v>55</v>
      </c>
      <c r="H138" s="14" t="s">
        <v>44</v>
      </c>
      <c r="I138" s="14" t="s">
        <v>45</v>
      </c>
      <c r="J138" s="14" t="s">
        <v>24</v>
      </c>
      <c r="K138" s="14" t="s">
        <v>29</v>
      </c>
      <c r="L138" s="14" t="s">
        <v>30</v>
      </c>
      <c r="M138" s="28">
        <v>552663</v>
      </c>
      <c r="N138" s="15">
        <v>0</v>
      </c>
      <c r="O138" s="16">
        <v>42343.79996527778</v>
      </c>
      <c r="P138" s="14" t="s">
        <v>53</v>
      </c>
    </row>
    <row r="139" spans="1:16">
      <c r="A139" s="14" t="s">
        <v>16</v>
      </c>
      <c r="B139" s="15">
        <v>2016</v>
      </c>
      <c r="C139" s="15">
        <v>2018</v>
      </c>
      <c r="D139" s="14" t="s">
        <v>184</v>
      </c>
      <c r="E139" s="14" t="s">
        <v>143</v>
      </c>
      <c r="F139" s="14" t="s">
        <v>60</v>
      </c>
      <c r="G139" s="14" t="s">
        <v>61</v>
      </c>
      <c r="H139" s="14" t="s">
        <v>22</v>
      </c>
      <c r="I139" s="14" t="s">
        <v>23</v>
      </c>
      <c r="J139" s="14" t="s">
        <v>24</v>
      </c>
      <c r="K139" s="14" t="s">
        <v>18</v>
      </c>
      <c r="L139" s="14" t="s">
        <v>19</v>
      </c>
      <c r="M139" s="28">
        <v>20296</v>
      </c>
      <c r="N139" s="15">
        <v>0</v>
      </c>
      <c r="O139" s="16">
        <v>42343.800069444442</v>
      </c>
      <c r="P139" s="14" t="s">
        <v>53</v>
      </c>
    </row>
    <row r="140" spans="1:16">
      <c r="A140" s="14" t="s">
        <v>16</v>
      </c>
      <c r="B140" s="15">
        <v>2016</v>
      </c>
      <c r="C140" s="15">
        <v>2018</v>
      </c>
      <c r="D140" s="14" t="s">
        <v>184</v>
      </c>
      <c r="E140" s="14" t="s">
        <v>143</v>
      </c>
      <c r="F140" s="14" t="s">
        <v>54</v>
      </c>
      <c r="G140" s="14" t="s">
        <v>55</v>
      </c>
      <c r="H140" s="14" t="s">
        <v>25</v>
      </c>
      <c r="I140" s="14" t="s">
        <v>26</v>
      </c>
      <c r="J140" s="14" t="s">
        <v>17</v>
      </c>
      <c r="K140" s="14" t="s">
        <v>29</v>
      </c>
      <c r="L140" s="14" t="s">
        <v>30</v>
      </c>
      <c r="M140" s="28">
        <v>1400</v>
      </c>
      <c r="N140" s="15">
        <v>0</v>
      </c>
      <c r="O140" s="16">
        <v>42343.799803240741</v>
      </c>
      <c r="P140" s="14" t="s">
        <v>53</v>
      </c>
    </row>
    <row r="141" spans="1:16">
      <c r="A141" s="14" t="s">
        <v>16</v>
      </c>
      <c r="B141" s="15">
        <v>2016</v>
      </c>
      <c r="C141" s="15">
        <v>2018</v>
      </c>
      <c r="D141" s="14" t="s">
        <v>185</v>
      </c>
      <c r="E141" s="14" t="s">
        <v>144</v>
      </c>
      <c r="F141" s="14" t="s">
        <v>58</v>
      </c>
      <c r="G141" s="14" t="s">
        <v>59</v>
      </c>
      <c r="H141" s="14" t="s">
        <v>25</v>
      </c>
      <c r="I141" s="14" t="s">
        <v>26</v>
      </c>
      <c r="J141" s="14" t="s">
        <v>17</v>
      </c>
      <c r="K141" s="14" t="s">
        <v>29</v>
      </c>
      <c r="L141" s="14" t="s">
        <v>30</v>
      </c>
      <c r="M141" s="28">
        <v>5415</v>
      </c>
      <c r="N141" s="15">
        <v>0</v>
      </c>
      <c r="O141" s="16">
        <v>42343.92863425926</v>
      </c>
      <c r="P141" s="14" t="s">
        <v>53</v>
      </c>
    </row>
    <row r="142" spans="1:16">
      <c r="A142" s="14" t="s">
        <v>16</v>
      </c>
      <c r="B142" s="15">
        <v>2016</v>
      </c>
      <c r="C142" s="15">
        <v>2018</v>
      </c>
      <c r="D142" s="14" t="s">
        <v>185</v>
      </c>
      <c r="E142" s="14" t="s">
        <v>144</v>
      </c>
      <c r="F142" s="14" t="s">
        <v>54</v>
      </c>
      <c r="G142" s="14" t="s">
        <v>55</v>
      </c>
      <c r="H142" s="14" t="s">
        <v>75</v>
      </c>
      <c r="I142" s="14" t="s">
        <v>76</v>
      </c>
      <c r="J142" s="14" t="s">
        <v>17</v>
      </c>
      <c r="K142" s="14" t="s">
        <v>29</v>
      </c>
      <c r="L142" s="14" t="s">
        <v>30</v>
      </c>
      <c r="M142" s="28">
        <v>221206</v>
      </c>
      <c r="N142" s="15">
        <v>0</v>
      </c>
      <c r="O142" s="16">
        <v>42343.928449074076</v>
      </c>
      <c r="P142" s="14" t="s">
        <v>53</v>
      </c>
    </row>
    <row r="143" spans="1:16">
      <c r="A143" s="14" t="s">
        <v>16</v>
      </c>
      <c r="B143" s="15">
        <v>2016</v>
      </c>
      <c r="C143" s="15">
        <v>2018</v>
      </c>
      <c r="D143" s="14" t="s">
        <v>185</v>
      </c>
      <c r="E143" s="14" t="s">
        <v>144</v>
      </c>
      <c r="F143" s="14" t="s">
        <v>77</v>
      </c>
      <c r="G143" s="14" t="s">
        <v>78</v>
      </c>
      <c r="H143" s="14" t="s">
        <v>62</v>
      </c>
      <c r="I143" s="14" t="s">
        <v>63</v>
      </c>
      <c r="J143" s="14" t="s">
        <v>17</v>
      </c>
      <c r="K143" s="14" t="s">
        <v>29</v>
      </c>
      <c r="L143" s="14" t="s">
        <v>30</v>
      </c>
      <c r="M143" s="28">
        <v>52555</v>
      </c>
      <c r="N143" s="15">
        <v>0</v>
      </c>
      <c r="O143" s="16">
        <v>42343.928541666668</v>
      </c>
      <c r="P143" s="14" t="s">
        <v>53</v>
      </c>
    </row>
    <row r="144" spans="1:16">
      <c r="A144" s="14" t="s">
        <v>16</v>
      </c>
      <c r="B144" s="15">
        <v>2016</v>
      </c>
      <c r="C144" s="15">
        <v>2018</v>
      </c>
      <c r="D144" s="14" t="s">
        <v>186</v>
      </c>
      <c r="E144" s="14" t="s">
        <v>102</v>
      </c>
      <c r="F144" s="14" t="s">
        <v>69</v>
      </c>
      <c r="G144" s="14" t="s">
        <v>70</v>
      </c>
      <c r="H144" s="14" t="s">
        <v>22</v>
      </c>
      <c r="I144" s="14" t="s">
        <v>23</v>
      </c>
      <c r="J144" s="14" t="s">
        <v>24</v>
      </c>
      <c r="K144" s="14" t="s">
        <v>29</v>
      </c>
      <c r="L144" s="14" t="s">
        <v>30</v>
      </c>
      <c r="M144" s="28">
        <v>0</v>
      </c>
      <c r="N144" s="15">
        <v>0</v>
      </c>
      <c r="O144" s="16">
        <v>42343.547986111109</v>
      </c>
      <c r="P144" s="14" t="s">
        <v>53</v>
      </c>
    </row>
    <row r="145" spans="1:16">
      <c r="A145" s="14" t="s">
        <v>16</v>
      </c>
      <c r="B145" s="15">
        <v>2016</v>
      </c>
      <c r="C145" s="15">
        <v>2018</v>
      </c>
      <c r="D145" s="14" t="s">
        <v>186</v>
      </c>
      <c r="E145" s="14" t="s">
        <v>102</v>
      </c>
      <c r="F145" s="14" t="s">
        <v>58</v>
      </c>
      <c r="G145" s="14" t="s">
        <v>59</v>
      </c>
      <c r="H145" s="14" t="s">
        <v>22</v>
      </c>
      <c r="I145" s="14" t="s">
        <v>23</v>
      </c>
      <c r="J145" s="14" t="s">
        <v>24</v>
      </c>
      <c r="K145" s="14" t="s">
        <v>29</v>
      </c>
      <c r="L145" s="14" t="s">
        <v>30</v>
      </c>
      <c r="M145" s="28">
        <v>636581</v>
      </c>
      <c r="N145" s="15">
        <v>0</v>
      </c>
      <c r="O145" s="16">
        <v>42343.54828703704</v>
      </c>
      <c r="P145" s="14" t="s">
        <v>53</v>
      </c>
    </row>
    <row r="146" spans="1:16">
      <c r="A146" s="14" t="s">
        <v>16</v>
      </c>
      <c r="B146" s="15">
        <v>2016</v>
      </c>
      <c r="C146" s="15">
        <v>2018</v>
      </c>
      <c r="D146" s="14" t="s">
        <v>186</v>
      </c>
      <c r="E146" s="14" t="s">
        <v>102</v>
      </c>
      <c r="F146" s="14" t="s">
        <v>73</v>
      </c>
      <c r="G146" s="14" t="s">
        <v>74</v>
      </c>
      <c r="H146" s="14" t="s">
        <v>22</v>
      </c>
      <c r="I146" s="14" t="s">
        <v>23</v>
      </c>
      <c r="J146" s="14" t="s">
        <v>24</v>
      </c>
      <c r="K146" s="14" t="s">
        <v>29</v>
      </c>
      <c r="L146" s="14" t="s">
        <v>30</v>
      </c>
      <c r="M146" s="28">
        <v>188039</v>
      </c>
      <c r="N146" s="15">
        <v>0</v>
      </c>
      <c r="O146" s="16">
        <v>42343.548194444447</v>
      </c>
      <c r="P146" s="14" t="s">
        <v>53</v>
      </c>
    </row>
    <row r="147" spans="1:16">
      <c r="A147" s="14" t="s">
        <v>16</v>
      </c>
      <c r="B147" s="15">
        <v>2016</v>
      </c>
      <c r="C147" s="15">
        <v>2018</v>
      </c>
      <c r="D147" s="14" t="s">
        <v>186</v>
      </c>
      <c r="E147" s="14" t="s">
        <v>102</v>
      </c>
      <c r="F147" s="14" t="s">
        <v>58</v>
      </c>
      <c r="G147" s="14" t="s">
        <v>59</v>
      </c>
      <c r="H147" s="14" t="s">
        <v>25</v>
      </c>
      <c r="I147" s="14" t="s">
        <v>26</v>
      </c>
      <c r="J147" s="14" t="s">
        <v>17</v>
      </c>
      <c r="K147" s="14" t="s">
        <v>29</v>
      </c>
      <c r="L147" s="14" t="s">
        <v>30</v>
      </c>
      <c r="M147" s="28">
        <v>16538</v>
      </c>
      <c r="N147" s="15">
        <v>0</v>
      </c>
      <c r="O147" s="16">
        <v>42343.54886574074</v>
      </c>
      <c r="P147" s="14" t="s">
        <v>53</v>
      </c>
    </row>
    <row r="148" spans="1:16">
      <c r="A148" s="14" t="s">
        <v>16</v>
      </c>
      <c r="B148" s="15">
        <v>2016</v>
      </c>
      <c r="C148" s="15">
        <v>2018</v>
      </c>
      <c r="D148" s="14" t="s">
        <v>186</v>
      </c>
      <c r="E148" s="14" t="s">
        <v>102</v>
      </c>
      <c r="F148" s="14" t="s">
        <v>58</v>
      </c>
      <c r="G148" s="14" t="s">
        <v>59</v>
      </c>
      <c r="H148" s="14" t="s">
        <v>75</v>
      </c>
      <c r="I148" s="14" t="s">
        <v>76</v>
      </c>
      <c r="J148" s="14" t="s">
        <v>17</v>
      </c>
      <c r="K148" s="14" t="s">
        <v>29</v>
      </c>
      <c r="L148" s="14" t="s">
        <v>30</v>
      </c>
      <c r="M148" s="28">
        <v>72096</v>
      </c>
      <c r="N148" s="15">
        <v>0</v>
      </c>
      <c r="O148" s="16">
        <v>42343.548483796294</v>
      </c>
      <c r="P148" s="14" t="s">
        <v>53</v>
      </c>
    </row>
    <row r="149" spans="1:16">
      <c r="A149" s="14" t="s">
        <v>16</v>
      </c>
      <c r="B149" s="15">
        <v>2016</v>
      </c>
      <c r="C149" s="15">
        <v>2018</v>
      </c>
      <c r="D149" s="14" t="s">
        <v>186</v>
      </c>
      <c r="E149" s="14" t="s">
        <v>102</v>
      </c>
      <c r="F149" s="14" t="s">
        <v>73</v>
      </c>
      <c r="G149" s="14" t="s">
        <v>74</v>
      </c>
      <c r="H149" s="14" t="s">
        <v>75</v>
      </c>
      <c r="I149" s="14" t="s">
        <v>76</v>
      </c>
      <c r="J149" s="14" t="s">
        <v>17</v>
      </c>
      <c r="K149" s="14" t="s">
        <v>29</v>
      </c>
      <c r="L149" s="14" t="s">
        <v>30</v>
      </c>
      <c r="M149" s="28">
        <v>0</v>
      </c>
      <c r="N149" s="15">
        <v>0</v>
      </c>
      <c r="O149" s="16">
        <v>42343.547986111109</v>
      </c>
      <c r="P149" s="14" t="s">
        <v>53</v>
      </c>
    </row>
    <row r="150" spans="1:16">
      <c r="A150" s="14" t="s">
        <v>16</v>
      </c>
      <c r="B150" s="15">
        <v>2016</v>
      </c>
      <c r="C150" s="15">
        <v>2018</v>
      </c>
      <c r="D150" s="14" t="s">
        <v>186</v>
      </c>
      <c r="E150" s="14" t="s">
        <v>102</v>
      </c>
      <c r="F150" s="14" t="s">
        <v>54</v>
      </c>
      <c r="G150" s="14" t="s">
        <v>55</v>
      </c>
      <c r="H150" s="14" t="s">
        <v>75</v>
      </c>
      <c r="I150" s="14" t="s">
        <v>76</v>
      </c>
      <c r="J150" s="14" t="s">
        <v>17</v>
      </c>
      <c r="K150" s="14" t="s">
        <v>29</v>
      </c>
      <c r="L150" s="14" t="s">
        <v>30</v>
      </c>
      <c r="M150" s="28">
        <v>0</v>
      </c>
      <c r="N150" s="15">
        <v>0</v>
      </c>
      <c r="O150" s="16">
        <v>42343.547986111109</v>
      </c>
      <c r="P150" s="14" t="s">
        <v>53</v>
      </c>
    </row>
    <row r="151" spans="1:16">
      <c r="A151" s="14" t="s">
        <v>16</v>
      </c>
      <c r="B151" s="15">
        <v>2016</v>
      </c>
      <c r="C151" s="15">
        <v>2018</v>
      </c>
      <c r="D151" s="14" t="s">
        <v>186</v>
      </c>
      <c r="E151" s="14" t="s">
        <v>102</v>
      </c>
      <c r="F151" s="14" t="s">
        <v>69</v>
      </c>
      <c r="G151" s="14" t="s">
        <v>70</v>
      </c>
      <c r="H151" s="14" t="s">
        <v>75</v>
      </c>
      <c r="I151" s="14" t="s">
        <v>76</v>
      </c>
      <c r="J151" s="14" t="s">
        <v>17</v>
      </c>
      <c r="K151" s="14" t="s">
        <v>29</v>
      </c>
      <c r="L151" s="14" t="s">
        <v>30</v>
      </c>
      <c r="M151" s="28">
        <v>201153</v>
      </c>
      <c r="N151" s="15">
        <v>0</v>
      </c>
      <c r="O151" s="16">
        <v>42343.548761574071</v>
      </c>
      <c r="P151" s="14" t="s">
        <v>53</v>
      </c>
    </row>
    <row r="152" spans="1:16">
      <c r="A152" s="14" t="s">
        <v>16</v>
      </c>
      <c r="B152" s="15">
        <v>2016</v>
      </c>
      <c r="C152" s="15">
        <v>2018</v>
      </c>
      <c r="D152" s="14" t="s">
        <v>186</v>
      </c>
      <c r="E152" s="14" t="s">
        <v>102</v>
      </c>
      <c r="F152" s="14" t="s">
        <v>31</v>
      </c>
      <c r="G152" s="14" t="s">
        <v>32</v>
      </c>
      <c r="H152" s="14" t="s">
        <v>33</v>
      </c>
      <c r="I152" s="14" t="s">
        <v>34</v>
      </c>
      <c r="J152" s="14" t="s">
        <v>17</v>
      </c>
      <c r="K152" s="14" t="s">
        <v>29</v>
      </c>
      <c r="L152" s="14" t="s">
        <v>30</v>
      </c>
      <c r="M152" s="28">
        <v>105299</v>
      </c>
      <c r="N152" s="15">
        <v>0</v>
      </c>
      <c r="O152" s="16">
        <v>42343.547986111109</v>
      </c>
      <c r="P152" s="14" t="s">
        <v>53</v>
      </c>
    </row>
    <row r="153" spans="1:16">
      <c r="A153" s="14" t="s">
        <v>16</v>
      </c>
      <c r="B153" s="15">
        <v>2016</v>
      </c>
      <c r="C153" s="15">
        <v>2018</v>
      </c>
      <c r="D153" s="14" t="s">
        <v>187</v>
      </c>
      <c r="E153" s="14" t="s">
        <v>103</v>
      </c>
      <c r="F153" s="14" t="s">
        <v>69</v>
      </c>
      <c r="G153" s="14" t="s">
        <v>70</v>
      </c>
      <c r="H153" s="14" t="s">
        <v>22</v>
      </c>
      <c r="I153" s="14" t="s">
        <v>23</v>
      </c>
      <c r="J153" s="14" t="s">
        <v>24</v>
      </c>
      <c r="K153" s="14" t="s">
        <v>29</v>
      </c>
      <c r="L153" s="14" t="s">
        <v>30</v>
      </c>
      <c r="M153" s="28">
        <v>88601</v>
      </c>
      <c r="N153" s="15">
        <v>0</v>
      </c>
      <c r="O153" s="16">
        <v>42343.678530092591</v>
      </c>
      <c r="P153" s="14" t="s">
        <v>53</v>
      </c>
    </row>
    <row r="154" spans="1:16">
      <c r="A154" s="14" t="s">
        <v>16</v>
      </c>
      <c r="B154" s="15">
        <v>2016</v>
      </c>
      <c r="C154" s="15">
        <v>2018</v>
      </c>
      <c r="D154" s="14" t="s">
        <v>187</v>
      </c>
      <c r="E154" s="14" t="s">
        <v>103</v>
      </c>
      <c r="F154" s="14" t="s">
        <v>73</v>
      </c>
      <c r="G154" s="14" t="s">
        <v>74</v>
      </c>
      <c r="H154" s="14" t="s">
        <v>22</v>
      </c>
      <c r="I154" s="14" t="s">
        <v>23</v>
      </c>
      <c r="J154" s="14" t="s">
        <v>24</v>
      </c>
      <c r="K154" s="14" t="s">
        <v>29</v>
      </c>
      <c r="L154" s="14" t="s">
        <v>30</v>
      </c>
      <c r="M154" s="28">
        <v>196488</v>
      </c>
      <c r="N154" s="15">
        <v>0</v>
      </c>
      <c r="O154" s="16">
        <v>42343.678356481483</v>
      </c>
      <c r="P154" s="14" t="s">
        <v>53</v>
      </c>
    </row>
    <row r="155" spans="1:16">
      <c r="A155" s="14" t="s">
        <v>16</v>
      </c>
      <c r="B155" s="15">
        <v>2016</v>
      </c>
      <c r="C155" s="15">
        <v>2018</v>
      </c>
      <c r="D155" s="14" t="s">
        <v>187</v>
      </c>
      <c r="E155" s="14" t="s">
        <v>103</v>
      </c>
      <c r="F155" s="14" t="s">
        <v>84</v>
      </c>
      <c r="G155" s="14" t="s">
        <v>85</v>
      </c>
      <c r="H155" s="14" t="s">
        <v>22</v>
      </c>
      <c r="I155" s="14" t="s">
        <v>23</v>
      </c>
      <c r="J155" s="14" t="s">
        <v>24</v>
      </c>
      <c r="K155" s="14" t="s">
        <v>29</v>
      </c>
      <c r="L155" s="14" t="s">
        <v>30</v>
      </c>
      <c r="M155" s="28">
        <v>5366</v>
      </c>
      <c r="N155" s="15">
        <v>0</v>
      </c>
      <c r="O155" s="16">
        <v>42343.678981481484</v>
      </c>
      <c r="P155" s="14" t="s">
        <v>53</v>
      </c>
    </row>
    <row r="156" spans="1:16">
      <c r="A156" s="14" t="s">
        <v>16</v>
      </c>
      <c r="B156" s="15">
        <v>2016</v>
      </c>
      <c r="C156" s="15">
        <v>2018</v>
      </c>
      <c r="D156" s="14" t="s">
        <v>187</v>
      </c>
      <c r="E156" s="14" t="s">
        <v>103</v>
      </c>
      <c r="F156" s="14" t="s">
        <v>100</v>
      </c>
      <c r="G156" s="14" t="s">
        <v>101</v>
      </c>
      <c r="H156" s="14" t="s">
        <v>22</v>
      </c>
      <c r="I156" s="14" t="s">
        <v>23</v>
      </c>
      <c r="J156" s="14" t="s">
        <v>24</v>
      </c>
      <c r="K156" s="14" t="s">
        <v>29</v>
      </c>
      <c r="L156" s="14" t="s">
        <v>30</v>
      </c>
      <c r="M156" s="28">
        <v>0</v>
      </c>
      <c r="N156" s="15">
        <v>0</v>
      </c>
      <c r="O156" s="16">
        <v>42343.677546296298</v>
      </c>
      <c r="P156" s="14" t="s">
        <v>53</v>
      </c>
    </row>
    <row r="157" spans="1:16">
      <c r="A157" s="14" t="s">
        <v>16</v>
      </c>
      <c r="B157" s="15">
        <v>2016</v>
      </c>
      <c r="C157" s="15">
        <v>2018</v>
      </c>
      <c r="D157" s="14" t="s">
        <v>187</v>
      </c>
      <c r="E157" s="14" t="s">
        <v>103</v>
      </c>
      <c r="F157" s="14" t="s">
        <v>114</v>
      </c>
      <c r="G157" s="14" t="s">
        <v>115</v>
      </c>
      <c r="H157" s="14" t="s">
        <v>22</v>
      </c>
      <c r="I157" s="14" t="s">
        <v>23</v>
      </c>
      <c r="J157" s="14" t="s">
        <v>24</v>
      </c>
      <c r="K157" s="14" t="s">
        <v>29</v>
      </c>
      <c r="L157" s="14" t="s">
        <v>30</v>
      </c>
      <c r="M157" s="28">
        <v>54295</v>
      </c>
      <c r="N157" s="15">
        <v>0</v>
      </c>
      <c r="O157" s="16">
        <v>42343.678657407407</v>
      </c>
      <c r="P157" s="14" t="s">
        <v>53</v>
      </c>
    </row>
    <row r="158" spans="1:16">
      <c r="A158" s="14" t="s">
        <v>16</v>
      </c>
      <c r="B158" s="15">
        <v>2016</v>
      </c>
      <c r="C158" s="15">
        <v>2018</v>
      </c>
      <c r="D158" s="14" t="s">
        <v>187</v>
      </c>
      <c r="E158" s="14" t="s">
        <v>103</v>
      </c>
      <c r="F158" s="14" t="s">
        <v>58</v>
      </c>
      <c r="G158" s="14" t="s">
        <v>59</v>
      </c>
      <c r="H158" s="14" t="s">
        <v>22</v>
      </c>
      <c r="I158" s="14" t="s">
        <v>23</v>
      </c>
      <c r="J158" s="14" t="s">
        <v>24</v>
      </c>
      <c r="K158" s="14" t="s">
        <v>29</v>
      </c>
      <c r="L158" s="14" t="s">
        <v>30</v>
      </c>
      <c r="M158" s="28">
        <v>15000</v>
      </c>
      <c r="N158" s="15">
        <v>0</v>
      </c>
      <c r="O158" s="16">
        <v>42343.677546296298</v>
      </c>
      <c r="P158" s="14" t="s">
        <v>53</v>
      </c>
    </row>
    <row r="159" spans="1:16">
      <c r="A159" s="14" t="s">
        <v>16</v>
      </c>
      <c r="B159" s="15">
        <v>2016</v>
      </c>
      <c r="C159" s="15">
        <v>2018</v>
      </c>
      <c r="D159" s="14" t="s">
        <v>187</v>
      </c>
      <c r="E159" s="14" t="s">
        <v>103</v>
      </c>
      <c r="F159" s="14" t="s">
        <v>104</v>
      </c>
      <c r="G159" s="14" t="s">
        <v>105</v>
      </c>
      <c r="H159" s="14" t="s">
        <v>22</v>
      </c>
      <c r="I159" s="14" t="s">
        <v>23</v>
      </c>
      <c r="J159" s="14" t="s">
        <v>24</v>
      </c>
      <c r="K159" s="14" t="s">
        <v>29</v>
      </c>
      <c r="L159" s="14" t="s">
        <v>30</v>
      </c>
      <c r="M159" s="28">
        <v>0</v>
      </c>
      <c r="N159" s="15">
        <v>0</v>
      </c>
      <c r="O159" s="16">
        <v>42343.677546296298</v>
      </c>
      <c r="P159" s="14" t="s">
        <v>53</v>
      </c>
    </row>
    <row r="160" spans="1:16">
      <c r="A160" s="14" t="s">
        <v>16</v>
      </c>
      <c r="B160" s="15">
        <v>2016</v>
      </c>
      <c r="C160" s="15">
        <v>2018</v>
      </c>
      <c r="D160" s="14" t="s">
        <v>187</v>
      </c>
      <c r="E160" s="14" t="s">
        <v>103</v>
      </c>
      <c r="F160" s="14" t="s">
        <v>106</v>
      </c>
      <c r="G160" s="14" t="s">
        <v>107</v>
      </c>
      <c r="H160" s="14" t="s">
        <v>22</v>
      </c>
      <c r="I160" s="14" t="s">
        <v>23</v>
      </c>
      <c r="J160" s="14" t="s">
        <v>24</v>
      </c>
      <c r="K160" s="14" t="s">
        <v>29</v>
      </c>
      <c r="L160" s="14" t="s">
        <v>30</v>
      </c>
      <c r="M160" s="28">
        <v>0</v>
      </c>
      <c r="N160" s="15">
        <v>0</v>
      </c>
      <c r="O160" s="16">
        <v>42343.677546296298</v>
      </c>
      <c r="P160" s="14" t="s">
        <v>53</v>
      </c>
    </row>
    <row r="161" spans="1:16">
      <c r="A161" s="14" t="s">
        <v>16</v>
      </c>
      <c r="B161" s="15">
        <v>2016</v>
      </c>
      <c r="C161" s="15">
        <v>2018</v>
      </c>
      <c r="D161" s="14" t="s">
        <v>187</v>
      </c>
      <c r="E161" s="14" t="s">
        <v>103</v>
      </c>
      <c r="F161" s="14" t="s">
        <v>117</v>
      </c>
      <c r="G161" s="14" t="s">
        <v>118</v>
      </c>
      <c r="H161" s="14" t="s">
        <v>22</v>
      </c>
      <c r="I161" s="14" t="s">
        <v>23</v>
      </c>
      <c r="J161" s="14" t="s">
        <v>24</v>
      </c>
      <c r="K161" s="14" t="s">
        <v>29</v>
      </c>
      <c r="L161" s="14" t="s">
        <v>30</v>
      </c>
      <c r="M161" s="28">
        <v>7049</v>
      </c>
      <c r="N161" s="15">
        <v>0</v>
      </c>
      <c r="O161" s="16">
        <v>42343.678888888891</v>
      </c>
      <c r="P161" s="14" t="s">
        <v>53</v>
      </c>
    </row>
    <row r="162" spans="1:16">
      <c r="A162" s="14" t="s">
        <v>16</v>
      </c>
      <c r="B162" s="15">
        <v>2016</v>
      </c>
      <c r="C162" s="15">
        <v>2018</v>
      </c>
      <c r="D162" s="14" t="s">
        <v>187</v>
      </c>
      <c r="E162" s="14" t="s">
        <v>103</v>
      </c>
      <c r="F162" s="14" t="s">
        <v>108</v>
      </c>
      <c r="G162" s="14" t="s">
        <v>109</v>
      </c>
      <c r="H162" s="14" t="s">
        <v>22</v>
      </c>
      <c r="I162" s="14" t="s">
        <v>23</v>
      </c>
      <c r="J162" s="14" t="s">
        <v>24</v>
      </c>
      <c r="K162" s="14" t="s">
        <v>29</v>
      </c>
      <c r="L162" s="14" t="s">
        <v>30</v>
      </c>
      <c r="M162" s="28">
        <v>5017</v>
      </c>
      <c r="N162" s="15">
        <v>0</v>
      </c>
      <c r="O162" s="16">
        <v>42343.679189814815</v>
      </c>
      <c r="P162" s="14" t="s">
        <v>53</v>
      </c>
    </row>
    <row r="163" spans="1:16">
      <c r="A163" s="14" t="s">
        <v>16</v>
      </c>
      <c r="B163" s="15">
        <v>2016</v>
      </c>
      <c r="C163" s="15">
        <v>2018</v>
      </c>
      <c r="D163" s="14" t="s">
        <v>187</v>
      </c>
      <c r="E163" s="14" t="s">
        <v>103</v>
      </c>
      <c r="F163" s="14" t="s">
        <v>67</v>
      </c>
      <c r="G163" s="14" t="s">
        <v>68</v>
      </c>
      <c r="H163" s="14" t="s">
        <v>22</v>
      </c>
      <c r="I163" s="14" t="s">
        <v>23</v>
      </c>
      <c r="J163" s="14" t="s">
        <v>24</v>
      </c>
      <c r="K163" s="14" t="s">
        <v>29</v>
      </c>
      <c r="L163" s="14" t="s">
        <v>30</v>
      </c>
      <c r="M163" s="28">
        <v>24239</v>
      </c>
      <c r="N163" s="15">
        <v>0</v>
      </c>
      <c r="O163" s="16">
        <v>42343.679409722223</v>
      </c>
      <c r="P163" s="14" t="s">
        <v>53</v>
      </c>
    </row>
    <row r="164" spans="1:16">
      <c r="A164" s="14" t="s">
        <v>16</v>
      </c>
      <c r="B164" s="15">
        <v>2016</v>
      </c>
      <c r="C164" s="15">
        <v>2018</v>
      </c>
      <c r="D164" s="14" t="s">
        <v>187</v>
      </c>
      <c r="E164" s="14" t="s">
        <v>103</v>
      </c>
      <c r="F164" s="14" t="s">
        <v>110</v>
      </c>
      <c r="G164" s="14" t="s">
        <v>111</v>
      </c>
      <c r="H164" s="14" t="s">
        <v>22</v>
      </c>
      <c r="I164" s="14" t="s">
        <v>23</v>
      </c>
      <c r="J164" s="14" t="s">
        <v>24</v>
      </c>
      <c r="K164" s="14" t="s">
        <v>29</v>
      </c>
      <c r="L164" s="14" t="s">
        <v>30</v>
      </c>
      <c r="M164" s="28">
        <v>5017</v>
      </c>
      <c r="N164" s="15">
        <v>0</v>
      </c>
      <c r="O164" s="16">
        <v>42343.679097222222</v>
      </c>
      <c r="P164" s="14" t="s">
        <v>53</v>
      </c>
    </row>
    <row r="165" spans="1:16">
      <c r="A165" s="14" t="s">
        <v>16</v>
      </c>
      <c r="B165" s="15">
        <v>2016</v>
      </c>
      <c r="C165" s="15">
        <v>2018</v>
      </c>
      <c r="D165" s="14" t="s">
        <v>187</v>
      </c>
      <c r="E165" s="14" t="s">
        <v>103</v>
      </c>
      <c r="F165" s="14" t="s">
        <v>93</v>
      </c>
      <c r="G165" s="14" t="s">
        <v>94</v>
      </c>
      <c r="H165" s="14" t="s">
        <v>22</v>
      </c>
      <c r="I165" s="14" t="s">
        <v>23</v>
      </c>
      <c r="J165" s="14" t="s">
        <v>24</v>
      </c>
      <c r="K165" s="14" t="s">
        <v>29</v>
      </c>
      <c r="L165" s="14" t="s">
        <v>30</v>
      </c>
      <c r="M165" s="28">
        <v>17210</v>
      </c>
      <c r="N165" s="15">
        <v>0</v>
      </c>
      <c r="O165" s="16">
        <v>42343.679293981484</v>
      </c>
      <c r="P165" s="14" t="s">
        <v>53</v>
      </c>
    </row>
    <row r="166" spans="1:16">
      <c r="A166" s="14" t="s">
        <v>16</v>
      </c>
      <c r="B166" s="15">
        <v>2016</v>
      </c>
      <c r="C166" s="15">
        <v>2018</v>
      </c>
      <c r="D166" s="14" t="s">
        <v>187</v>
      </c>
      <c r="E166" s="14" t="s">
        <v>103</v>
      </c>
      <c r="F166" s="14" t="s">
        <v>110</v>
      </c>
      <c r="G166" s="14" t="s">
        <v>111</v>
      </c>
      <c r="H166" s="14" t="s">
        <v>25</v>
      </c>
      <c r="I166" s="14" t="s">
        <v>26</v>
      </c>
      <c r="J166" s="14" t="s">
        <v>17</v>
      </c>
      <c r="K166" s="14" t="s">
        <v>29</v>
      </c>
      <c r="L166" s="14" t="s">
        <v>30</v>
      </c>
      <c r="M166" s="28">
        <v>6615</v>
      </c>
      <c r="N166" s="15">
        <v>0</v>
      </c>
      <c r="O166" s="16">
        <v>42343.677893518521</v>
      </c>
      <c r="P166" s="14" t="s">
        <v>53</v>
      </c>
    </row>
    <row r="167" spans="1:16">
      <c r="A167" s="14" t="s">
        <v>16</v>
      </c>
      <c r="B167" s="15">
        <v>2016</v>
      </c>
      <c r="C167" s="15">
        <v>2018</v>
      </c>
      <c r="D167" s="14" t="s">
        <v>187</v>
      </c>
      <c r="E167" s="14" t="s">
        <v>103</v>
      </c>
      <c r="F167" s="14" t="s">
        <v>58</v>
      </c>
      <c r="G167" s="14" t="s">
        <v>59</v>
      </c>
      <c r="H167" s="14" t="s">
        <v>25</v>
      </c>
      <c r="I167" s="14" t="s">
        <v>26</v>
      </c>
      <c r="J167" s="14" t="s">
        <v>17</v>
      </c>
      <c r="K167" s="14" t="s">
        <v>29</v>
      </c>
      <c r="L167" s="14" t="s">
        <v>30</v>
      </c>
      <c r="M167" s="28">
        <v>33737</v>
      </c>
      <c r="N167" s="15">
        <v>0</v>
      </c>
      <c r="O167" s="16">
        <v>42343.678148148145</v>
      </c>
      <c r="P167" s="14" t="s">
        <v>53</v>
      </c>
    </row>
    <row r="168" spans="1:16">
      <c r="A168" s="14" t="s">
        <v>16</v>
      </c>
      <c r="B168" s="15">
        <v>2016</v>
      </c>
      <c r="C168" s="15">
        <v>2018</v>
      </c>
      <c r="D168" s="14" t="s">
        <v>187</v>
      </c>
      <c r="E168" s="14" t="s">
        <v>103</v>
      </c>
      <c r="F168" s="14" t="s">
        <v>108</v>
      </c>
      <c r="G168" s="14" t="s">
        <v>109</v>
      </c>
      <c r="H168" s="14" t="s">
        <v>25</v>
      </c>
      <c r="I168" s="14" t="s">
        <v>26</v>
      </c>
      <c r="J168" s="14" t="s">
        <v>17</v>
      </c>
      <c r="K168" s="14" t="s">
        <v>29</v>
      </c>
      <c r="L168" s="14" t="s">
        <v>30</v>
      </c>
      <c r="M168" s="28">
        <v>16538</v>
      </c>
      <c r="N168" s="15">
        <v>0</v>
      </c>
      <c r="O168" s="16">
        <v>42343.67800925926</v>
      </c>
      <c r="P168" s="14" t="s">
        <v>53</v>
      </c>
    </row>
    <row r="169" spans="1:16">
      <c r="A169" s="14" t="s">
        <v>16</v>
      </c>
      <c r="B169" s="15">
        <v>2016</v>
      </c>
      <c r="C169" s="15">
        <v>2018</v>
      </c>
      <c r="D169" s="14" t="s">
        <v>187</v>
      </c>
      <c r="E169" s="14" t="s">
        <v>103</v>
      </c>
      <c r="F169" s="14" t="s">
        <v>73</v>
      </c>
      <c r="G169" s="14" t="s">
        <v>74</v>
      </c>
      <c r="H169" s="14" t="s">
        <v>75</v>
      </c>
      <c r="I169" s="14" t="s">
        <v>76</v>
      </c>
      <c r="J169" s="14" t="s">
        <v>17</v>
      </c>
      <c r="K169" s="14" t="s">
        <v>29</v>
      </c>
      <c r="L169" s="14" t="s">
        <v>30</v>
      </c>
      <c r="M169" s="28">
        <v>303644</v>
      </c>
      <c r="N169" s="15">
        <v>0</v>
      </c>
      <c r="O169" s="16">
        <v>42343.679583333331</v>
      </c>
      <c r="P169" s="14" t="s">
        <v>53</v>
      </c>
    </row>
    <row r="170" spans="1:16">
      <c r="A170" s="14" t="s">
        <v>16</v>
      </c>
      <c r="B170" s="15">
        <v>2016</v>
      </c>
      <c r="C170" s="15">
        <v>2018</v>
      </c>
      <c r="D170" s="14" t="s">
        <v>187</v>
      </c>
      <c r="E170" s="14" t="s">
        <v>103</v>
      </c>
      <c r="F170" s="14" t="s">
        <v>73</v>
      </c>
      <c r="G170" s="14" t="s">
        <v>74</v>
      </c>
      <c r="H170" s="14" t="s">
        <v>75</v>
      </c>
      <c r="I170" s="14" t="s">
        <v>76</v>
      </c>
      <c r="J170" s="14" t="s">
        <v>17</v>
      </c>
      <c r="K170" s="14" t="s">
        <v>29</v>
      </c>
      <c r="L170" s="14" t="s">
        <v>30</v>
      </c>
      <c r="M170" s="28">
        <v>50000</v>
      </c>
      <c r="N170" s="15">
        <v>0</v>
      </c>
      <c r="O170" s="16">
        <v>42343.677546296298</v>
      </c>
      <c r="P170" s="14" t="s">
        <v>53</v>
      </c>
    </row>
    <row r="171" spans="1:16">
      <c r="A171" s="14" t="s">
        <v>16</v>
      </c>
      <c r="B171" s="15">
        <v>2016</v>
      </c>
      <c r="C171" s="15">
        <v>2018</v>
      </c>
      <c r="D171" s="14" t="s">
        <v>187</v>
      </c>
      <c r="E171" s="14" t="s">
        <v>103</v>
      </c>
      <c r="F171" s="14" t="s">
        <v>106</v>
      </c>
      <c r="G171" s="14" t="s">
        <v>107</v>
      </c>
      <c r="H171" s="14" t="s">
        <v>75</v>
      </c>
      <c r="I171" s="14" t="s">
        <v>76</v>
      </c>
      <c r="J171" s="14" t="s">
        <v>17</v>
      </c>
      <c r="K171" s="14" t="s">
        <v>29</v>
      </c>
      <c r="L171" s="14" t="s">
        <v>30</v>
      </c>
      <c r="M171" s="28">
        <v>0</v>
      </c>
      <c r="N171" s="15">
        <v>0</v>
      </c>
      <c r="O171" s="16">
        <v>42343.677546296298</v>
      </c>
      <c r="P171" s="14" t="s">
        <v>53</v>
      </c>
    </row>
    <row r="172" spans="1:16">
      <c r="A172" s="14" t="s">
        <v>16</v>
      </c>
      <c r="B172" s="15">
        <v>2016</v>
      </c>
      <c r="C172" s="15">
        <v>2018</v>
      </c>
      <c r="D172" s="14" t="s">
        <v>187</v>
      </c>
      <c r="E172" s="14" t="s">
        <v>103</v>
      </c>
      <c r="F172" s="14" t="s">
        <v>108</v>
      </c>
      <c r="G172" s="14" t="s">
        <v>109</v>
      </c>
      <c r="H172" s="14" t="s">
        <v>75</v>
      </c>
      <c r="I172" s="14" t="s">
        <v>76</v>
      </c>
      <c r="J172" s="14" t="s">
        <v>17</v>
      </c>
      <c r="K172" s="14" t="s">
        <v>29</v>
      </c>
      <c r="L172" s="14" t="s">
        <v>30</v>
      </c>
      <c r="M172" s="28">
        <v>3815</v>
      </c>
      <c r="N172" s="15">
        <v>0</v>
      </c>
      <c r="O172" s="16">
        <v>42343.680254629631</v>
      </c>
      <c r="P172" s="14" t="s">
        <v>53</v>
      </c>
    </row>
    <row r="173" spans="1:16">
      <c r="A173" s="14" t="s">
        <v>16</v>
      </c>
      <c r="B173" s="15">
        <v>2016</v>
      </c>
      <c r="C173" s="15">
        <v>2018</v>
      </c>
      <c r="D173" s="14" t="s">
        <v>187</v>
      </c>
      <c r="E173" s="14" t="s">
        <v>103</v>
      </c>
      <c r="F173" s="14" t="s">
        <v>112</v>
      </c>
      <c r="G173" s="14" t="s">
        <v>113</v>
      </c>
      <c r="H173" s="14" t="s">
        <v>75</v>
      </c>
      <c r="I173" s="14" t="s">
        <v>76</v>
      </c>
      <c r="J173" s="14" t="s">
        <v>17</v>
      </c>
      <c r="K173" s="14" t="s">
        <v>29</v>
      </c>
      <c r="L173" s="14" t="s">
        <v>30</v>
      </c>
      <c r="M173" s="28">
        <v>12235</v>
      </c>
      <c r="N173" s="15">
        <v>0</v>
      </c>
      <c r="O173" s="16">
        <v>42343.680127314816</v>
      </c>
      <c r="P173" s="14" t="s">
        <v>53</v>
      </c>
    </row>
    <row r="174" spans="1:16">
      <c r="A174" s="14" t="s">
        <v>16</v>
      </c>
      <c r="B174" s="15">
        <v>2016</v>
      </c>
      <c r="C174" s="15">
        <v>2018</v>
      </c>
      <c r="D174" s="14" t="s">
        <v>187</v>
      </c>
      <c r="E174" s="14" t="s">
        <v>103</v>
      </c>
      <c r="F174" s="14" t="s">
        <v>100</v>
      </c>
      <c r="G174" s="14" t="s">
        <v>101</v>
      </c>
      <c r="H174" s="14" t="s">
        <v>75</v>
      </c>
      <c r="I174" s="14" t="s">
        <v>76</v>
      </c>
      <c r="J174" s="14" t="s">
        <v>17</v>
      </c>
      <c r="K174" s="14" t="s">
        <v>29</v>
      </c>
      <c r="L174" s="14" t="s">
        <v>30</v>
      </c>
      <c r="M174" s="28">
        <v>0</v>
      </c>
      <c r="N174" s="15">
        <v>0</v>
      </c>
      <c r="O174" s="16">
        <v>42343.677546296298</v>
      </c>
      <c r="P174" s="14" t="s">
        <v>53</v>
      </c>
    </row>
    <row r="175" spans="1:16">
      <c r="A175" s="14" t="s">
        <v>16</v>
      </c>
      <c r="B175" s="15">
        <v>2016</v>
      </c>
      <c r="C175" s="15">
        <v>2018</v>
      </c>
      <c r="D175" s="14" t="s">
        <v>187</v>
      </c>
      <c r="E175" s="14" t="s">
        <v>103</v>
      </c>
      <c r="F175" s="14" t="s">
        <v>110</v>
      </c>
      <c r="G175" s="14" t="s">
        <v>111</v>
      </c>
      <c r="H175" s="14" t="s">
        <v>75</v>
      </c>
      <c r="I175" s="14" t="s">
        <v>76</v>
      </c>
      <c r="J175" s="14" t="s">
        <v>17</v>
      </c>
      <c r="K175" s="14" t="s">
        <v>29</v>
      </c>
      <c r="L175" s="14" t="s">
        <v>30</v>
      </c>
      <c r="M175" s="28">
        <v>16943</v>
      </c>
      <c r="N175" s="15">
        <v>0</v>
      </c>
      <c r="O175" s="16">
        <v>42343.68037037037</v>
      </c>
      <c r="P175" s="14" t="s">
        <v>53</v>
      </c>
    </row>
    <row r="176" spans="1:16">
      <c r="A176" s="14" t="s">
        <v>16</v>
      </c>
      <c r="B176" s="15">
        <v>2016</v>
      </c>
      <c r="C176" s="15">
        <v>2018</v>
      </c>
      <c r="D176" s="14" t="s">
        <v>187</v>
      </c>
      <c r="E176" s="14" t="s">
        <v>103</v>
      </c>
      <c r="F176" s="14" t="s">
        <v>110</v>
      </c>
      <c r="G176" s="14" t="s">
        <v>111</v>
      </c>
      <c r="H176" s="14" t="s">
        <v>75</v>
      </c>
      <c r="I176" s="14" t="s">
        <v>76</v>
      </c>
      <c r="J176" s="14" t="s">
        <v>17</v>
      </c>
      <c r="K176" s="14" t="s">
        <v>29</v>
      </c>
      <c r="L176" s="14" t="s">
        <v>30</v>
      </c>
      <c r="M176" s="28">
        <v>2437</v>
      </c>
      <c r="N176" s="15">
        <v>0</v>
      </c>
      <c r="O176" s="16">
        <v>42343.677789351852</v>
      </c>
      <c r="P176" s="14" t="s">
        <v>53</v>
      </c>
    </row>
    <row r="177" spans="1:16">
      <c r="A177" s="14" t="s">
        <v>16</v>
      </c>
      <c r="B177" s="15">
        <v>2016</v>
      </c>
      <c r="C177" s="15">
        <v>2018</v>
      </c>
      <c r="D177" s="14" t="s">
        <v>187</v>
      </c>
      <c r="E177" s="14" t="s">
        <v>103</v>
      </c>
      <c r="F177" s="14" t="s">
        <v>67</v>
      </c>
      <c r="G177" s="14" t="s">
        <v>68</v>
      </c>
      <c r="H177" s="14" t="s">
        <v>75</v>
      </c>
      <c r="I177" s="14" t="s">
        <v>76</v>
      </c>
      <c r="J177" s="14" t="s">
        <v>17</v>
      </c>
      <c r="K177" s="14" t="s">
        <v>29</v>
      </c>
      <c r="L177" s="14" t="s">
        <v>30</v>
      </c>
      <c r="M177" s="28">
        <v>18093</v>
      </c>
      <c r="N177" s="15">
        <v>0</v>
      </c>
      <c r="O177" s="16">
        <v>42343.680509259262</v>
      </c>
      <c r="P177" s="14" t="s">
        <v>53</v>
      </c>
    </row>
    <row r="178" spans="1:16">
      <c r="A178" s="14" t="s">
        <v>16</v>
      </c>
      <c r="B178" s="15">
        <v>2016</v>
      </c>
      <c r="C178" s="15">
        <v>2018</v>
      </c>
      <c r="D178" s="14" t="s">
        <v>187</v>
      </c>
      <c r="E178" s="14" t="s">
        <v>103</v>
      </c>
      <c r="F178" s="14" t="s">
        <v>117</v>
      </c>
      <c r="G178" s="14" t="s">
        <v>118</v>
      </c>
      <c r="H178" s="14" t="s">
        <v>75</v>
      </c>
      <c r="I178" s="14" t="s">
        <v>76</v>
      </c>
      <c r="J178" s="14" t="s">
        <v>17</v>
      </c>
      <c r="K178" s="14" t="s">
        <v>29</v>
      </c>
      <c r="L178" s="14" t="s">
        <v>30</v>
      </c>
      <c r="M178" s="28">
        <v>55343</v>
      </c>
      <c r="N178" s="15">
        <v>0</v>
      </c>
      <c r="O178" s="16">
        <v>42343.679861111108</v>
      </c>
      <c r="P178" s="14" t="s">
        <v>53</v>
      </c>
    </row>
    <row r="179" spans="1:16">
      <c r="A179" s="14" t="s">
        <v>16</v>
      </c>
      <c r="B179" s="15">
        <v>2016</v>
      </c>
      <c r="C179" s="15">
        <v>2018</v>
      </c>
      <c r="D179" s="14" t="s">
        <v>187</v>
      </c>
      <c r="E179" s="14" t="s">
        <v>103</v>
      </c>
      <c r="F179" s="14" t="s">
        <v>114</v>
      </c>
      <c r="G179" s="14" t="s">
        <v>115</v>
      </c>
      <c r="H179" s="14" t="s">
        <v>75</v>
      </c>
      <c r="I179" s="14" t="s">
        <v>76</v>
      </c>
      <c r="J179" s="14" t="s">
        <v>17</v>
      </c>
      <c r="K179" s="14" t="s">
        <v>29</v>
      </c>
      <c r="L179" s="14" t="s">
        <v>30</v>
      </c>
      <c r="M179" s="28">
        <v>0</v>
      </c>
      <c r="N179" s="15">
        <v>0</v>
      </c>
      <c r="O179" s="16">
        <v>42343.677546296298</v>
      </c>
      <c r="P179" s="14" t="s">
        <v>53</v>
      </c>
    </row>
    <row r="180" spans="1:16">
      <c r="A180" s="14" t="s">
        <v>16</v>
      </c>
      <c r="B180" s="15">
        <v>2016</v>
      </c>
      <c r="C180" s="15">
        <v>2018</v>
      </c>
      <c r="D180" s="14" t="s">
        <v>187</v>
      </c>
      <c r="E180" s="14" t="s">
        <v>103</v>
      </c>
      <c r="F180" s="14" t="s">
        <v>84</v>
      </c>
      <c r="G180" s="14" t="s">
        <v>85</v>
      </c>
      <c r="H180" s="14" t="s">
        <v>75</v>
      </c>
      <c r="I180" s="14" t="s">
        <v>76</v>
      </c>
      <c r="J180" s="14" t="s">
        <v>17</v>
      </c>
      <c r="K180" s="14" t="s">
        <v>29</v>
      </c>
      <c r="L180" s="14" t="s">
        <v>30</v>
      </c>
      <c r="M180" s="28">
        <v>31178</v>
      </c>
      <c r="N180" s="15">
        <v>0</v>
      </c>
      <c r="O180" s="16">
        <v>42343.679988425924</v>
      </c>
      <c r="P180" s="14" t="s">
        <v>53</v>
      </c>
    </row>
    <row r="181" spans="1:16">
      <c r="A181" s="14" t="s">
        <v>16</v>
      </c>
      <c r="B181" s="15">
        <v>2016</v>
      </c>
      <c r="C181" s="15">
        <v>2018</v>
      </c>
      <c r="D181" s="14" t="s">
        <v>187</v>
      </c>
      <c r="E181" s="14" t="s">
        <v>103</v>
      </c>
      <c r="F181" s="14" t="s">
        <v>114</v>
      </c>
      <c r="G181" s="14" t="s">
        <v>115</v>
      </c>
      <c r="H181" s="14" t="s">
        <v>75</v>
      </c>
      <c r="I181" s="14" t="s">
        <v>76</v>
      </c>
      <c r="J181" s="14" t="s">
        <v>17</v>
      </c>
      <c r="K181" s="14" t="s">
        <v>29</v>
      </c>
      <c r="L181" s="14" t="s">
        <v>30</v>
      </c>
      <c r="M181" s="28">
        <v>134784</v>
      </c>
      <c r="N181" s="15">
        <v>0</v>
      </c>
      <c r="O181" s="16">
        <v>42343.679722222223</v>
      </c>
      <c r="P181" s="14" t="s">
        <v>53</v>
      </c>
    </row>
    <row r="182" spans="1:16">
      <c r="A182" s="14" t="s">
        <v>16</v>
      </c>
      <c r="B182" s="15">
        <v>2016</v>
      </c>
      <c r="C182" s="15">
        <v>2018</v>
      </c>
      <c r="D182" s="14" t="s">
        <v>187</v>
      </c>
      <c r="E182" s="14" t="s">
        <v>103</v>
      </c>
      <c r="F182" s="14" t="s">
        <v>104</v>
      </c>
      <c r="G182" s="14" t="s">
        <v>105</v>
      </c>
      <c r="H182" s="14" t="s">
        <v>75</v>
      </c>
      <c r="I182" s="14" t="s">
        <v>76</v>
      </c>
      <c r="J182" s="14" t="s">
        <v>17</v>
      </c>
      <c r="K182" s="14" t="s">
        <v>29</v>
      </c>
      <c r="L182" s="14" t="s">
        <v>30</v>
      </c>
      <c r="M182" s="28">
        <v>0</v>
      </c>
      <c r="N182" s="15">
        <v>0</v>
      </c>
      <c r="O182" s="16">
        <v>42343.677546296298</v>
      </c>
      <c r="P182" s="14" t="s">
        <v>53</v>
      </c>
    </row>
    <row r="183" spans="1:16">
      <c r="A183" s="14" t="s">
        <v>16</v>
      </c>
      <c r="B183" s="15">
        <v>2016</v>
      </c>
      <c r="C183" s="15">
        <v>2018</v>
      </c>
      <c r="D183" s="14" t="s">
        <v>187</v>
      </c>
      <c r="E183" s="14" t="s">
        <v>103</v>
      </c>
      <c r="F183" s="14" t="s">
        <v>31</v>
      </c>
      <c r="G183" s="14" t="s">
        <v>32</v>
      </c>
      <c r="H183" s="14" t="s">
        <v>33</v>
      </c>
      <c r="I183" s="14" t="s">
        <v>34</v>
      </c>
      <c r="J183" s="14" t="s">
        <v>17</v>
      </c>
      <c r="K183" s="14" t="s">
        <v>29</v>
      </c>
      <c r="L183" s="14" t="s">
        <v>30</v>
      </c>
      <c r="M183" s="28">
        <v>0</v>
      </c>
      <c r="N183" s="15">
        <v>0</v>
      </c>
      <c r="O183" s="16">
        <v>42343.677546296298</v>
      </c>
      <c r="P183" s="14" t="s">
        <v>53</v>
      </c>
    </row>
    <row r="184" spans="1:16">
      <c r="A184" s="14" t="s">
        <v>16</v>
      </c>
      <c r="B184" s="15">
        <v>2016</v>
      </c>
      <c r="C184" s="15">
        <v>2018</v>
      </c>
      <c r="D184" s="14" t="s">
        <v>188</v>
      </c>
      <c r="E184" s="14" t="s">
        <v>145</v>
      </c>
      <c r="F184" s="14" t="s">
        <v>54</v>
      </c>
      <c r="G184" s="14" t="s">
        <v>55</v>
      </c>
      <c r="H184" s="14" t="s">
        <v>22</v>
      </c>
      <c r="I184" s="14" t="s">
        <v>23</v>
      </c>
      <c r="J184" s="14" t="s">
        <v>24</v>
      </c>
      <c r="K184" s="14" t="s">
        <v>29</v>
      </c>
      <c r="L184" s="14" t="s">
        <v>30</v>
      </c>
      <c r="M184" s="28">
        <v>17744</v>
      </c>
      <c r="N184" s="15">
        <v>0</v>
      </c>
      <c r="O184" s="16">
        <v>42343.627349537041</v>
      </c>
      <c r="P184" s="14" t="s">
        <v>53</v>
      </c>
    </row>
    <row r="185" spans="1:16">
      <c r="A185" s="14" t="s">
        <v>16</v>
      </c>
      <c r="B185" s="15">
        <v>2016</v>
      </c>
      <c r="C185" s="15">
        <v>2018</v>
      </c>
      <c r="D185" s="14" t="s">
        <v>188</v>
      </c>
      <c r="E185" s="14" t="s">
        <v>145</v>
      </c>
      <c r="F185" s="14" t="s">
        <v>54</v>
      </c>
      <c r="G185" s="14" t="s">
        <v>55</v>
      </c>
      <c r="H185" s="14" t="s">
        <v>22</v>
      </c>
      <c r="I185" s="14" t="s">
        <v>23</v>
      </c>
      <c r="J185" s="14" t="s">
        <v>24</v>
      </c>
      <c r="K185" s="14" t="s">
        <v>29</v>
      </c>
      <c r="L185" s="14" t="s">
        <v>30</v>
      </c>
      <c r="M185" s="28">
        <v>179318</v>
      </c>
      <c r="N185" s="15">
        <v>0</v>
      </c>
      <c r="O185" s="16">
        <v>42343.627233796295</v>
      </c>
      <c r="P185" s="14" t="s">
        <v>53</v>
      </c>
    </row>
    <row r="186" spans="1:16">
      <c r="A186" s="14" t="s">
        <v>16</v>
      </c>
      <c r="B186" s="15">
        <v>2016</v>
      </c>
      <c r="C186" s="15">
        <v>2018</v>
      </c>
      <c r="D186" s="14" t="s">
        <v>188</v>
      </c>
      <c r="E186" s="14" t="s">
        <v>145</v>
      </c>
      <c r="F186" s="14" t="s">
        <v>54</v>
      </c>
      <c r="G186" s="14" t="s">
        <v>55</v>
      </c>
      <c r="H186" s="14" t="s">
        <v>75</v>
      </c>
      <c r="I186" s="14" t="s">
        <v>76</v>
      </c>
      <c r="J186" s="14" t="s">
        <v>17</v>
      </c>
      <c r="K186" s="14" t="s">
        <v>29</v>
      </c>
      <c r="L186" s="14" t="s">
        <v>30</v>
      </c>
      <c r="M186" s="28">
        <v>64843</v>
      </c>
      <c r="N186" s="15">
        <v>0</v>
      </c>
      <c r="O186" s="16">
        <v>42343.627071759256</v>
      </c>
      <c r="P186" s="14" t="s">
        <v>53</v>
      </c>
    </row>
    <row r="187" spans="1:16">
      <c r="A187" s="14" t="s">
        <v>16</v>
      </c>
      <c r="B187" s="15">
        <v>2016</v>
      </c>
      <c r="C187" s="15">
        <v>2018</v>
      </c>
      <c r="D187" s="14" t="s">
        <v>189</v>
      </c>
      <c r="E187" s="14" t="s">
        <v>146</v>
      </c>
      <c r="F187" s="14" t="s">
        <v>58</v>
      </c>
      <c r="G187" s="14" t="s">
        <v>59</v>
      </c>
      <c r="H187" s="14" t="s">
        <v>22</v>
      </c>
      <c r="I187" s="14" t="s">
        <v>23</v>
      </c>
      <c r="J187" s="14" t="s">
        <v>24</v>
      </c>
      <c r="K187" s="14" t="s">
        <v>29</v>
      </c>
      <c r="L187" s="14" t="s">
        <v>30</v>
      </c>
      <c r="M187" s="28">
        <v>685161</v>
      </c>
      <c r="N187" s="15">
        <v>0</v>
      </c>
      <c r="O187" s="16">
        <v>42343.590127314812</v>
      </c>
      <c r="P187" s="14" t="s">
        <v>53</v>
      </c>
    </row>
    <row r="188" spans="1:16">
      <c r="A188" s="14" t="s">
        <v>16</v>
      </c>
      <c r="B188" s="15">
        <v>2016</v>
      </c>
      <c r="C188" s="15">
        <v>2018</v>
      </c>
      <c r="D188" s="14" t="s">
        <v>189</v>
      </c>
      <c r="E188" s="14" t="s">
        <v>146</v>
      </c>
      <c r="F188" s="14" t="s">
        <v>69</v>
      </c>
      <c r="G188" s="14" t="s">
        <v>70</v>
      </c>
      <c r="H188" s="14" t="s">
        <v>22</v>
      </c>
      <c r="I188" s="14" t="s">
        <v>23</v>
      </c>
      <c r="J188" s="14" t="s">
        <v>24</v>
      </c>
      <c r="K188" s="14" t="s">
        <v>29</v>
      </c>
      <c r="L188" s="14" t="s">
        <v>30</v>
      </c>
      <c r="M188" s="28">
        <v>84102</v>
      </c>
      <c r="N188" s="15">
        <v>0</v>
      </c>
      <c r="O188" s="16">
        <v>42343.59002314815</v>
      </c>
      <c r="P188" s="14" t="s">
        <v>53</v>
      </c>
    </row>
    <row r="189" spans="1:16">
      <c r="A189" s="14" t="s">
        <v>16</v>
      </c>
      <c r="B189" s="15">
        <v>2016</v>
      </c>
      <c r="C189" s="15">
        <v>2018</v>
      </c>
      <c r="D189" s="14" t="s">
        <v>190</v>
      </c>
      <c r="E189" s="14" t="s">
        <v>147</v>
      </c>
      <c r="F189" s="14" t="s">
        <v>54</v>
      </c>
      <c r="G189" s="14" t="s">
        <v>55</v>
      </c>
      <c r="H189" s="14" t="s">
        <v>22</v>
      </c>
      <c r="I189" s="14" t="s">
        <v>23</v>
      </c>
      <c r="J189" s="14" t="s">
        <v>24</v>
      </c>
      <c r="K189" s="14" t="s">
        <v>29</v>
      </c>
      <c r="L189" s="14" t="s">
        <v>30</v>
      </c>
      <c r="M189" s="28">
        <v>327257</v>
      </c>
      <c r="N189" s="15">
        <v>0</v>
      </c>
      <c r="O189" s="16">
        <v>42343.990891203706</v>
      </c>
      <c r="P189" s="14" t="s">
        <v>53</v>
      </c>
    </row>
    <row r="190" spans="1:16">
      <c r="A190" s="14" t="s">
        <v>16</v>
      </c>
      <c r="B190" s="15">
        <v>2016</v>
      </c>
      <c r="C190" s="15">
        <v>2018</v>
      </c>
      <c r="D190" s="14" t="s">
        <v>190</v>
      </c>
      <c r="E190" s="14" t="s">
        <v>147</v>
      </c>
      <c r="F190" s="14" t="s">
        <v>54</v>
      </c>
      <c r="G190" s="14" t="s">
        <v>55</v>
      </c>
      <c r="H190" s="14" t="s">
        <v>75</v>
      </c>
      <c r="I190" s="14" t="s">
        <v>76</v>
      </c>
      <c r="J190" s="14" t="s">
        <v>17</v>
      </c>
      <c r="K190" s="14" t="s">
        <v>29</v>
      </c>
      <c r="L190" s="14" t="s">
        <v>30</v>
      </c>
      <c r="M190" s="28">
        <v>633472</v>
      </c>
      <c r="N190" s="15">
        <v>0</v>
      </c>
      <c r="O190" s="16">
        <v>42343.991006944445</v>
      </c>
      <c r="P190" s="14" t="s">
        <v>53</v>
      </c>
    </row>
    <row r="191" spans="1:16">
      <c r="A191" s="14" t="s">
        <v>16</v>
      </c>
      <c r="B191" s="15">
        <v>2016</v>
      </c>
      <c r="C191" s="15">
        <v>2018</v>
      </c>
      <c r="D191" s="14" t="s">
        <v>191</v>
      </c>
      <c r="E191" s="14" t="s">
        <v>116</v>
      </c>
      <c r="F191" s="14" t="s">
        <v>73</v>
      </c>
      <c r="G191" s="14" t="s">
        <v>74</v>
      </c>
      <c r="H191" s="14" t="s">
        <v>22</v>
      </c>
      <c r="I191" s="14" t="s">
        <v>23</v>
      </c>
      <c r="J191" s="14" t="s">
        <v>24</v>
      </c>
      <c r="K191" s="14" t="s">
        <v>29</v>
      </c>
      <c r="L191" s="14" t="s">
        <v>30</v>
      </c>
      <c r="M191" s="28">
        <v>8569</v>
      </c>
      <c r="N191" s="15">
        <v>0</v>
      </c>
      <c r="O191" s="16">
        <v>42343.912766203706</v>
      </c>
      <c r="P191" s="14" t="s">
        <v>53</v>
      </c>
    </row>
    <row r="192" spans="1:16">
      <c r="A192" s="14" t="s">
        <v>16</v>
      </c>
      <c r="B192" s="15">
        <v>2016</v>
      </c>
      <c r="C192" s="15">
        <v>2018</v>
      </c>
      <c r="D192" s="14" t="s">
        <v>191</v>
      </c>
      <c r="E192" s="14" t="s">
        <v>116</v>
      </c>
      <c r="F192" s="14" t="s">
        <v>69</v>
      </c>
      <c r="G192" s="14" t="s">
        <v>70</v>
      </c>
      <c r="H192" s="14" t="s">
        <v>22</v>
      </c>
      <c r="I192" s="14" t="s">
        <v>23</v>
      </c>
      <c r="J192" s="14" t="s">
        <v>24</v>
      </c>
      <c r="K192" s="14" t="s">
        <v>29</v>
      </c>
      <c r="L192" s="14" t="s">
        <v>30</v>
      </c>
      <c r="M192" s="28">
        <v>39127</v>
      </c>
      <c r="N192" s="15">
        <v>0</v>
      </c>
      <c r="O192" s="16">
        <v>42343.912858796299</v>
      </c>
      <c r="P192" s="14" t="s">
        <v>53</v>
      </c>
    </row>
    <row r="193" spans="1:16">
      <c r="A193" s="14" t="s">
        <v>16</v>
      </c>
      <c r="B193" s="15">
        <v>2016</v>
      </c>
      <c r="C193" s="15">
        <v>2018</v>
      </c>
      <c r="D193" s="14" t="s">
        <v>191</v>
      </c>
      <c r="E193" s="14" t="s">
        <v>116</v>
      </c>
      <c r="F193" s="14" t="s">
        <v>117</v>
      </c>
      <c r="G193" s="14" t="s">
        <v>118</v>
      </c>
      <c r="H193" s="14" t="s">
        <v>22</v>
      </c>
      <c r="I193" s="14" t="s">
        <v>23</v>
      </c>
      <c r="J193" s="14" t="s">
        <v>24</v>
      </c>
      <c r="K193" s="14" t="s">
        <v>29</v>
      </c>
      <c r="L193" s="14" t="s">
        <v>30</v>
      </c>
      <c r="M193" s="28">
        <v>0</v>
      </c>
      <c r="N193" s="15">
        <v>0</v>
      </c>
      <c r="O193" s="16">
        <v>42343.912129629629</v>
      </c>
      <c r="P193" s="14" t="s">
        <v>53</v>
      </c>
    </row>
    <row r="194" spans="1:16">
      <c r="A194" s="14" t="s">
        <v>16</v>
      </c>
      <c r="B194" s="15">
        <v>2016</v>
      </c>
      <c r="C194" s="15">
        <v>2018</v>
      </c>
      <c r="D194" s="14" t="s">
        <v>191</v>
      </c>
      <c r="E194" s="14" t="s">
        <v>116</v>
      </c>
      <c r="F194" s="14" t="s">
        <v>54</v>
      </c>
      <c r="G194" s="14" t="s">
        <v>55</v>
      </c>
      <c r="H194" s="14" t="s">
        <v>22</v>
      </c>
      <c r="I194" s="14" t="s">
        <v>23</v>
      </c>
      <c r="J194" s="14" t="s">
        <v>24</v>
      </c>
      <c r="K194" s="14" t="s">
        <v>29</v>
      </c>
      <c r="L194" s="14" t="s">
        <v>30</v>
      </c>
      <c r="M194" s="28">
        <v>5590</v>
      </c>
      <c r="N194" s="15">
        <v>0</v>
      </c>
      <c r="O194" s="16">
        <v>42343.912511574075</v>
      </c>
      <c r="P194" s="14" t="s">
        <v>53</v>
      </c>
    </row>
    <row r="195" spans="1:16">
      <c r="A195" s="14" t="s">
        <v>16</v>
      </c>
      <c r="B195" s="15">
        <v>2016</v>
      </c>
      <c r="C195" s="15">
        <v>2018</v>
      </c>
      <c r="D195" s="14" t="s">
        <v>191</v>
      </c>
      <c r="E195" s="14" t="s">
        <v>116</v>
      </c>
      <c r="F195" s="14" t="s">
        <v>58</v>
      </c>
      <c r="G195" s="14" t="s">
        <v>59</v>
      </c>
      <c r="H195" s="14" t="s">
        <v>25</v>
      </c>
      <c r="I195" s="14" t="s">
        <v>26</v>
      </c>
      <c r="J195" s="14" t="s">
        <v>17</v>
      </c>
      <c r="K195" s="14" t="s">
        <v>29</v>
      </c>
      <c r="L195" s="14" t="s">
        <v>30</v>
      </c>
      <c r="M195" s="28">
        <v>0</v>
      </c>
      <c r="N195" s="15">
        <v>0</v>
      </c>
      <c r="O195" s="16">
        <v>42343.912129629629</v>
      </c>
      <c r="P195" s="14" t="s">
        <v>53</v>
      </c>
    </row>
    <row r="196" spans="1:16">
      <c r="A196" s="14" t="s">
        <v>16</v>
      </c>
      <c r="B196" s="15">
        <v>2016</v>
      </c>
      <c r="C196" s="15">
        <v>2018</v>
      </c>
      <c r="D196" s="14" t="s">
        <v>191</v>
      </c>
      <c r="E196" s="14" t="s">
        <v>116</v>
      </c>
      <c r="F196" s="14" t="s">
        <v>54</v>
      </c>
      <c r="G196" s="14" t="s">
        <v>55</v>
      </c>
      <c r="H196" s="14" t="s">
        <v>25</v>
      </c>
      <c r="I196" s="14" t="s">
        <v>26</v>
      </c>
      <c r="J196" s="14" t="s">
        <v>17</v>
      </c>
      <c r="K196" s="14" t="s">
        <v>29</v>
      </c>
      <c r="L196" s="14" t="s">
        <v>30</v>
      </c>
      <c r="M196" s="28">
        <v>0</v>
      </c>
      <c r="N196" s="15">
        <v>0</v>
      </c>
      <c r="O196" s="16">
        <v>42343.912129629629</v>
      </c>
      <c r="P196" s="14" t="s">
        <v>53</v>
      </c>
    </row>
    <row r="197" spans="1:16">
      <c r="A197" s="14" t="s">
        <v>16</v>
      </c>
      <c r="B197" s="15">
        <v>2016</v>
      </c>
      <c r="C197" s="15">
        <v>2018</v>
      </c>
      <c r="D197" s="14" t="s">
        <v>191</v>
      </c>
      <c r="E197" s="14" t="s">
        <v>116</v>
      </c>
      <c r="F197" s="14" t="s">
        <v>86</v>
      </c>
      <c r="G197" s="14" t="s">
        <v>87</v>
      </c>
      <c r="H197" s="14" t="s">
        <v>25</v>
      </c>
      <c r="I197" s="14" t="s">
        <v>26</v>
      </c>
      <c r="J197" s="14" t="s">
        <v>17</v>
      </c>
      <c r="K197" s="14" t="s">
        <v>29</v>
      </c>
      <c r="L197" s="14" t="s">
        <v>30</v>
      </c>
      <c r="M197" s="28">
        <v>0</v>
      </c>
      <c r="N197" s="15">
        <v>0</v>
      </c>
      <c r="O197" s="16">
        <v>42343.912129629629</v>
      </c>
      <c r="P197" s="14" t="s">
        <v>53</v>
      </c>
    </row>
    <row r="198" spans="1:16">
      <c r="A198" s="14" t="s">
        <v>16</v>
      </c>
      <c r="B198" s="15">
        <v>2016</v>
      </c>
      <c r="C198" s="15">
        <v>2018</v>
      </c>
      <c r="D198" s="14" t="s">
        <v>191</v>
      </c>
      <c r="E198" s="14" t="s">
        <v>116</v>
      </c>
      <c r="F198" s="14" t="s">
        <v>117</v>
      </c>
      <c r="G198" s="14" t="s">
        <v>118</v>
      </c>
      <c r="H198" s="14" t="s">
        <v>25</v>
      </c>
      <c r="I198" s="14" t="s">
        <v>26</v>
      </c>
      <c r="J198" s="14" t="s">
        <v>17</v>
      </c>
      <c r="K198" s="14" t="s">
        <v>29</v>
      </c>
      <c r="L198" s="14" t="s">
        <v>30</v>
      </c>
      <c r="M198" s="28">
        <v>0</v>
      </c>
      <c r="N198" s="15">
        <v>0</v>
      </c>
      <c r="O198" s="16">
        <v>42343.912129629629</v>
      </c>
      <c r="P198" s="14" t="s">
        <v>53</v>
      </c>
    </row>
    <row r="199" spans="1:16">
      <c r="A199" s="14" t="s">
        <v>16</v>
      </c>
      <c r="B199" s="15">
        <v>2016</v>
      </c>
      <c r="C199" s="15">
        <v>2018</v>
      </c>
      <c r="D199" s="14" t="s">
        <v>191</v>
      </c>
      <c r="E199" s="14" t="s">
        <v>116</v>
      </c>
      <c r="F199" s="14" t="s">
        <v>110</v>
      </c>
      <c r="G199" s="14" t="s">
        <v>111</v>
      </c>
      <c r="H199" s="14" t="s">
        <v>75</v>
      </c>
      <c r="I199" s="14" t="s">
        <v>76</v>
      </c>
      <c r="J199" s="14" t="s">
        <v>17</v>
      </c>
      <c r="K199" s="14" t="s">
        <v>29</v>
      </c>
      <c r="L199" s="14" t="s">
        <v>30</v>
      </c>
      <c r="M199" s="28">
        <v>0</v>
      </c>
      <c r="N199" s="15">
        <v>0</v>
      </c>
      <c r="O199" s="16">
        <v>42343.912129629629</v>
      </c>
      <c r="P199" s="14" t="s">
        <v>53</v>
      </c>
    </row>
    <row r="200" spans="1:16">
      <c r="A200" s="14" t="s">
        <v>16</v>
      </c>
      <c r="B200" s="15">
        <v>2016</v>
      </c>
      <c r="C200" s="15">
        <v>2018</v>
      </c>
      <c r="D200" s="14" t="s">
        <v>191</v>
      </c>
      <c r="E200" s="14" t="s">
        <v>116</v>
      </c>
      <c r="F200" s="14" t="s">
        <v>117</v>
      </c>
      <c r="G200" s="14" t="s">
        <v>118</v>
      </c>
      <c r="H200" s="14" t="s">
        <v>75</v>
      </c>
      <c r="I200" s="14" t="s">
        <v>76</v>
      </c>
      <c r="J200" s="14" t="s">
        <v>17</v>
      </c>
      <c r="K200" s="14" t="s">
        <v>29</v>
      </c>
      <c r="L200" s="14" t="s">
        <v>30</v>
      </c>
      <c r="M200" s="28">
        <v>9820</v>
      </c>
      <c r="N200" s="15">
        <v>0</v>
      </c>
      <c r="O200" s="16">
        <v>42343.912407407406</v>
      </c>
      <c r="P200" s="14" t="s">
        <v>53</v>
      </c>
    </row>
    <row r="201" spans="1:16">
      <c r="A201" s="14" t="s">
        <v>16</v>
      </c>
      <c r="B201" s="15">
        <v>2016</v>
      </c>
      <c r="C201" s="15">
        <v>2018</v>
      </c>
      <c r="D201" s="14" t="s">
        <v>191</v>
      </c>
      <c r="E201" s="14" t="s">
        <v>116</v>
      </c>
      <c r="F201" s="14" t="s">
        <v>73</v>
      </c>
      <c r="G201" s="14" t="s">
        <v>74</v>
      </c>
      <c r="H201" s="14" t="s">
        <v>75</v>
      </c>
      <c r="I201" s="14" t="s">
        <v>76</v>
      </c>
      <c r="J201" s="14" t="s">
        <v>17</v>
      </c>
      <c r="K201" s="14" t="s">
        <v>29</v>
      </c>
      <c r="L201" s="14" t="s">
        <v>30</v>
      </c>
      <c r="M201" s="28">
        <v>14336</v>
      </c>
      <c r="N201" s="15">
        <v>0</v>
      </c>
      <c r="O201" s="16">
        <v>42343.912326388891</v>
      </c>
      <c r="P201" s="14" t="s">
        <v>53</v>
      </c>
    </row>
    <row r="202" spans="1:16">
      <c r="A202" s="14" t="s">
        <v>16</v>
      </c>
      <c r="B202" s="15">
        <v>2016</v>
      </c>
      <c r="C202" s="15">
        <v>2018</v>
      </c>
      <c r="D202" s="14" t="s">
        <v>191</v>
      </c>
      <c r="E202" s="14" t="s">
        <v>116</v>
      </c>
      <c r="F202" s="14" t="s">
        <v>73</v>
      </c>
      <c r="G202" s="14" t="s">
        <v>74</v>
      </c>
      <c r="H202" s="14" t="s">
        <v>75</v>
      </c>
      <c r="I202" s="14" t="s">
        <v>76</v>
      </c>
      <c r="J202" s="14" t="s">
        <v>17</v>
      </c>
      <c r="K202" s="14" t="s">
        <v>29</v>
      </c>
      <c r="L202" s="14" t="s">
        <v>30</v>
      </c>
      <c r="M202" s="28">
        <v>0</v>
      </c>
      <c r="N202" s="15">
        <v>0</v>
      </c>
      <c r="O202" s="16">
        <v>42343.912129629629</v>
      </c>
      <c r="P202" s="14" t="s">
        <v>53</v>
      </c>
    </row>
    <row r="203" spans="1:16">
      <c r="A203" s="14" t="s">
        <v>16</v>
      </c>
      <c r="B203" s="15">
        <v>2016</v>
      </c>
      <c r="C203" s="15">
        <v>2018</v>
      </c>
      <c r="D203" s="14" t="s">
        <v>191</v>
      </c>
      <c r="E203" s="14" t="s">
        <v>116</v>
      </c>
      <c r="F203" s="14" t="s">
        <v>54</v>
      </c>
      <c r="G203" s="14" t="s">
        <v>55</v>
      </c>
      <c r="H203" s="14" t="s">
        <v>75</v>
      </c>
      <c r="I203" s="14" t="s">
        <v>76</v>
      </c>
      <c r="J203" s="14" t="s">
        <v>17</v>
      </c>
      <c r="K203" s="14" t="s">
        <v>29</v>
      </c>
      <c r="L203" s="14" t="s">
        <v>30</v>
      </c>
      <c r="M203" s="28">
        <v>0</v>
      </c>
      <c r="N203" s="15">
        <v>0</v>
      </c>
      <c r="O203" s="16">
        <v>42343.912129629629</v>
      </c>
      <c r="P203" s="14" t="s">
        <v>53</v>
      </c>
    </row>
    <row r="204" spans="1:16">
      <c r="A204" s="14" t="s">
        <v>16</v>
      </c>
      <c r="B204" s="15">
        <v>2016</v>
      </c>
      <c r="C204" s="15">
        <v>2018</v>
      </c>
      <c r="D204" s="14" t="s">
        <v>191</v>
      </c>
      <c r="E204" s="14" t="s">
        <v>116</v>
      </c>
      <c r="F204" s="14" t="s">
        <v>54</v>
      </c>
      <c r="G204" s="14" t="s">
        <v>55</v>
      </c>
      <c r="H204" s="14" t="s">
        <v>75</v>
      </c>
      <c r="I204" s="14" t="s">
        <v>76</v>
      </c>
      <c r="J204" s="14" t="s">
        <v>17</v>
      </c>
      <c r="K204" s="14" t="s">
        <v>29</v>
      </c>
      <c r="L204" s="14" t="s">
        <v>30</v>
      </c>
      <c r="M204" s="28">
        <v>39280</v>
      </c>
      <c r="N204" s="15">
        <v>0</v>
      </c>
      <c r="O204" s="16">
        <v>42343.912233796298</v>
      </c>
      <c r="P204" s="14" t="s">
        <v>53</v>
      </c>
    </row>
    <row r="205" spans="1:16">
      <c r="A205" s="14" t="s">
        <v>16</v>
      </c>
      <c r="B205" s="15">
        <v>2016</v>
      </c>
      <c r="C205" s="15">
        <v>2018</v>
      </c>
      <c r="D205" s="14" t="s">
        <v>191</v>
      </c>
      <c r="E205" s="14" t="s">
        <v>116</v>
      </c>
      <c r="F205" s="14" t="s">
        <v>31</v>
      </c>
      <c r="G205" s="14" t="s">
        <v>32</v>
      </c>
      <c r="H205" s="14" t="s">
        <v>33</v>
      </c>
      <c r="I205" s="14" t="s">
        <v>34</v>
      </c>
      <c r="J205" s="14" t="s">
        <v>17</v>
      </c>
      <c r="K205" s="14" t="s">
        <v>29</v>
      </c>
      <c r="L205" s="14" t="s">
        <v>30</v>
      </c>
      <c r="M205" s="28">
        <v>0</v>
      </c>
      <c r="N205" s="15">
        <v>0</v>
      </c>
      <c r="O205" s="16">
        <v>42343.912129629629</v>
      </c>
      <c r="P205" s="14" t="s">
        <v>53</v>
      </c>
    </row>
    <row r="206" spans="1:16">
      <c r="A206" s="14" t="s">
        <v>16</v>
      </c>
      <c r="B206" s="15">
        <v>2016</v>
      </c>
      <c r="C206" s="15">
        <v>2018</v>
      </c>
      <c r="D206" s="14" t="s">
        <v>191</v>
      </c>
      <c r="E206" s="14" t="s">
        <v>116</v>
      </c>
      <c r="F206" s="14" t="s">
        <v>77</v>
      </c>
      <c r="G206" s="14" t="s">
        <v>78</v>
      </c>
      <c r="H206" s="14" t="s">
        <v>62</v>
      </c>
      <c r="I206" s="14" t="s">
        <v>63</v>
      </c>
      <c r="J206" s="14" t="s">
        <v>17</v>
      </c>
      <c r="K206" s="14" t="s">
        <v>29</v>
      </c>
      <c r="L206" s="14" t="s">
        <v>30</v>
      </c>
      <c r="M206" s="28">
        <v>0</v>
      </c>
      <c r="N206" s="15">
        <v>0</v>
      </c>
      <c r="O206" s="16">
        <v>42343.912129629629</v>
      </c>
      <c r="P206" s="14" t="s">
        <v>53</v>
      </c>
    </row>
    <row r="207" spans="1:16">
      <c r="A207" s="14" t="s">
        <v>16</v>
      </c>
      <c r="B207" s="15">
        <v>2016</v>
      </c>
      <c r="C207" s="15">
        <v>2018</v>
      </c>
      <c r="D207" s="14" t="s">
        <v>192</v>
      </c>
      <c r="E207" s="14" t="s">
        <v>148</v>
      </c>
      <c r="F207" s="14" t="s">
        <v>54</v>
      </c>
      <c r="G207" s="14" t="s">
        <v>55</v>
      </c>
      <c r="H207" s="14" t="s">
        <v>75</v>
      </c>
      <c r="I207" s="14" t="s">
        <v>76</v>
      </c>
      <c r="J207" s="14" t="s">
        <v>17</v>
      </c>
      <c r="K207" s="14" t="s">
        <v>29</v>
      </c>
      <c r="L207" s="14" t="s">
        <v>30</v>
      </c>
      <c r="M207" s="28">
        <v>30000</v>
      </c>
      <c r="N207" s="15">
        <v>0</v>
      </c>
      <c r="O207" s="16">
        <v>42343.809756944444</v>
      </c>
      <c r="P207" s="14" t="s">
        <v>53</v>
      </c>
    </row>
    <row r="208" spans="1:16">
      <c r="A208" s="14" t="s">
        <v>16</v>
      </c>
      <c r="B208" s="15">
        <v>2016</v>
      </c>
      <c r="C208" s="15">
        <v>2018</v>
      </c>
      <c r="D208" s="14" t="s">
        <v>192</v>
      </c>
      <c r="E208" s="14" t="s">
        <v>148</v>
      </c>
      <c r="F208" s="14" t="s">
        <v>54</v>
      </c>
      <c r="G208" s="14" t="s">
        <v>55</v>
      </c>
      <c r="H208" s="14" t="s">
        <v>75</v>
      </c>
      <c r="I208" s="14" t="s">
        <v>76</v>
      </c>
      <c r="J208" s="14" t="s">
        <v>17</v>
      </c>
      <c r="K208" s="14" t="s">
        <v>29</v>
      </c>
      <c r="L208" s="14" t="s">
        <v>30</v>
      </c>
      <c r="M208" s="28">
        <v>278613</v>
      </c>
      <c r="N208" s="15">
        <v>0</v>
      </c>
      <c r="O208" s="16">
        <v>42343.809965277775</v>
      </c>
      <c r="P208" s="14" t="s">
        <v>53</v>
      </c>
    </row>
    <row r="209" spans="1:16">
      <c r="A209" s="14" t="s">
        <v>16</v>
      </c>
      <c r="B209" s="15">
        <v>2016</v>
      </c>
      <c r="C209" s="15">
        <v>2018</v>
      </c>
      <c r="D209" s="14" t="s">
        <v>192</v>
      </c>
      <c r="E209" s="14" t="s">
        <v>148</v>
      </c>
      <c r="F209" s="14" t="s">
        <v>54</v>
      </c>
      <c r="G209" s="14" t="s">
        <v>55</v>
      </c>
      <c r="H209" s="14" t="s">
        <v>75</v>
      </c>
      <c r="I209" s="14" t="s">
        <v>76</v>
      </c>
      <c r="J209" s="14" t="s">
        <v>37</v>
      </c>
      <c r="K209" s="14" t="s">
        <v>29</v>
      </c>
      <c r="L209" s="14" t="s">
        <v>30</v>
      </c>
      <c r="M209" s="28">
        <v>5575</v>
      </c>
      <c r="N209" s="15">
        <v>0</v>
      </c>
      <c r="O209" s="16">
        <v>42343.810081018521</v>
      </c>
      <c r="P209" s="14" t="s">
        <v>53</v>
      </c>
    </row>
    <row r="210" spans="1:16">
      <c r="A210" s="14" t="s">
        <v>16</v>
      </c>
      <c r="B210" s="15">
        <v>2016</v>
      </c>
      <c r="C210" s="15">
        <v>2018</v>
      </c>
      <c r="D210" s="14" t="s">
        <v>193</v>
      </c>
      <c r="E210" s="14" t="s">
        <v>149</v>
      </c>
      <c r="F210" s="14" t="s">
        <v>54</v>
      </c>
      <c r="G210" s="14" t="s">
        <v>55</v>
      </c>
      <c r="H210" s="14" t="s">
        <v>25</v>
      </c>
      <c r="I210" s="14" t="s">
        <v>26</v>
      </c>
      <c r="J210" s="14" t="s">
        <v>17</v>
      </c>
      <c r="K210" s="14" t="s">
        <v>29</v>
      </c>
      <c r="L210" s="14" t="s">
        <v>30</v>
      </c>
      <c r="M210" s="28">
        <v>365064</v>
      </c>
      <c r="N210" s="15">
        <v>0</v>
      </c>
      <c r="O210" s="16">
        <v>42343.936030092591</v>
      </c>
      <c r="P210" s="14" t="s">
        <v>53</v>
      </c>
    </row>
    <row r="211" spans="1:16">
      <c r="A211" s="14" t="s">
        <v>16</v>
      </c>
      <c r="B211" s="15">
        <v>2016</v>
      </c>
      <c r="C211" s="15">
        <v>2018</v>
      </c>
      <c r="D211" s="14" t="s">
        <v>193</v>
      </c>
      <c r="E211" s="14" t="s">
        <v>149</v>
      </c>
      <c r="F211" s="14" t="s">
        <v>117</v>
      </c>
      <c r="G211" s="14" t="s">
        <v>118</v>
      </c>
      <c r="H211" s="14" t="s">
        <v>25</v>
      </c>
      <c r="I211" s="14" t="s">
        <v>26</v>
      </c>
      <c r="J211" s="14" t="s">
        <v>17</v>
      </c>
      <c r="K211" s="14" t="s">
        <v>29</v>
      </c>
      <c r="L211" s="14" t="s">
        <v>30</v>
      </c>
      <c r="M211" s="28">
        <v>51600</v>
      </c>
      <c r="N211" s="15">
        <v>0</v>
      </c>
      <c r="O211" s="16">
        <v>42343.935393518521</v>
      </c>
      <c r="P211" s="14" t="s">
        <v>53</v>
      </c>
    </row>
    <row r="212" spans="1:16">
      <c r="A212" s="14" t="s">
        <v>16</v>
      </c>
      <c r="B212" s="15">
        <v>2016</v>
      </c>
      <c r="C212" s="15">
        <v>2018</v>
      </c>
      <c r="D212" s="14" t="s">
        <v>193</v>
      </c>
      <c r="E212" s="14" t="s">
        <v>149</v>
      </c>
      <c r="F212" s="14" t="s">
        <v>86</v>
      </c>
      <c r="G212" s="14" t="s">
        <v>87</v>
      </c>
      <c r="H212" s="14" t="s">
        <v>25</v>
      </c>
      <c r="I212" s="14" t="s">
        <v>26</v>
      </c>
      <c r="J212" s="14" t="s">
        <v>17</v>
      </c>
      <c r="K212" s="14" t="s">
        <v>29</v>
      </c>
      <c r="L212" s="14" t="s">
        <v>30</v>
      </c>
      <c r="M212" s="28">
        <v>1472326</v>
      </c>
      <c r="N212" s="15">
        <v>0</v>
      </c>
      <c r="O212" s="16">
        <v>42343.936215277776</v>
      </c>
      <c r="P212" s="14" t="s">
        <v>53</v>
      </c>
    </row>
    <row r="213" spans="1:16">
      <c r="A213" s="14" t="s">
        <v>16</v>
      </c>
      <c r="B213" s="15">
        <v>2016</v>
      </c>
      <c r="C213" s="15">
        <v>2018</v>
      </c>
      <c r="D213" s="14" t="s">
        <v>193</v>
      </c>
      <c r="E213" s="14" t="s">
        <v>149</v>
      </c>
      <c r="F213" s="14" t="s">
        <v>58</v>
      </c>
      <c r="G213" s="14" t="s">
        <v>59</v>
      </c>
      <c r="H213" s="14" t="s">
        <v>25</v>
      </c>
      <c r="I213" s="14" t="s">
        <v>26</v>
      </c>
      <c r="J213" s="14" t="s">
        <v>17</v>
      </c>
      <c r="K213" s="14" t="s">
        <v>29</v>
      </c>
      <c r="L213" s="14" t="s">
        <v>30</v>
      </c>
      <c r="M213" s="28">
        <v>40275</v>
      </c>
      <c r="N213" s="15">
        <v>0</v>
      </c>
      <c r="O213" s="16">
        <v>42343.936307870368</v>
      </c>
      <c r="P213" s="14" t="s">
        <v>53</v>
      </c>
    </row>
    <row r="214" spans="1:16">
      <c r="A214" s="14" t="s">
        <v>16</v>
      </c>
      <c r="B214" s="15">
        <v>2016</v>
      </c>
      <c r="C214" s="15">
        <v>2018</v>
      </c>
      <c r="D214" s="14" t="s">
        <v>193</v>
      </c>
      <c r="E214" s="14" t="s">
        <v>149</v>
      </c>
      <c r="F214" s="14" t="s">
        <v>54</v>
      </c>
      <c r="G214" s="14" t="s">
        <v>55</v>
      </c>
      <c r="H214" s="14" t="s">
        <v>75</v>
      </c>
      <c r="I214" s="14" t="s">
        <v>76</v>
      </c>
      <c r="J214" s="14" t="s">
        <v>17</v>
      </c>
      <c r="K214" s="14" t="s">
        <v>29</v>
      </c>
      <c r="L214" s="14" t="s">
        <v>30</v>
      </c>
      <c r="M214" s="28">
        <v>34961</v>
      </c>
      <c r="N214" s="15">
        <v>0</v>
      </c>
      <c r="O214" s="16">
        <v>42343.935914351852</v>
      </c>
      <c r="P214" s="14" t="s">
        <v>53</v>
      </c>
    </row>
    <row r="215" spans="1:16">
      <c r="A215" s="14" t="s">
        <v>16</v>
      </c>
      <c r="B215" s="15">
        <v>2016</v>
      </c>
      <c r="C215" s="15">
        <v>2018</v>
      </c>
      <c r="D215" s="14" t="s">
        <v>193</v>
      </c>
      <c r="E215" s="14" t="s">
        <v>149</v>
      </c>
      <c r="F215" s="14" t="s">
        <v>77</v>
      </c>
      <c r="G215" s="14" t="s">
        <v>78</v>
      </c>
      <c r="H215" s="14" t="s">
        <v>62</v>
      </c>
      <c r="I215" s="14" t="s">
        <v>63</v>
      </c>
      <c r="J215" s="14" t="s">
        <v>17</v>
      </c>
      <c r="K215" s="14" t="s">
        <v>29</v>
      </c>
      <c r="L215" s="14" t="s">
        <v>30</v>
      </c>
      <c r="M215" s="28">
        <v>31973</v>
      </c>
      <c r="N215" s="15">
        <v>0</v>
      </c>
      <c r="O215" s="16">
        <v>42343.936122685183</v>
      </c>
      <c r="P215" s="14" t="s">
        <v>53</v>
      </c>
    </row>
    <row r="216" spans="1:16">
      <c r="A216" s="14" t="s">
        <v>16</v>
      </c>
      <c r="B216" s="15">
        <v>2016</v>
      </c>
      <c r="C216" s="15">
        <v>2018</v>
      </c>
      <c r="D216" s="14" t="s">
        <v>194</v>
      </c>
      <c r="E216" s="14" t="s">
        <v>119</v>
      </c>
      <c r="F216" s="14" t="s">
        <v>38</v>
      </c>
      <c r="G216" s="14" t="s">
        <v>39</v>
      </c>
      <c r="H216" s="14" t="s">
        <v>40</v>
      </c>
      <c r="I216" s="14" t="s">
        <v>41</v>
      </c>
      <c r="J216" s="14" t="s">
        <v>17</v>
      </c>
      <c r="K216" s="14" t="s">
        <v>18</v>
      </c>
      <c r="L216" s="14" t="s">
        <v>19</v>
      </c>
      <c r="M216" s="28">
        <v>125340</v>
      </c>
      <c r="N216" s="15">
        <v>0</v>
      </c>
      <c r="O216" s="16">
        <v>42343.951851851853</v>
      </c>
      <c r="P216" s="14" t="s">
        <v>53</v>
      </c>
    </row>
    <row r="217" spans="1:16">
      <c r="A217" s="14" t="s">
        <v>16</v>
      </c>
      <c r="B217" s="15">
        <v>2016</v>
      </c>
      <c r="C217" s="15">
        <v>2018</v>
      </c>
      <c r="D217" s="14" t="s">
        <v>194</v>
      </c>
      <c r="E217" s="14" t="s">
        <v>119</v>
      </c>
      <c r="F217" s="14" t="s">
        <v>42</v>
      </c>
      <c r="G217" s="14" t="s">
        <v>43</v>
      </c>
      <c r="H217" s="14" t="s">
        <v>35</v>
      </c>
      <c r="I217" s="14" t="s">
        <v>36</v>
      </c>
      <c r="J217" s="14" t="s">
        <v>17</v>
      </c>
      <c r="K217" s="14" t="s">
        <v>18</v>
      </c>
      <c r="L217" s="14" t="s">
        <v>19</v>
      </c>
      <c r="M217" s="28">
        <v>234484</v>
      </c>
      <c r="N217" s="15">
        <v>0</v>
      </c>
      <c r="O217" s="16">
        <v>42343.951944444445</v>
      </c>
      <c r="P217" s="14" t="s">
        <v>53</v>
      </c>
    </row>
    <row r="218" spans="1:16">
      <c r="A218" s="14" t="s">
        <v>16</v>
      </c>
      <c r="B218" s="15">
        <v>2016</v>
      </c>
      <c r="C218" s="15">
        <v>2018</v>
      </c>
      <c r="D218" s="14" t="s">
        <v>194</v>
      </c>
      <c r="E218" s="14" t="s">
        <v>119</v>
      </c>
      <c r="F218" s="14" t="s">
        <v>54</v>
      </c>
      <c r="G218" s="14" t="s">
        <v>55</v>
      </c>
      <c r="H218" s="14" t="s">
        <v>22</v>
      </c>
      <c r="I218" s="14" t="s">
        <v>23</v>
      </c>
      <c r="J218" s="14" t="s">
        <v>24</v>
      </c>
      <c r="K218" s="14" t="s">
        <v>29</v>
      </c>
      <c r="L218" s="14" t="s">
        <v>30</v>
      </c>
      <c r="M218" s="28">
        <v>0</v>
      </c>
      <c r="N218" s="15">
        <v>0</v>
      </c>
      <c r="O218" s="16">
        <v>42343.951736111114</v>
      </c>
      <c r="P218" s="14" t="s">
        <v>53</v>
      </c>
    </row>
    <row r="219" spans="1:16">
      <c r="A219" s="14" t="s">
        <v>16</v>
      </c>
      <c r="B219" s="15">
        <v>2016</v>
      </c>
      <c r="C219" s="15">
        <v>2018</v>
      </c>
      <c r="D219" s="14" t="s">
        <v>194</v>
      </c>
      <c r="E219" s="14" t="s">
        <v>119</v>
      </c>
      <c r="F219" s="14" t="s">
        <v>58</v>
      </c>
      <c r="G219" s="14" t="s">
        <v>59</v>
      </c>
      <c r="H219" s="14" t="s">
        <v>22</v>
      </c>
      <c r="I219" s="14" t="s">
        <v>23</v>
      </c>
      <c r="J219" s="14" t="s">
        <v>24</v>
      </c>
      <c r="K219" s="14" t="s">
        <v>29</v>
      </c>
      <c r="L219" s="14" t="s">
        <v>30</v>
      </c>
      <c r="M219" s="28">
        <v>0</v>
      </c>
      <c r="N219" s="15">
        <v>0</v>
      </c>
      <c r="O219" s="16">
        <v>42343.951736111114</v>
      </c>
      <c r="P219" s="14" t="s">
        <v>53</v>
      </c>
    </row>
    <row r="220" spans="1:16">
      <c r="A220" s="14" t="s">
        <v>16</v>
      </c>
      <c r="B220" s="15">
        <v>2016</v>
      </c>
      <c r="C220" s="15">
        <v>2018</v>
      </c>
      <c r="D220" s="14" t="s">
        <v>194</v>
      </c>
      <c r="E220" s="14" t="s">
        <v>119</v>
      </c>
      <c r="F220" s="14" t="s">
        <v>58</v>
      </c>
      <c r="G220" s="14" t="s">
        <v>59</v>
      </c>
      <c r="H220" s="14" t="s">
        <v>25</v>
      </c>
      <c r="I220" s="14" t="s">
        <v>26</v>
      </c>
      <c r="J220" s="14" t="s">
        <v>17</v>
      </c>
      <c r="K220" s="14" t="s">
        <v>29</v>
      </c>
      <c r="L220" s="14" t="s">
        <v>30</v>
      </c>
      <c r="M220" s="28">
        <v>5513</v>
      </c>
      <c r="N220" s="15">
        <v>0</v>
      </c>
      <c r="O220" s="16">
        <v>42343.951736111114</v>
      </c>
      <c r="P220" s="14" t="s">
        <v>53</v>
      </c>
    </row>
    <row r="221" spans="1:16">
      <c r="A221" s="14" t="s">
        <v>16</v>
      </c>
      <c r="B221" s="15">
        <v>2016</v>
      </c>
      <c r="C221" s="15">
        <v>2018</v>
      </c>
      <c r="D221" s="14" t="s">
        <v>194</v>
      </c>
      <c r="E221" s="14" t="s">
        <v>119</v>
      </c>
      <c r="F221" s="14" t="s">
        <v>54</v>
      </c>
      <c r="G221" s="14" t="s">
        <v>55</v>
      </c>
      <c r="H221" s="14" t="s">
        <v>75</v>
      </c>
      <c r="I221" s="14" t="s">
        <v>76</v>
      </c>
      <c r="J221" s="14" t="s">
        <v>17</v>
      </c>
      <c r="K221" s="14" t="s">
        <v>29</v>
      </c>
      <c r="L221" s="14" t="s">
        <v>30</v>
      </c>
      <c r="M221" s="28">
        <v>1150945</v>
      </c>
      <c r="N221" s="15">
        <v>0</v>
      </c>
      <c r="O221" s="16">
        <v>42343.952037037037</v>
      </c>
      <c r="P221" s="14" t="s">
        <v>53</v>
      </c>
    </row>
    <row r="222" spans="1:16">
      <c r="A222" s="14" t="s">
        <v>16</v>
      </c>
      <c r="B222" s="15">
        <v>2016</v>
      </c>
      <c r="C222" s="15">
        <v>2018</v>
      </c>
      <c r="D222" s="14" t="s">
        <v>194</v>
      </c>
      <c r="E222" s="14" t="s">
        <v>119</v>
      </c>
      <c r="F222" s="14" t="s">
        <v>58</v>
      </c>
      <c r="G222" s="14" t="s">
        <v>59</v>
      </c>
      <c r="H222" s="14" t="s">
        <v>75</v>
      </c>
      <c r="I222" s="14" t="s">
        <v>76</v>
      </c>
      <c r="J222" s="14" t="s">
        <v>17</v>
      </c>
      <c r="K222" s="14" t="s">
        <v>29</v>
      </c>
      <c r="L222" s="14" t="s">
        <v>30</v>
      </c>
      <c r="M222" s="28">
        <v>0</v>
      </c>
      <c r="N222" s="15">
        <v>0</v>
      </c>
      <c r="O222" s="16">
        <v>42343.951736111114</v>
      </c>
      <c r="P222" s="14" t="s">
        <v>53</v>
      </c>
    </row>
    <row r="223" spans="1:16">
      <c r="A223" s="14" t="s">
        <v>16</v>
      </c>
      <c r="B223" s="15">
        <v>2016</v>
      </c>
      <c r="C223" s="15">
        <v>2018</v>
      </c>
      <c r="D223" s="14" t="s">
        <v>194</v>
      </c>
      <c r="E223" s="14" t="s">
        <v>119</v>
      </c>
      <c r="F223" s="14" t="s">
        <v>79</v>
      </c>
      <c r="G223" s="14" t="s">
        <v>80</v>
      </c>
      <c r="H223" s="14" t="s">
        <v>75</v>
      </c>
      <c r="I223" s="14" t="s">
        <v>76</v>
      </c>
      <c r="J223" s="14" t="s">
        <v>17</v>
      </c>
      <c r="K223" s="14" t="s">
        <v>18</v>
      </c>
      <c r="L223" s="14" t="s">
        <v>20</v>
      </c>
      <c r="M223" s="28">
        <v>0</v>
      </c>
      <c r="N223" s="15">
        <v>0</v>
      </c>
      <c r="O223" s="16">
        <v>42343.951736111114</v>
      </c>
      <c r="P223" s="14" t="s">
        <v>53</v>
      </c>
    </row>
    <row r="224" spans="1:16">
      <c r="A224" s="14" t="s">
        <v>16</v>
      </c>
      <c r="B224" s="15">
        <v>2016</v>
      </c>
      <c r="C224" s="15">
        <v>2018</v>
      </c>
      <c r="D224" s="14" t="s">
        <v>194</v>
      </c>
      <c r="E224" s="14" t="s">
        <v>119</v>
      </c>
      <c r="F224" s="14" t="s">
        <v>54</v>
      </c>
      <c r="G224" s="14" t="s">
        <v>55</v>
      </c>
      <c r="H224" s="14" t="s">
        <v>75</v>
      </c>
      <c r="I224" s="14" t="s">
        <v>76</v>
      </c>
      <c r="J224" s="14" t="s">
        <v>17</v>
      </c>
      <c r="K224" s="14" t="s">
        <v>29</v>
      </c>
      <c r="L224" s="14" t="s">
        <v>30</v>
      </c>
      <c r="M224" s="28">
        <v>0</v>
      </c>
      <c r="N224" s="15">
        <v>0</v>
      </c>
      <c r="O224" s="16">
        <v>42343.951736111114</v>
      </c>
      <c r="P224" s="14" t="s">
        <v>53</v>
      </c>
    </row>
    <row r="225" spans="1:16">
      <c r="A225" s="14" t="s">
        <v>16</v>
      </c>
      <c r="B225" s="15">
        <v>2016</v>
      </c>
      <c r="C225" s="15">
        <v>2018</v>
      </c>
      <c r="D225" s="14" t="s">
        <v>194</v>
      </c>
      <c r="E225" s="14" t="s">
        <v>119</v>
      </c>
      <c r="F225" s="14" t="s">
        <v>31</v>
      </c>
      <c r="G225" s="14" t="s">
        <v>32</v>
      </c>
      <c r="H225" s="14" t="s">
        <v>33</v>
      </c>
      <c r="I225" s="14" t="s">
        <v>34</v>
      </c>
      <c r="J225" s="14" t="s">
        <v>17</v>
      </c>
      <c r="K225" s="14" t="s">
        <v>29</v>
      </c>
      <c r="L225" s="14" t="s">
        <v>30</v>
      </c>
      <c r="M225" s="28">
        <v>0</v>
      </c>
      <c r="N225" s="15">
        <v>0</v>
      </c>
      <c r="O225" s="16">
        <v>42343.951736111114</v>
      </c>
      <c r="P225" s="14" t="s">
        <v>53</v>
      </c>
    </row>
    <row r="226" spans="1:16">
      <c r="A226" s="14" t="s">
        <v>16</v>
      </c>
      <c r="B226" s="15">
        <v>2016</v>
      </c>
      <c r="C226" s="15">
        <v>2018</v>
      </c>
      <c r="D226" s="14" t="s">
        <v>194</v>
      </c>
      <c r="E226" s="14" t="s">
        <v>119</v>
      </c>
      <c r="F226" s="14" t="s">
        <v>77</v>
      </c>
      <c r="G226" s="14" t="s">
        <v>78</v>
      </c>
      <c r="H226" s="14" t="s">
        <v>62</v>
      </c>
      <c r="I226" s="14" t="s">
        <v>63</v>
      </c>
      <c r="J226" s="14" t="s">
        <v>17</v>
      </c>
      <c r="K226" s="14" t="s">
        <v>29</v>
      </c>
      <c r="L226" s="14" t="s">
        <v>30</v>
      </c>
      <c r="M226" s="28">
        <v>876441</v>
      </c>
      <c r="N226" s="15">
        <v>0</v>
      </c>
      <c r="O226" s="16">
        <v>42344.590162037035</v>
      </c>
      <c r="P226" s="14" t="s">
        <v>53</v>
      </c>
    </row>
    <row r="227" spans="1:16">
      <c r="A227" s="14" t="s">
        <v>16</v>
      </c>
      <c r="B227" s="15">
        <v>2016</v>
      </c>
      <c r="C227" s="15">
        <v>2018</v>
      </c>
      <c r="D227" s="14" t="s">
        <v>195</v>
      </c>
      <c r="E227" s="14" t="s">
        <v>155</v>
      </c>
      <c r="F227" s="14" t="s">
        <v>54</v>
      </c>
      <c r="G227" s="14" t="s">
        <v>55</v>
      </c>
      <c r="H227" s="14" t="s">
        <v>22</v>
      </c>
      <c r="I227" s="14" t="s">
        <v>23</v>
      </c>
      <c r="J227" s="14" t="s">
        <v>24</v>
      </c>
      <c r="K227" s="14" t="s">
        <v>29</v>
      </c>
      <c r="L227" s="14" t="s">
        <v>30</v>
      </c>
      <c r="M227" s="28">
        <v>247795</v>
      </c>
      <c r="N227" s="15">
        <v>0</v>
      </c>
      <c r="O227" s="16">
        <v>42344.024687500001</v>
      </c>
      <c r="P227" s="14" t="s">
        <v>53</v>
      </c>
    </row>
    <row r="228" spans="1:16">
      <c r="A228" s="14" t="s">
        <v>16</v>
      </c>
      <c r="B228" s="15">
        <v>2016</v>
      </c>
      <c r="C228" s="15">
        <v>2018</v>
      </c>
      <c r="D228" s="14" t="s">
        <v>195</v>
      </c>
      <c r="E228" s="14" t="s">
        <v>155</v>
      </c>
      <c r="F228" s="14" t="s">
        <v>54</v>
      </c>
      <c r="G228" s="14" t="s">
        <v>55</v>
      </c>
      <c r="H228" s="14" t="s">
        <v>75</v>
      </c>
      <c r="I228" s="14" t="s">
        <v>76</v>
      </c>
      <c r="J228" s="14" t="s">
        <v>17</v>
      </c>
      <c r="K228" s="14" t="s">
        <v>29</v>
      </c>
      <c r="L228" s="14" t="s">
        <v>30</v>
      </c>
      <c r="M228" s="28">
        <v>725280</v>
      </c>
      <c r="N228" s="15">
        <v>0</v>
      </c>
      <c r="O228" s="16">
        <v>42344.025752314818</v>
      </c>
      <c r="P228" s="14" t="s">
        <v>53</v>
      </c>
    </row>
    <row r="229" spans="1:16">
      <c r="A229" s="14" t="s">
        <v>16</v>
      </c>
      <c r="B229" s="15">
        <v>2016</v>
      </c>
      <c r="C229" s="15">
        <v>2018</v>
      </c>
      <c r="D229" s="14" t="s">
        <v>196</v>
      </c>
      <c r="E229" s="14" t="s">
        <v>156</v>
      </c>
      <c r="F229" s="14" t="s">
        <v>114</v>
      </c>
      <c r="G229" s="14" t="s">
        <v>115</v>
      </c>
      <c r="H229" s="14" t="s">
        <v>75</v>
      </c>
      <c r="I229" s="14" t="s">
        <v>76</v>
      </c>
      <c r="J229" s="14" t="s">
        <v>17</v>
      </c>
      <c r="K229" s="14" t="s">
        <v>29</v>
      </c>
      <c r="L229" s="14" t="s">
        <v>30</v>
      </c>
      <c r="M229" s="28">
        <v>186877</v>
      </c>
      <c r="N229" s="15">
        <v>0</v>
      </c>
      <c r="O229" s="16">
        <v>42344.549513888887</v>
      </c>
      <c r="P229" s="14" t="s">
        <v>53</v>
      </c>
    </row>
    <row r="230" spans="1:16">
      <c r="A230" s="14" t="s">
        <v>16</v>
      </c>
      <c r="B230" s="15">
        <v>2016</v>
      </c>
      <c r="C230" s="15">
        <v>2018</v>
      </c>
      <c r="D230" s="14" t="s">
        <v>197</v>
      </c>
      <c r="E230" s="14" t="s">
        <v>157</v>
      </c>
      <c r="F230" s="14" t="s">
        <v>54</v>
      </c>
      <c r="G230" s="14" t="s">
        <v>55</v>
      </c>
      <c r="H230" s="14" t="s">
        <v>75</v>
      </c>
      <c r="I230" s="14" t="s">
        <v>76</v>
      </c>
      <c r="J230" s="14" t="s">
        <v>17</v>
      </c>
      <c r="K230" s="14" t="s">
        <v>29</v>
      </c>
      <c r="L230" s="14" t="s">
        <v>30</v>
      </c>
      <c r="M230" s="28">
        <v>27563</v>
      </c>
      <c r="N230" s="15">
        <v>0</v>
      </c>
      <c r="O230" s="16">
        <v>42344.038703703707</v>
      </c>
      <c r="P230" s="14" t="s">
        <v>53</v>
      </c>
    </row>
    <row r="231" spans="1:16">
      <c r="A231" s="14" t="s">
        <v>16</v>
      </c>
      <c r="B231" s="15">
        <v>2016</v>
      </c>
      <c r="C231" s="15">
        <v>2018</v>
      </c>
      <c r="D231" s="14" t="s">
        <v>197</v>
      </c>
      <c r="E231" s="14" t="s">
        <v>157</v>
      </c>
      <c r="F231" s="14" t="s">
        <v>54</v>
      </c>
      <c r="G231" s="14" t="s">
        <v>55</v>
      </c>
      <c r="H231" s="14" t="s">
        <v>75</v>
      </c>
      <c r="I231" s="14" t="s">
        <v>76</v>
      </c>
      <c r="J231" s="14" t="s">
        <v>17</v>
      </c>
      <c r="K231" s="14" t="s">
        <v>29</v>
      </c>
      <c r="L231" s="14" t="s">
        <v>30</v>
      </c>
      <c r="M231" s="28">
        <v>1102160</v>
      </c>
      <c r="N231" s="15">
        <v>0</v>
      </c>
      <c r="O231" s="16">
        <v>42344.038622685184</v>
      </c>
      <c r="P231" s="14" t="s">
        <v>53</v>
      </c>
    </row>
    <row r="232" spans="1:16">
      <c r="A232" s="14" t="s">
        <v>16</v>
      </c>
      <c r="B232" s="15">
        <v>2016</v>
      </c>
      <c r="C232" s="15">
        <v>2018</v>
      </c>
      <c r="D232" s="14" t="s">
        <v>206</v>
      </c>
      <c r="E232" s="14" t="s">
        <v>207</v>
      </c>
      <c r="F232" s="14" t="s">
        <v>114</v>
      </c>
      <c r="G232" s="14" t="s">
        <v>115</v>
      </c>
      <c r="H232" s="14" t="s">
        <v>22</v>
      </c>
      <c r="I232" s="14" t="s">
        <v>23</v>
      </c>
      <c r="J232" s="14" t="s">
        <v>24</v>
      </c>
      <c r="K232" s="14" t="s">
        <v>29</v>
      </c>
      <c r="L232" s="14" t="s">
        <v>30</v>
      </c>
      <c r="M232" s="28">
        <v>50774</v>
      </c>
      <c r="N232" s="15">
        <v>0</v>
      </c>
      <c r="O232" s="16">
        <v>42344.616944444446</v>
      </c>
      <c r="P232" s="14" t="s">
        <v>53</v>
      </c>
    </row>
    <row r="233" spans="1:16">
      <c r="A233" s="14" t="s">
        <v>16</v>
      </c>
      <c r="B233" s="15">
        <v>2016</v>
      </c>
      <c r="C233" s="15">
        <v>2018</v>
      </c>
      <c r="D233" s="14" t="s">
        <v>206</v>
      </c>
      <c r="E233" s="14" t="s">
        <v>207</v>
      </c>
      <c r="F233" s="14" t="s">
        <v>114</v>
      </c>
      <c r="G233" s="14" t="s">
        <v>115</v>
      </c>
      <c r="H233" s="14" t="s">
        <v>75</v>
      </c>
      <c r="I233" s="14" t="s">
        <v>76</v>
      </c>
      <c r="J233" s="14" t="s">
        <v>17</v>
      </c>
      <c r="K233" s="14" t="s">
        <v>29</v>
      </c>
      <c r="L233" s="14" t="s">
        <v>30</v>
      </c>
      <c r="M233" s="28">
        <v>500049</v>
      </c>
      <c r="N233" s="15">
        <v>0</v>
      </c>
      <c r="O233" s="16">
        <v>42344.616851851853</v>
      </c>
      <c r="P233" s="14" t="s">
        <v>53</v>
      </c>
    </row>
    <row r="234" spans="1:16">
      <c r="A234" s="14" t="s">
        <v>16</v>
      </c>
      <c r="B234" s="15">
        <v>2016</v>
      </c>
      <c r="C234" s="15">
        <v>2018</v>
      </c>
      <c r="D234" s="14" t="s">
        <v>198</v>
      </c>
      <c r="E234" s="14" t="s">
        <v>158</v>
      </c>
      <c r="F234" s="14" t="s">
        <v>54</v>
      </c>
      <c r="G234" s="14" t="s">
        <v>55</v>
      </c>
      <c r="H234" s="14" t="s">
        <v>75</v>
      </c>
      <c r="I234" s="14" t="s">
        <v>76</v>
      </c>
      <c r="J234" s="14" t="s">
        <v>17</v>
      </c>
      <c r="K234" s="14" t="s">
        <v>29</v>
      </c>
      <c r="L234" s="14" t="s">
        <v>30</v>
      </c>
      <c r="M234" s="28">
        <v>732924</v>
      </c>
      <c r="N234" s="15">
        <v>0</v>
      </c>
      <c r="O234" s="16">
        <v>42344.040590277778</v>
      </c>
      <c r="P234" s="14" t="s">
        <v>53</v>
      </c>
    </row>
    <row r="235" spans="1:16">
      <c r="A235" s="14" t="s">
        <v>16</v>
      </c>
      <c r="B235" s="15">
        <v>2016</v>
      </c>
      <c r="C235" s="15">
        <v>2018</v>
      </c>
      <c r="D235" s="14" t="s">
        <v>208</v>
      </c>
      <c r="E235" s="14" t="s">
        <v>209</v>
      </c>
      <c r="F235" s="14" t="s">
        <v>114</v>
      </c>
      <c r="G235" s="14" t="s">
        <v>115</v>
      </c>
      <c r="H235" s="14" t="s">
        <v>22</v>
      </c>
      <c r="I235" s="14" t="s">
        <v>23</v>
      </c>
      <c r="J235" s="14" t="s">
        <v>24</v>
      </c>
      <c r="K235" s="14" t="s">
        <v>29</v>
      </c>
      <c r="L235" s="14" t="s">
        <v>30</v>
      </c>
      <c r="M235" s="28">
        <v>50774</v>
      </c>
      <c r="N235" s="15">
        <v>0</v>
      </c>
      <c r="O235" s="16">
        <v>42344.621446759258</v>
      </c>
      <c r="P235" s="14" t="s">
        <v>53</v>
      </c>
    </row>
    <row r="236" spans="1:16">
      <c r="A236" s="14" t="s">
        <v>16</v>
      </c>
      <c r="B236" s="15">
        <v>2016</v>
      </c>
      <c r="C236" s="15">
        <v>2018</v>
      </c>
      <c r="D236" s="14" t="s">
        <v>208</v>
      </c>
      <c r="E236" s="14" t="s">
        <v>209</v>
      </c>
      <c r="F236" s="14" t="s">
        <v>114</v>
      </c>
      <c r="G236" s="14" t="s">
        <v>115</v>
      </c>
      <c r="H236" s="14" t="s">
        <v>75</v>
      </c>
      <c r="I236" s="14" t="s">
        <v>76</v>
      </c>
      <c r="J236" s="14" t="s">
        <v>17</v>
      </c>
      <c r="K236" s="14" t="s">
        <v>29</v>
      </c>
      <c r="L236" s="14" t="s">
        <v>30</v>
      </c>
      <c r="M236" s="28">
        <v>260664</v>
      </c>
      <c r="N236" s="15">
        <v>0</v>
      </c>
      <c r="O236" s="16">
        <v>42344.621550925927</v>
      </c>
      <c r="P236" s="14" t="s">
        <v>53</v>
      </c>
    </row>
    <row r="237" spans="1:16">
      <c r="A237" s="14" t="s">
        <v>16</v>
      </c>
      <c r="B237" s="15">
        <v>2016</v>
      </c>
      <c r="C237" s="15">
        <v>2018</v>
      </c>
      <c r="D237" s="14" t="s">
        <v>199</v>
      </c>
      <c r="E237" s="14" t="s">
        <v>120</v>
      </c>
      <c r="F237" s="14" t="s">
        <v>69</v>
      </c>
      <c r="G237" s="14" t="s">
        <v>70</v>
      </c>
      <c r="H237" s="14" t="s">
        <v>22</v>
      </c>
      <c r="I237" s="14" t="s">
        <v>23</v>
      </c>
      <c r="J237" s="14" t="s">
        <v>24</v>
      </c>
      <c r="K237" s="14" t="s">
        <v>29</v>
      </c>
      <c r="L237" s="14" t="s">
        <v>30</v>
      </c>
      <c r="M237" s="28">
        <v>203713</v>
      </c>
      <c r="N237" s="15">
        <v>0</v>
      </c>
      <c r="O237" s="16">
        <v>42343.939953703702</v>
      </c>
      <c r="P237" s="14" t="s">
        <v>53</v>
      </c>
    </row>
    <row r="238" spans="1:16">
      <c r="A238" s="14" t="s">
        <v>16</v>
      </c>
      <c r="B238" s="15">
        <v>2016</v>
      </c>
      <c r="C238" s="15">
        <v>2018</v>
      </c>
      <c r="D238" s="14" t="s">
        <v>199</v>
      </c>
      <c r="E238" s="14" t="s">
        <v>120</v>
      </c>
      <c r="F238" s="14" t="s">
        <v>114</v>
      </c>
      <c r="G238" s="14" t="s">
        <v>115</v>
      </c>
      <c r="H238" s="14" t="s">
        <v>22</v>
      </c>
      <c r="I238" s="14" t="s">
        <v>23</v>
      </c>
      <c r="J238" s="14" t="s">
        <v>24</v>
      </c>
      <c r="K238" s="14" t="s">
        <v>29</v>
      </c>
      <c r="L238" s="14" t="s">
        <v>30</v>
      </c>
      <c r="M238" s="28">
        <v>0</v>
      </c>
      <c r="N238" s="15">
        <v>0</v>
      </c>
      <c r="O238" s="16">
        <v>42343.939872685187</v>
      </c>
      <c r="P238" s="14" t="s">
        <v>53</v>
      </c>
    </row>
    <row r="239" spans="1:16">
      <c r="A239" s="14" t="s">
        <v>16</v>
      </c>
      <c r="B239" s="15">
        <v>2016</v>
      </c>
      <c r="C239" s="15">
        <v>2018</v>
      </c>
      <c r="D239" s="14" t="s">
        <v>199</v>
      </c>
      <c r="E239" s="14" t="s">
        <v>120</v>
      </c>
      <c r="F239" s="14" t="s">
        <v>58</v>
      </c>
      <c r="G239" s="14" t="s">
        <v>59</v>
      </c>
      <c r="H239" s="14" t="s">
        <v>22</v>
      </c>
      <c r="I239" s="14" t="s">
        <v>23</v>
      </c>
      <c r="J239" s="14" t="s">
        <v>24</v>
      </c>
      <c r="K239" s="14" t="s">
        <v>29</v>
      </c>
      <c r="L239" s="14" t="s">
        <v>30</v>
      </c>
      <c r="M239" s="28">
        <v>338756</v>
      </c>
      <c r="N239" s="15">
        <v>0</v>
      </c>
      <c r="O239" s="16">
        <v>42343.940046296295</v>
      </c>
      <c r="P239" s="14" t="s">
        <v>53</v>
      </c>
    </row>
    <row r="240" spans="1:16">
      <c r="A240" s="14" t="s">
        <v>16</v>
      </c>
      <c r="B240" s="15">
        <v>2016</v>
      </c>
      <c r="C240" s="15">
        <v>2018</v>
      </c>
      <c r="D240" s="14" t="s">
        <v>199</v>
      </c>
      <c r="E240" s="14" t="s">
        <v>120</v>
      </c>
      <c r="F240" s="14" t="s">
        <v>73</v>
      </c>
      <c r="G240" s="14" t="s">
        <v>74</v>
      </c>
      <c r="H240" s="14" t="s">
        <v>22</v>
      </c>
      <c r="I240" s="14" t="s">
        <v>23</v>
      </c>
      <c r="J240" s="14" t="s">
        <v>24</v>
      </c>
      <c r="K240" s="14" t="s">
        <v>29</v>
      </c>
      <c r="L240" s="14" t="s">
        <v>30</v>
      </c>
      <c r="M240" s="28">
        <v>0</v>
      </c>
      <c r="N240" s="15">
        <v>0</v>
      </c>
      <c r="O240" s="16">
        <v>42343.939872685187</v>
      </c>
      <c r="P240" s="14" t="s">
        <v>53</v>
      </c>
    </row>
    <row r="241" spans="1:16">
      <c r="A241" s="14" t="s">
        <v>16</v>
      </c>
      <c r="B241" s="15">
        <v>2016</v>
      </c>
      <c r="C241" s="15">
        <v>2018</v>
      </c>
      <c r="D241" s="14" t="s">
        <v>199</v>
      </c>
      <c r="E241" s="14" t="s">
        <v>120</v>
      </c>
      <c r="F241" s="14" t="s">
        <v>73</v>
      </c>
      <c r="G241" s="14" t="s">
        <v>74</v>
      </c>
      <c r="H241" s="14" t="s">
        <v>25</v>
      </c>
      <c r="I241" s="14" t="s">
        <v>26</v>
      </c>
      <c r="J241" s="14" t="s">
        <v>17</v>
      </c>
      <c r="K241" s="14" t="s">
        <v>29</v>
      </c>
      <c r="L241" s="14" t="s">
        <v>30</v>
      </c>
      <c r="M241" s="28">
        <v>0</v>
      </c>
      <c r="N241" s="15">
        <v>0</v>
      </c>
      <c r="O241" s="16">
        <v>42343.939872685187</v>
      </c>
      <c r="P241" s="14" t="s">
        <v>53</v>
      </c>
    </row>
    <row r="242" spans="1:16">
      <c r="A242" s="14" t="s">
        <v>16</v>
      </c>
      <c r="B242" s="15">
        <v>2016</v>
      </c>
      <c r="C242" s="15">
        <v>2018</v>
      </c>
      <c r="D242" s="14" t="s">
        <v>199</v>
      </c>
      <c r="E242" s="14" t="s">
        <v>120</v>
      </c>
      <c r="F242" s="14" t="s">
        <v>69</v>
      </c>
      <c r="G242" s="14" t="s">
        <v>70</v>
      </c>
      <c r="H242" s="14" t="s">
        <v>25</v>
      </c>
      <c r="I242" s="14" t="s">
        <v>26</v>
      </c>
      <c r="J242" s="14" t="s">
        <v>17</v>
      </c>
      <c r="K242" s="14" t="s">
        <v>29</v>
      </c>
      <c r="L242" s="14" t="s">
        <v>30</v>
      </c>
      <c r="M242" s="28">
        <v>0</v>
      </c>
      <c r="N242" s="15">
        <v>0</v>
      </c>
      <c r="O242" s="16">
        <v>42343.939872685187</v>
      </c>
      <c r="P242" s="14" t="s">
        <v>53</v>
      </c>
    </row>
    <row r="243" spans="1:16">
      <c r="A243" s="14" t="s">
        <v>16</v>
      </c>
      <c r="B243" s="15">
        <v>2016</v>
      </c>
      <c r="C243" s="15">
        <v>2018</v>
      </c>
      <c r="D243" s="14" t="s">
        <v>199</v>
      </c>
      <c r="E243" s="14" t="s">
        <v>120</v>
      </c>
      <c r="F243" s="14" t="s">
        <v>58</v>
      </c>
      <c r="G243" s="14" t="s">
        <v>59</v>
      </c>
      <c r="H243" s="14" t="s">
        <v>25</v>
      </c>
      <c r="I243" s="14" t="s">
        <v>26</v>
      </c>
      <c r="J243" s="14" t="s">
        <v>17</v>
      </c>
      <c r="K243" s="14" t="s">
        <v>29</v>
      </c>
      <c r="L243" s="14" t="s">
        <v>30</v>
      </c>
      <c r="M243" s="28">
        <v>0</v>
      </c>
      <c r="N243" s="15">
        <v>0</v>
      </c>
      <c r="O243" s="16">
        <v>42343.939872685187</v>
      </c>
      <c r="P243" s="14" t="s">
        <v>53</v>
      </c>
    </row>
    <row r="244" spans="1:16">
      <c r="A244" s="14" t="s">
        <v>16</v>
      </c>
      <c r="B244" s="15">
        <v>2016</v>
      </c>
      <c r="C244" s="15">
        <v>2018</v>
      </c>
      <c r="D244" s="14" t="s">
        <v>199</v>
      </c>
      <c r="E244" s="14" t="s">
        <v>120</v>
      </c>
      <c r="F244" s="14" t="s">
        <v>54</v>
      </c>
      <c r="G244" s="14" t="s">
        <v>55</v>
      </c>
      <c r="H244" s="14" t="s">
        <v>75</v>
      </c>
      <c r="I244" s="14" t="s">
        <v>76</v>
      </c>
      <c r="J244" s="14" t="s">
        <v>17</v>
      </c>
      <c r="K244" s="14" t="s">
        <v>29</v>
      </c>
      <c r="L244" s="14" t="s">
        <v>30</v>
      </c>
      <c r="M244" s="28">
        <v>0</v>
      </c>
      <c r="N244" s="15">
        <v>0</v>
      </c>
      <c r="O244" s="16">
        <v>42343.939872685187</v>
      </c>
      <c r="P244" s="14" t="s">
        <v>53</v>
      </c>
    </row>
    <row r="245" spans="1:16">
      <c r="A245" s="14" t="s">
        <v>16</v>
      </c>
      <c r="B245" s="15">
        <v>2016</v>
      </c>
      <c r="C245" s="15">
        <v>2018</v>
      </c>
      <c r="D245" s="14" t="s">
        <v>199</v>
      </c>
      <c r="E245" s="14" t="s">
        <v>120</v>
      </c>
      <c r="F245" s="14" t="s">
        <v>114</v>
      </c>
      <c r="G245" s="14" t="s">
        <v>115</v>
      </c>
      <c r="H245" s="14" t="s">
        <v>75</v>
      </c>
      <c r="I245" s="14" t="s">
        <v>76</v>
      </c>
      <c r="J245" s="14" t="s">
        <v>17</v>
      </c>
      <c r="K245" s="14" t="s">
        <v>29</v>
      </c>
      <c r="L245" s="14" t="s">
        <v>30</v>
      </c>
      <c r="M245" s="28">
        <v>0</v>
      </c>
      <c r="N245" s="15">
        <v>0</v>
      </c>
      <c r="O245" s="16">
        <v>42343.939872685187</v>
      </c>
      <c r="P245" s="14" t="s">
        <v>53</v>
      </c>
    </row>
    <row r="246" spans="1:16">
      <c r="A246" s="14" t="s">
        <v>16</v>
      </c>
      <c r="B246" s="15">
        <v>2016</v>
      </c>
      <c r="C246" s="15">
        <v>2018</v>
      </c>
      <c r="D246" s="14" t="s">
        <v>199</v>
      </c>
      <c r="E246" s="14" t="s">
        <v>120</v>
      </c>
      <c r="F246" s="14" t="s">
        <v>54</v>
      </c>
      <c r="G246" s="14" t="s">
        <v>55</v>
      </c>
      <c r="H246" s="14" t="s">
        <v>75</v>
      </c>
      <c r="I246" s="14" t="s">
        <v>76</v>
      </c>
      <c r="J246" s="14" t="s">
        <v>17</v>
      </c>
      <c r="K246" s="14" t="s">
        <v>29</v>
      </c>
      <c r="L246" s="14" t="s">
        <v>30</v>
      </c>
      <c r="M246" s="28">
        <v>0</v>
      </c>
      <c r="N246" s="15">
        <v>0</v>
      </c>
      <c r="O246" s="16">
        <v>42343.939872685187</v>
      </c>
      <c r="P246" s="14" t="s">
        <v>53</v>
      </c>
    </row>
    <row r="247" spans="1:16">
      <c r="A247" s="14" t="s">
        <v>16</v>
      </c>
      <c r="B247" s="15">
        <v>2016</v>
      </c>
      <c r="C247" s="15">
        <v>2018</v>
      </c>
      <c r="D247" s="14" t="s">
        <v>199</v>
      </c>
      <c r="E247" s="14" t="s">
        <v>120</v>
      </c>
      <c r="F247" s="14" t="s">
        <v>31</v>
      </c>
      <c r="G247" s="14" t="s">
        <v>32</v>
      </c>
      <c r="H247" s="14" t="s">
        <v>33</v>
      </c>
      <c r="I247" s="14" t="s">
        <v>34</v>
      </c>
      <c r="J247" s="14" t="s">
        <v>17</v>
      </c>
      <c r="K247" s="14" t="s">
        <v>29</v>
      </c>
      <c r="L247" s="14" t="s">
        <v>30</v>
      </c>
      <c r="M247" s="28">
        <v>0</v>
      </c>
      <c r="N247" s="15">
        <v>0</v>
      </c>
      <c r="O247" s="16">
        <v>42343.939872685187</v>
      </c>
      <c r="P247" s="14" t="s">
        <v>53</v>
      </c>
    </row>
    <row r="248" spans="1:16">
      <c r="A248" s="14" t="s">
        <v>16</v>
      </c>
      <c r="B248" s="15">
        <v>2016</v>
      </c>
      <c r="C248" s="15">
        <v>2018</v>
      </c>
      <c r="D248" s="14" t="s">
        <v>199</v>
      </c>
      <c r="E248" s="14" t="s">
        <v>120</v>
      </c>
      <c r="F248" s="14" t="s">
        <v>77</v>
      </c>
      <c r="G248" s="14" t="s">
        <v>78</v>
      </c>
      <c r="H248" s="14" t="s">
        <v>62</v>
      </c>
      <c r="I248" s="14" t="s">
        <v>63</v>
      </c>
      <c r="J248" s="14" t="s">
        <v>17</v>
      </c>
      <c r="K248" s="14" t="s">
        <v>29</v>
      </c>
      <c r="L248" s="14" t="s">
        <v>30</v>
      </c>
      <c r="M248" s="28">
        <v>0</v>
      </c>
      <c r="N248" s="15">
        <v>0</v>
      </c>
      <c r="O248" s="16">
        <v>42343.939872685187</v>
      </c>
      <c r="P248" s="14" t="s">
        <v>53</v>
      </c>
    </row>
    <row r="249" spans="1:16">
      <c r="A249" s="14" t="s">
        <v>16</v>
      </c>
      <c r="B249" s="15">
        <v>2016</v>
      </c>
      <c r="C249" s="15">
        <v>2018</v>
      </c>
      <c r="D249" s="14" t="s">
        <v>200</v>
      </c>
      <c r="E249" s="14" t="s">
        <v>154</v>
      </c>
      <c r="F249" s="14" t="s">
        <v>54</v>
      </c>
      <c r="G249" s="14" t="s">
        <v>55</v>
      </c>
      <c r="H249" s="14" t="s">
        <v>22</v>
      </c>
      <c r="I249" s="14" t="s">
        <v>23</v>
      </c>
      <c r="J249" s="14" t="s">
        <v>24</v>
      </c>
      <c r="K249" s="14" t="s">
        <v>29</v>
      </c>
      <c r="L249" s="14" t="s">
        <v>30</v>
      </c>
      <c r="M249" s="28">
        <v>104268</v>
      </c>
      <c r="N249" s="15">
        <v>0</v>
      </c>
      <c r="O249" s="16">
        <v>42344.067013888889</v>
      </c>
      <c r="P249" s="14" t="s">
        <v>53</v>
      </c>
    </row>
    <row r="250" spans="1:16">
      <c r="A250" s="14" t="s">
        <v>16</v>
      </c>
      <c r="B250" s="15">
        <v>2016</v>
      </c>
      <c r="C250" s="15">
        <v>2018</v>
      </c>
      <c r="D250" s="14" t="s">
        <v>200</v>
      </c>
      <c r="E250" s="14" t="s">
        <v>154</v>
      </c>
      <c r="F250" s="14" t="s">
        <v>114</v>
      </c>
      <c r="G250" s="14" t="s">
        <v>115</v>
      </c>
      <c r="H250" s="14" t="s">
        <v>22</v>
      </c>
      <c r="I250" s="14" t="s">
        <v>23</v>
      </c>
      <c r="J250" s="14" t="s">
        <v>24</v>
      </c>
      <c r="K250" s="14" t="s">
        <v>29</v>
      </c>
      <c r="L250" s="14" t="s">
        <v>30</v>
      </c>
      <c r="M250" s="28">
        <v>154023</v>
      </c>
      <c r="N250" s="15">
        <v>0</v>
      </c>
      <c r="O250" s="16">
        <v>42344.067256944443</v>
      </c>
      <c r="P250" s="14" t="s">
        <v>53</v>
      </c>
    </row>
    <row r="251" spans="1:16">
      <c r="A251" s="14" t="s">
        <v>16</v>
      </c>
      <c r="B251" s="15">
        <v>2016</v>
      </c>
      <c r="C251" s="15">
        <v>2018</v>
      </c>
      <c r="D251" s="14" t="s">
        <v>200</v>
      </c>
      <c r="E251" s="14" t="s">
        <v>154</v>
      </c>
      <c r="F251" s="14" t="s">
        <v>58</v>
      </c>
      <c r="G251" s="14" t="s">
        <v>59</v>
      </c>
      <c r="H251" s="14" t="s">
        <v>22</v>
      </c>
      <c r="I251" s="14" t="s">
        <v>23</v>
      </c>
      <c r="J251" s="14" t="s">
        <v>24</v>
      </c>
      <c r="K251" s="14" t="s">
        <v>29</v>
      </c>
      <c r="L251" s="14" t="s">
        <v>30</v>
      </c>
      <c r="M251" s="28">
        <v>83927</v>
      </c>
      <c r="N251" s="15">
        <v>0</v>
      </c>
      <c r="O251" s="16">
        <v>42344.067164351851</v>
      </c>
      <c r="P251" s="14" t="s">
        <v>53</v>
      </c>
    </row>
    <row r="252" spans="1:16">
      <c r="A252" s="14" t="s">
        <v>16</v>
      </c>
      <c r="B252" s="15">
        <v>2016</v>
      </c>
      <c r="C252" s="15">
        <v>2018</v>
      </c>
      <c r="D252" s="14" t="s">
        <v>200</v>
      </c>
      <c r="E252" s="14" t="s">
        <v>154</v>
      </c>
      <c r="F252" s="14" t="s">
        <v>114</v>
      </c>
      <c r="G252" s="14" t="s">
        <v>115</v>
      </c>
      <c r="H252" s="14" t="s">
        <v>75</v>
      </c>
      <c r="I252" s="14" t="s">
        <v>76</v>
      </c>
      <c r="J252" s="14" t="s">
        <v>17</v>
      </c>
      <c r="K252" s="14" t="s">
        <v>29</v>
      </c>
      <c r="L252" s="14" t="s">
        <v>30</v>
      </c>
      <c r="M252" s="28">
        <v>440498</v>
      </c>
      <c r="N252" s="15">
        <v>0</v>
      </c>
      <c r="O252" s="16">
        <v>42344.626932870371</v>
      </c>
      <c r="P252" s="14" t="s">
        <v>53</v>
      </c>
    </row>
    <row r="253" spans="1:16">
      <c r="A253" s="14" t="s">
        <v>16</v>
      </c>
      <c r="B253" s="15">
        <v>2016</v>
      </c>
      <c r="C253" s="15">
        <v>2018</v>
      </c>
      <c r="D253" s="14" t="s">
        <v>201</v>
      </c>
      <c r="E253" s="14" t="s">
        <v>159</v>
      </c>
      <c r="F253" s="14" t="s">
        <v>54</v>
      </c>
      <c r="G253" s="14" t="s">
        <v>55</v>
      </c>
      <c r="H253" s="14" t="s">
        <v>22</v>
      </c>
      <c r="I253" s="14" t="s">
        <v>23</v>
      </c>
      <c r="J253" s="14" t="s">
        <v>24</v>
      </c>
      <c r="K253" s="14" t="s">
        <v>29</v>
      </c>
      <c r="L253" s="14" t="s">
        <v>30</v>
      </c>
      <c r="M253" s="28">
        <v>504476</v>
      </c>
      <c r="N253" s="15">
        <v>0</v>
      </c>
      <c r="O253" s="16">
        <v>42344.018807870372</v>
      </c>
      <c r="P253" s="14" t="s">
        <v>53</v>
      </c>
    </row>
    <row r="254" spans="1:16">
      <c r="A254" s="14" t="s">
        <v>16</v>
      </c>
      <c r="B254" s="15">
        <v>2016</v>
      </c>
      <c r="C254" s="15">
        <v>2018</v>
      </c>
      <c r="D254" s="14" t="s">
        <v>202</v>
      </c>
      <c r="E254" s="14" t="s">
        <v>160</v>
      </c>
      <c r="F254" s="14" t="s">
        <v>114</v>
      </c>
      <c r="G254" s="14" t="s">
        <v>115</v>
      </c>
      <c r="H254" s="14" t="s">
        <v>22</v>
      </c>
      <c r="I254" s="14" t="s">
        <v>23</v>
      </c>
      <c r="J254" s="14" t="s">
        <v>24</v>
      </c>
      <c r="K254" s="14" t="s">
        <v>29</v>
      </c>
      <c r="L254" s="14" t="s">
        <v>30</v>
      </c>
      <c r="M254" s="28">
        <v>39570</v>
      </c>
      <c r="N254" s="15">
        <v>0</v>
      </c>
      <c r="O254" s="16">
        <v>42344.545694444445</v>
      </c>
      <c r="P254" s="14" t="s">
        <v>53</v>
      </c>
    </row>
    <row r="255" spans="1:16">
      <c r="A255" s="14" t="s">
        <v>16</v>
      </c>
      <c r="B255" s="15">
        <v>2016</v>
      </c>
      <c r="C255" s="15">
        <v>2018</v>
      </c>
      <c r="D255" s="14" t="s">
        <v>202</v>
      </c>
      <c r="E255" s="14" t="s">
        <v>160</v>
      </c>
      <c r="F255" s="14" t="s">
        <v>54</v>
      </c>
      <c r="G255" s="14" t="s">
        <v>55</v>
      </c>
      <c r="H255" s="14" t="s">
        <v>22</v>
      </c>
      <c r="I255" s="14" t="s">
        <v>23</v>
      </c>
      <c r="J255" s="14" t="s">
        <v>24</v>
      </c>
      <c r="K255" s="14" t="s">
        <v>29</v>
      </c>
      <c r="L255" s="14" t="s">
        <v>30</v>
      </c>
      <c r="M255" s="28">
        <v>15772</v>
      </c>
      <c r="N255" s="15">
        <v>0</v>
      </c>
      <c r="O255" s="16">
        <v>42344.545370370368</v>
      </c>
      <c r="P255" s="14" t="s">
        <v>53</v>
      </c>
    </row>
    <row r="256" spans="1:16">
      <c r="A256" s="14" t="s">
        <v>16</v>
      </c>
      <c r="B256" s="15">
        <v>2016</v>
      </c>
      <c r="C256" s="15">
        <v>2018</v>
      </c>
      <c r="D256" s="14" t="s">
        <v>202</v>
      </c>
      <c r="E256" s="14" t="s">
        <v>160</v>
      </c>
      <c r="F256" s="14" t="s">
        <v>114</v>
      </c>
      <c r="G256" s="14" t="s">
        <v>115</v>
      </c>
      <c r="H256" s="14" t="s">
        <v>75</v>
      </c>
      <c r="I256" s="14" t="s">
        <v>76</v>
      </c>
      <c r="J256" s="14" t="s">
        <v>17</v>
      </c>
      <c r="K256" s="14" t="s">
        <v>29</v>
      </c>
      <c r="L256" s="14" t="s">
        <v>30</v>
      </c>
      <c r="M256" s="28">
        <v>77461</v>
      </c>
      <c r="N256" s="15">
        <v>0</v>
      </c>
      <c r="O256" s="16">
        <v>42344.545601851853</v>
      </c>
      <c r="P256" s="14" t="s">
        <v>53</v>
      </c>
    </row>
    <row r="257" spans="1:16">
      <c r="A257" s="14" t="s">
        <v>16</v>
      </c>
      <c r="B257" s="15">
        <v>2016</v>
      </c>
      <c r="C257" s="15">
        <v>2018</v>
      </c>
      <c r="D257" s="14" t="s">
        <v>203</v>
      </c>
      <c r="E257" s="14" t="s">
        <v>161</v>
      </c>
      <c r="F257" s="14" t="s">
        <v>114</v>
      </c>
      <c r="G257" s="14" t="s">
        <v>115</v>
      </c>
      <c r="H257" s="14" t="s">
        <v>22</v>
      </c>
      <c r="I257" s="14" t="s">
        <v>23</v>
      </c>
      <c r="J257" s="14" t="s">
        <v>24</v>
      </c>
      <c r="K257" s="14" t="s">
        <v>29</v>
      </c>
      <c r="L257" s="14" t="s">
        <v>30</v>
      </c>
      <c r="M257" s="28">
        <v>16388</v>
      </c>
      <c r="N257" s="15">
        <v>0</v>
      </c>
      <c r="O257" s="16">
        <v>42344.473703703705</v>
      </c>
      <c r="P257" s="14" t="s">
        <v>53</v>
      </c>
    </row>
    <row r="258" spans="1:16">
      <c r="A258" s="14" t="s">
        <v>16</v>
      </c>
      <c r="B258" s="15">
        <v>2016</v>
      </c>
      <c r="C258" s="15">
        <v>2018</v>
      </c>
      <c r="D258" s="14" t="s">
        <v>203</v>
      </c>
      <c r="E258" s="14" t="s">
        <v>161</v>
      </c>
      <c r="F258" s="14" t="s">
        <v>114</v>
      </c>
      <c r="G258" s="14" t="s">
        <v>115</v>
      </c>
      <c r="H258" s="14" t="s">
        <v>75</v>
      </c>
      <c r="I258" s="14" t="s">
        <v>76</v>
      </c>
      <c r="J258" s="14" t="s">
        <v>17</v>
      </c>
      <c r="K258" s="14" t="s">
        <v>29</v>
      </c>
      <c r="L258" s="14" t="s">
        <v>30</v>
      </c>
      <c r="M258" s="28">
        <v>162212</v>
      </c>
      <c r="N258" s="15">
        <v>0</v>
      </c>
      <c r="O258" s="16">
        <v>42344.473622685182</v>
      </c>
      <c r="P258" s="14" t="s">
        <v>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E5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59" sqref="K59"/>
    </sheetView>
  </sheetViews>
  <sheetFormatPr defaultRowHeight="13.2"/>
  <cols>
    <col min="2" max="2" width="40.33203125" bestFit="1" customWidth="1"/>
    <col min="3" max="3" width="11.33203125" bestFit="1" customWidth="1"/>
    <col min="4" max="4" width="9.33203125" bestFit="1" customWidth="1"/>
    <col min="5" max="5" width="10.33203125" bestFit="1" customWidth="1"/>
    <col min="6" max="6" width="11.33203125" bestFit="1" customWidth="1"/>
    <col min="7" max="7" width="2.33203125" customWidth="1"/>
    <col min="13" max="13" width="10.33203125" bestFit="1" customWidth="1"/>
    <col min="14" max="14" width="8.44140625" bestFit="1" customWidth="1"/>
    <col min="15" max="15" width="11.44140625" bestFit="1" customWidth="1"/>
    <col min="16" max="16" width="11.33203125" bestFit="1" customWidth="1"/>
    <col min="23" max="23" width="10.33203125" bestFit="1" customWidth="1"/>
    <col min="24" max="24" width="8.44140625" bestFit="1" customWidth="1"/>
    <col min="25" max="25" width="11.44140625" bestFit="1" customWidth="1"/>
    <col min="26" max="26" width="11.33203125" bestFit="1" customWidth="1"/>
  </cols>
  <sheetData>
    <row r="1" spans="1:31">
      <c r="A1" t="s">
        <v>132</v>
      </c>
    </row>
    <row r="2" spans="1:31">
      <c r="A2" s="4" t="e">
        <f>#REF!</f>
        <v>#REF!</v>
      </c>
    </row>
    <row r="4" spans="1:31">
      <c r="C4" s="123" t="e">
        <f>"Budget Year "&amp;#REF!&amp;" Sub Year "&amp;#REF!</f>
        <v>#REF!</v>
      </c>
      <c r="D4" s="123"/>
      <c r="E4" s="123"/>
      <c r="F4" s="123"/>
      <c r="G4" s="123"/>
      <c r="H4" s="123"/>
      <c r="I4" s="123"/>
      <c r="J4" s="123"/>
      <c r="K4" s="123"/>
      <c r="M4" s="123" t="e">
        <f>"Budget Year "&amp;#REF!&amp;" Sub Year "&amp;#REF!</f>
        <v>#REF!</v>
      </c>
      <c r="N4" s="123"/>
      <c r="O4" s="123"/>
      <c r="P4" s="123"/>
      <c r="Q4" s="123"/>
      <c r="R4" s="123"/>
      <c r="S4" s="123"/>
      <c r="T4" s="123"/>
      <c r="U4" s="123"/>
      <c r="W4" s="123" t="e">
        <f>"Budget Year "&amp;#REF!&amp;" Sub Year "&amp;#REF!</f>
        <v>#REF!</v>
      </c>
      <c r="X4" s="123"/>
      <c r="Y4" s="123"/>
      <c r="Z4" s="123"/>
      <c r="AA4" s="123"/>
      <c r="AB4" s="123"/>
      <c r="AC4" s="123"/>
      <c r="AD4" s="123"/>
      <c r="AE4" s="123"/>
    </row>
    <row r="5" spans="1:31" s="2" customFormat="1">
      <c r="C5" s="123" t="s">
        <v>129</v>
      </c>
      <c r="D5" s="123"/>
      <c r="E5" s="123"/>
      <c r="F5" s="123"/>
      <c r="H5" s="123" t="s">
        <v>131</v>
      </c>
      <c r="I5" s="123"/>
      <c r="J5" s="123"/>
      <c r="K5" s="123"/>
      <c r="M5" s="123" t="s">
        <v>129</v>
      </c>
      <c r="N5" s="123"/>
      <c r="O5" s="123"/>
      <c r="P5" s="123"/>
      <c r="R5" s="123" t="s">
        <v>131</v>
      </c>
      <c r="S5" s="123"/>
      <c r="T5" s="123"/>
      <c r="U5" s="123"/>
      <c r="W5" s="123" t="s">
        <v>129</v>
      </c>
      <c r="X5" s="123"/>
      <c r="Y5" s="123"/>
      <c r="Z5" s="123"/>
      <c r="AB5" s="123" t="s">
        <v>131</v>
      </c>
      <c r="AC5" s="123"/>
      <c r="AD5" s="123"/>
      <c r="AE5" s="123"/>
    </row>
    <row r="6" spans="1:31" s="2" customFormat="1">
      <c r="C6" s="2" t="s">
        <v>24</v>
      </c>
      <c r="D6" s="3" t="s">
        <v>37</v>
      </c>
      <c r="E6" s="2" t="s">
        <v>130</v>
      </c>
      <c r="F6" s="3" t="s">
        <v>17</v>
      </c>
      <c r="H6" s="2" t="s">
        <v>24</v>
      </c>
      <c r="I6" s="3" t="s">
        <v>37</v>
      </c>
      <c r="J6" s="2" t="s">
        <v>130</v>
      </c>
      <c r="K6" s="3" t="s">
        <v>17</v>
      </c>
      <c r="M6" s="2" t="s">
        <v>24</v>
      </c>
      <c r="N6" s="3" t="s">
        <v>37</v>
      </c>
      <c r="O6" s="2" t="s">
        <v>130</v>
      </c>
      <c r="P6" s="3" t="s">
        <v>17</v>
      </c>
      <c r="R6" s="2" t="s">
        <v>24</v>
      </c>
      <c r="S6" s="3" t="s">
        <v>37</v>
      </c>
      <c r="T6" s="2" t="s">
        <v>130</v>
      </c>
      <c r="U6" s="3" t="s">
        <v>17</v>
      </c>
      <c r="W6" s="2" t="s">
        <v>24</v>
      </c>
      <c r="X6" s="3" t="s">
        <v>37</v>
      </c>
      <c r="Y6" s="2" t="s">
        <v>130</v>
      </c>
      <c r="Z6" s="3" t="s">
        <v>17</v>
      </c>
      <c r="AB6" s="2" t="s">
        <v>24</v>
      </c>
      <c r="AC6" s="3" t="s">
        <v>37</v>
      </c>
      <c r="AD6" s="2" t="s">
        <v>130</v>
      </c>
      <c r="AE6" s="3" t="s">
        <v>17</v>
      </c>
    </row>
    <row r="8" spans="1:31">
      <c r="A8" s="5" t="s">
        <v>127</v>
      </c>
      <c r="B8" s="5" t="s">
        <v>162</v>
      </c>
      <c r="C8" s="1" t="e">
        <f>SUMIFS(#REF!,#REF!,$A8,#REF!,C$6)</f>
        <v>#REF!</v>
      </c>
      <c r="D8" s="1" t="e">
        <f>SUMIFS(#REF!,#REF!,$A8,#REF!,D$6)</f>
        <v>#REF!</v>
      </c>
      <c r="E8" s="1" t="e">
        <f t="shared" ref="E8:E50" si="0">SUM(C8:D8)</f>
        <v>#REF!</v>
      </c>
      <c r="F8" s="1" t="e">
        <f>SUMIFS(#REF!,#REF!,$A8,#REF!,F$6)</f>
        <v>#REF!</v>
      </c>
      <c r="H8">
        <f>SUMIFS(NonOper!$M:$M,NonOper!$E:$E,$A8,NonOper!$J:$J,H$6)</f>
        <v>0</v>
      </c>
      <c r="I8">
        <f>SUMIFS(NonOper!$M:$M,NonOper!$E:$E,$A8,NonOper!$J:$J,I$6)</f>
        <v>0</v>
      </c>
      <c r="J8" s="1">
        <f t="shared" ref="J8" si="1">SUM(H8:I8)</f>
        <v>0</v>
      </c>
      <c r="K8">
        <f>SUMIFS(NonOper!$M:$M,NonOper!$E:$E,$A8,NonOper!$J:$J,K$6)</f>
        <v>0</v>
      </c>
      <c r="M8" s="1" t="e">
        <f>SUMIFS(#REF!,#REF!,$A8,#REF!,M$6)</f>
        <v>#REF!</v>
      </c>
      <c r="N8" s="1" t="e">
        <f>SUMIFS(#REF!,#REF!,$A8,#REF!,N$6)</f>
        <v>#REF!</v>
      </c>
      <c r="O8" s="1" t="e">
        <f t="shared" ref="O8" si="2">SUM(M8:N8)</f>
        <v>#REF!</v>
      </c>
      <c r="P8" s="1" t="e">
        <f>SUMIFS(#REF!,#REF!,$A8,#REF!,P$6)</f>
        <v>#REF!</v>
      </c>
      <c r="R8" s="1">
        <f>SUMIFS(NonOper!$AD:$AD,NonOper!$V:$V,$A8,NonOper!$AA:$AA,R$6)</f>
        <v>0</v>
      </c>
      <c r="S8" s="1">
        <f>SUMIFS(NonOper!$AD:$AD,NonOper!$V:$V,$A8,NonOper!$AA:$AA,S$6)</f>
        <v>0</v>
      </c>
      <c r="T8" s="1">
        <f t="shared" ref="T8" si="3">SUM(R8:S8)</f>
        <v>0</v>
      </c>
      <c r="U8" s="1">
        <f>SUMIFS(NonOper!$AD:$AD,NonOper!$V:$V,$A8,NonOper!$AA:$AA,U$6)</f>
        <v>0</v>
      </c>
      <c r="W8" s="1" t="e">
        <f>SUMIFS(#REF!,#REF!,$A8,#REF!,W$6)</f>
        <v>#REF!</v>
      </c>
      <c r="X8" s="1" t="e">
        <f>SUMIFS(#REF!,#REF!,$A8,#REF!,X$6)</f>
        <v>#REF!</v>
      </c>
      <c r="Y8" s="1" t="e">
        <f t="shared" ref="Y8" si="4">SUM(W8:X8)</f>
        <v>#REF!</v>
      </c>
      <c r="Z8" s="1" t="e">
        <f>SUMIFS(#REF!,#REF!,$A8,#REF!,Z$6)</f>
        <v>#REF!</v>
      </c>
      <c r="AB8" s="1">
        <f>SUMIFS(NonOper!$AU:$AU,NonOper!$AM:$AM,$A8,NonOper!$AR:$AR,AB$6)</f>
        <v>0</v>
      </c>
      <c r="AC8" s="1">
        <f>SUMIFS(NonOper!$AU:$AU,NonOper!$AM:$AM,$A8,NonOper!$AR:$AR,AC$6)</f>
        <v>0</v>
      </c>
      <c r="AD8" s="1">
        <f t="shared" ref="AD8" si="5">SUM(AB8:AC8)</f>
        <v>0</v>
      </c>
      <c r="AE8" s="1">
        <f>SUMIFS(NonOper!$AU:$AU,NonOper!$AM:$AM,$A8,NonOper!$AR:$AR,AE$6)</f>
        <v>0</v>
      </c>
    </row>
    <row r="9" spans="1:31">
      <c r="A9" s="5" t="s">
        <v>133</v>
      </c>
      <c r="B9" s="5" t="s">
        <v>163</v>
      </c>
      <c r="C9" s="1" t="e">
        <f>SUMIFS(#REF!,#REF!,$A9,#REF!,C$6)</f>
        <v>#REF!</v>
      </c>
      <c r="D9" s="1" t="e">
        <f>SUMIFS(#REF!,#REF!,$A9,#REF!,D$6)</f>
        <v>#REF!</v>
      </c>
      <c r="E9" s="1" t="e">
        <f t="shared" si="0"/>
        <v>#REF!</v>
      </c>
      <c r="F9" s="1" t="e">
        <f>SUMIFS(#REF!,#REF!,$A9,#REF!,F$6)</f>
        <v>#REF!</v>
      </c>
      <c r="H9">
        <f>SUMIFS(NonOper!$M:$M,NonOper!$E:$E,$A9,NonOper!$J:$J,H$6)</f>
        <v>0</v>
      </c>
      <c r="I9">
        <f>SUMIFS(NonOper!$M:$M,NonOper!$E:$E,$A9,NonOper!$J:$J,I$6)</f>
        <v>0</v>
      </c>
      <c r="J9" s="1">
        <f t="shared" ref="J9:J50" si="6">SUM(H9:I9)</f>
        <v>0</v>
      </c>
      <c r="K9">
        <f>SUMIFS(NonOper!$M:$M,NonOper!$E:$E,$A9,NonOper!$J:$J,K$6)</f>
        <v>0</v>
      </c>
      <c r="M9" s="1" t="e">
        <f>SUMIFS(#REF!,#REF!,$A9,#REF!,M$6)</f>
        <v>#REF!</v>
      </c>
      <c r="N9" s="1" t="e">
        <f>SUMIFS(#REF!,#REF!,$A9,#REF!,N$6)</f>
        <v>#REF!</v>
      </c>
      <c r="O9" s="1" t="e">
        <f t="shared" ref="O9:O50" si="7">SUM(M9:N9)</f>
        <v>#REF!</v>
      </c>
      <c r="P9" s="1" t="e">
        <f>SUMIFS(#REF!,#REF!,$A9,#REF!,P$6)</f>
        <v>#REF!</v>
      </c>
      <c r="R9" s="1">
        <f>SUMIFS(NonOper!$AD:$AD,NonOper!$V:$V,$A9,NonOper!$AA:$AA,R$6)</f>
        <v>0</v>
      </c>
      <c r="S9" s="1">
        <f>SUMIFS(NonOper!$AD:$AD,NonOper!$V:$V,$A9,NonOper!$AA:$AA,S$6)</f>
        <v>0</v>
      </c>
      <c r="T9" s="1">
        <f t="shared" ref="T9:T50" si="8">SUM(R9:S9)</f>
        <v>0</v>
      </c>
      <c r="U9" s="1">
        <f>SUMIFS(NonOper!$AD:$AD,NonOper!$V:$V,$A9,NonOper!$AA:$AA,U$6)</f>
        <v>0</v>
      </c>
      <c r="W9" s="1" t="e">
        <f>SUMIFS(#REF!,#REF!,$A9,#REF!,W$6)</f>
        <v>#REF!</v>
      </c>
      <c r="X9" s="1" t="e">
        <f>SUMIFS(#REF!,#REF!,$A9,#REF!,X$6)</f>
        <v>#REF!</v>
      </c>
      <c r="Y9" s="1" t="e">
        <f t="shared" ref="Y9:Y50" si="9">SUM(W9:X9)</f>
        <v>#REF!</v>
      </c>
      <c r="Z9" s="1" t="e">
        <f>SUMIFS(#REF!,#REF!,$A9,#REF!,Z$6)</f>
        <v>#REF!</v>
      </c>
      <c r="AB9" s="1">
        <f>SUMIFS(NonOper!$AU:$AU,NonOper!$AM:$AM,$A9,NonOper!$AR:$AR,AB$6)</f>
        <v>0</v>
      </c>
      <c r="AC9" s="1">
        <f>SUMIFS(NonOper!$AU:$AU,NonOper!$AM:$AM,$A9,NonOper!$AR:$AR,AC$6)</f>
        <v>0</v>
      </c>
      <c r="AD9" s="1">
        <f t="shared" ref="AD9:AD50" si="10">SUM(AB9:AC9)</f>
        <v>0</v>
      </c>
      <c r="AE9" s="1">
        <f>SUMIFS(NonOper!$AU:$AU,NonOper!$AM:$AM,$A9,NonOper!$AR:$AR,AE$6)</f>
        <v>0</v>
      </c>
    </row>
    <row r="10" spans="1:31">
      <c r="A10" s="5" t="s">
        <v>134</v>
      </c>
      <c r="B10" s="5" t="s">
        <v>164</v>
      </c>
      <c r="C10" s="1" t="e">
        <f>SUMIFS(#REF!,#REF!,$A10,#REF!,C$6)</f>
        <v>#REF!</v>
      </c>
      <c r="D10" s="1" t="e">
        <f>SUMIFS(#REF!,#REF!,$A10,#REF!,D$6)</f>
        <v>#REF!</v>
      </c>
      <c r="E10" s="1" t="e">
        <f t="shared" si="0"/>
        <v>#REF!</v>
      </c>
      <c r="F10" s="1" t="e">
        <f>SUMIFS(#REF!,#REF!,$A10,#REF!,F$6)</f>
        <v>#REF!</v>
      </c>
      <c r="H10">
        <f>SUMIFS(NonOper!$M:$M,NonOper!$E:$E,$A10,NonOper!$J:$J,H$6)</f>
        <v>0</v>
      </c>
      <c r="I10">
        <f>SUMIFS(NonOper!$M:$M,NonOper!$E:$E,$A10,NonOper!$J:$J,I$6)</f>
        <v>0</v>
      </c>
      <c r="J10" s="1">
        <f t="shared" si="6"/>
        <v>0</v>
      </c>
      <c r="K10">
        <f>SUMIFS(NonOper!$M:$M,NonOper!$E:$E,$A10,NonOper!$J:$J,K$6)</f>
        <v>0</v>
      </c>
      <c r="M10" s="1" t="e">
        <f>SUMIFS(#REF!,#REF!,$A10,#REF!,M$6)</f>
        <v>#REF!</v>
      </c>
      <c r="N10" s="1" t="e">
        <f>SUMIFS(#REF!,#REF!,$A10,#REF!,N$6)</f>
        <v>#REF!</v>
      </c>
      <c r="O10" s="1" t="e">
        <f t="shared" si="7"/>
        <v>#REF!</v>
      </c>
      <c r="P10" s="1" t="e">
        <f>SUMIFS(#REF!,#REF!,$A10,#REF!,P$6)</f>
        <v>#REF!</v>
      </c>
      <c r="R10" s="1">
        <f>SUMIFS(NonOper!$AD:$AD,NonOper!$V:$V,$A10,NonOper!$AA:$AA,R$6)</f>
        <v>0</v>
      </c>
      <c r="S10" s="1">
        <f>SUMIFS(NonOper!$AD:$AD,NonOper!$V:$V,$A10,NonOper!$AA:$AA,S$6)</f>
        <v>0</v>
      </c>
      <c r="T10" s="1">
        <f t="shared" si="8"/>
        <v>0</v>
      </c>
      <c r="U10" s="1">
        <f>SUMIFS(NonOper!$AD:$AD,NonOper!$V:$V,$A10,NonOper!$AA:$AA,U$6)</f>
        <v>0</v>
      </c>
      <c r="W10" s="1" t="e">
        <f>SUMIFS(#REF!,#REF!,$A10,#REF!,W$6)</f>
        <v>#REF!</v>
      </c>
      <c r="X10" s="1" t="e">
        <f>SUMIFS(#REF!,#REF!,$A10,#REF!,X$6)</f>
        <v>#REF!</v>
      </c>
      <c r="Y10" s="1" t="e">
        <f t="shared" si="9"/>
        <v>#REF!</v>
      </c>
      <c r="Z10" s="1" t="e">
        <f>SUMIFS(#REF!,#REF!,$A10,#REF!,Z$6)</f>
        <v>#REF!</v>
      </c>
      <c r="AB10" s="1">
        <f>SUMIFS(NonOper!$AU:$AU,NonOper!$AM:$AM,$A10,NonOper!$AR:$AR,AB$6)</f>
        <v>0</v>
      </c>
      <c r="AC10" s="1">
        <f>SUMIFS(NonOper!$AU:$AU,NonOper!$AM:$AM,$A10,NonOper!$AR:$AR,AC$6)</f>
        <v>0</v>
      </c>
      <c r="AD10" s="1">
        <f t="shared" si="10"/>
        <v>0</v>
      </c>
      <c r="AE10" s="1">
        <f>SUMIFS(NonOper!$AU:$AU,NonOper!$AM:$AM,$A10,NonOper!$AR:$AR,AE$6)</f>
        <v>0</v>
      </c>
    </row>
    <row r="11" spans="1:31">
      <c r="A11" s="5" t="s">
        <v>102</v>
      </c>
      <c r="B11" s="5" t="s">
        <v>186</v>
      </c>
      <c r="C11" s="1" t="e">
        <f>SUMIFS(#REF!,#REF!,$A11,#REF!,C$6)</f>
        <v>#REF!</v>
      </c>
      <c r="D11" s="1" t="e">
        <f>SUMIFS(#REF!,#REF!,$A11,#REF!,D$6)</f>
        <v>#REF!</v>
      </c>
      <c r="E11" s="1" t="e">
        <f t="shared" si="0"/>
        <v>#REF!</v>
      </c>
      <c r="F11" s="1" t="e">
        <f>SUMIFS(#REF!,#REF!,$A11,#REF!,F$6)</f>
        <v>#REF!</v>
      </c>
      <c r="H11">
        <f>SUMIFS(NonOper!$M:$M,NonOper!$E:$E,$A11,NonOper!$J:$J,H$6)</f>
        <v>0</v>
      </c>
      <c r="I11">
        <f>SUMIFS(NonOper!$M:$M,NonOper!$E:$E,$A11,NonOper!$J:$J,I$6)</f>
        <v>0</v>
      </c>
      <c r="J11" s="1">
        <f t="shared" si="6"/>
        <v>0</v>
      </c>
      <c r="K11">
        <f>SUMIFS(NonOper!$M:$M,NonOper!$E:$E,$A11,NonOper!$J:$J,K$6)</f>
        <v>0</v>
      </c>
      <c r="M11" s="1" t="e">
        <f>SUMIFS(#REF!,#REF!,$A11,#REF!,M$6)</f>
        <v>#REF!</v>
      </c>
      <c r="N11" s="1" t="e">
        <f>SUMIFS(#REF!,#REF!,$A11,#REF!,N$6)</f>
        <v>#REF!</v>
      </c>
      <c r="O11" s="1" t="e">
        <f t="shared" si="7"/>
        <v>#REF!</v>
      </c>
      <c r="P11" s="1" t="e">
        <f>SUMIFS(#REF!,#REF!,$A11,#REF!,P$6)</f>
        <v>#REF!</v>
      </c>
      <c r="R11" s="1">
        <f>SUMIFS(NonOper!$AD:$AD,NonOper!$V:$V,$A11,NonOper!$AA:$AA,R$6)</f>
        <v>0</v>
      </c>
      <c r="S11" s="1">
        <f>SUMIFS(NonOper!$AD:$AD,NonOper!$V:$V,$A11,NonOper!$AA:$AA,S$6)</f>
        <v>0</v>
      </c>
      <c r="T11" s="1">
        <f t="shared" si="8"/>
        <v>0</v>
      </c>
      <c r="U11" s="1">
        <f>SUMIFS(NonOper!$AD:$AD,NonOper!$V:$V,$A11,NonOper!$AA:$AA,U$6)</f>
        <v>0</v>
      </c>
      <c r="W11" s="1" t="e">
        <f>SUMIFS(#REF!,#REF!,$A11,#REF!,W$6)</f>
        <v>#REF!</v>
      </c>
      <c r="X11" s="1" t="e">
        <f>SUMIFS(#REF!,#REF!,$A11,#REF!,X$6)</f>
        <v>#REF!</v>
      </c>
      <c r="Y11" s="1" t="e">
        <f t="shared" si="9"/>
        <v>#REF!</v>
      </c>
      <c r="Z11" s="1" t="e">
        <f>SUMIFS(#REF!,#REF!,$A11,#REF!,Z$6)</f>
        <v>#REF!</v>
      </c>
      <c r="AB11" s="1">
        <f>SUMIFS(NonOper!$AU:$AU,NonOper!$AM:$AM,$A11,NonOper!$AR:$AR,AB$6)</f>
        <v>0</v>
      </c>
      <c r="AC11" s="1">
        <f>SUMIFS(NonOper!$AU:$AU,NonOper!$AM:$AM,$A11,NonOper!$AR:$AR,AC$6)</f>
        <v>0</v>
      </c>
      <c r="AD11" s="1">
        <f t="shared" si="10"/>
        <v>0</v>
      </c>
      <c r="AE11" s="1">
        <f>SUMIFS(NonOper!$AU:$AU,NonOper!$AM:$AM,$A11,NonOper!$AR:$AR,AE$6)</f>
        <v>0</v>
      </c>
    </row>
    <row r="12" spans="1:31">
      <c r="A12" s="5" t="s">
        <v>66</v>
      </c>
      <c r="B12" s="5" t="s">
        <v>167</v>
      </c>
      <c r="C12" s="1" t="e">
        <f>SUMIFS(#REF!,#REF!,$A12,#REF!,C$6)</f>
        <v>#REF!</v>
      </c>
      <c r="D12" s="1" t="e">
        <f>SUMIFS(#REF!,#REF!,$A12,#REF!,D$6)</f>
        <v>#REF!</v>
      </c>
      <c r="E12" s="1" t="e">
        <f t="shared" si="0"/>
        <v>#REF!</v>
      </c>
      <c r="F12" s="1" t="e">
        <f>SUMIFS(#REF!,#REF!,$A12,#REF!,F$6)</f>
        <v>#REF!</v>
      </c>
      <c r="H12">
        <f>SUMIFS(NonOper!$M:$M,NonOper!$E:$E,$A12,NonOper!$J:$J,H$6)</f>
        <v>0</v>
      </c>
      <c r="I12">
        <f>SUMIFS(NonOper!$M:$M,NonOper!$E:$E,$A12,NonOper!$J:$J,I$6)</f>
        <v>0</v>
      </c>
      <c r="J12" s="1">
        <f t="shared" si="6"/>
        <v>0</v>
      </c>
      <c r="K12">
        <f>SUMIFS(NonOper!$M:$M,NonOper!$E:$E,$A12,NonOper!$J:$J,K$6)</f>
        <v>0</v>
      </c>
      <c r="M12" s="1" t="e">
        <f>SUMIFS(#REF!,#REF!,$A12,#REF!,M$6)</f>
        <v>#REF!</v>
      </c>
      <c r="N12" s="1" t="e">
        <f>SUMIFS(#REF!,#REF!,$A12,#REF!,N$6)</f>
        <v>#REF!</v>
      </c>
      <c r="O12" s="1" t="e">
        <f t="shared" si="7"/>
        <v>#REF!</v>
      </c>
      <c r="P12" s="1" t="e">
        <f>SUMIFS(#REF!,#REF!,$A12,#REF!,P$6)</f>
        <v>#REF!</v>
      </c>
      <c r="R12" s="1">
        <f>SUMIFS(NonOper!$AD:$AD,NonOper!$V:$V,$A12,NonOper!$AA:$AA,R$6)</f>
        <v>0</v>
      </c>
      <c r="S12" s="1">
        <f>SUMIFS(NonOper!$AD:$AD,NonOper!$V:$V,$A12,NonOper!$AA:$AA,S$6)</f>
        <v>0</v>
      </c>
      <c r="T12" s="1">
        <f t="shared" si="8"/>
        <v>0</v>
      </c>
      <c r="U12" s="1">
        <f>SUMIFS(NonOper!$AD:$AD,NonOper!$V:$V,$A12,NonOper!$AA:$AA,U$6)</f>
        <v>0</v>
      </c>
      <c r="W12" s="1" t="e">
        <f>SUMIFS(#REF!,#REF!,$A12,#REF!,W$6)</f>
        <v>#REF!</v>
      </c>
      <c r="X12" s="1" t="e">
        <f>SUMIFS(#REF!,#REF!,$A12,#REF!,X$6)</f>
        <v>#REF!</v>
      </c>
      <c r="Y12" s="1" t="e">
        <f t="shared" si="9"/>
        <v>#REF!</v>
      </c>
      <c r="Z12" s="1" t="e">
        <f>SUMIFS(#REF!,#REF!,$A12,#REF!,Z$6)</f>
        <v>#REF!</v>
      </c>
      <c r="AB12" s="1">
        <f>SUMIFS(NonOper!$AU:$AU,NonOper!$AM:$AM,$A12,NonOper!$AR:$AR,AB$6)</f>
        <v>0</v>
      </c>
      <c r="AC12" s="1">
        <f>SUMIFS(NonOper!$AU:$AU,NonOper!$AM:$AM,$A12,NonOper!$AR:$AR,AC$6)</f>
        <v>0</v>
      </c>
      <c r="AD12" s="1">
        <f t="shared" si="10"/>
        <v>0</v>
      </c>
      <c r="AE12" s="1">
        <f>SUMIFS(NonOper!$AU:$AU,NonOper!$AM:$AM,$A12,NonOper!$AR:$AR,AE$6)</f>
        <v>0</v>
      </c>
    </row>
    <row r="13" spans="1:31">
      <c r="A13" s="5" t="s">
        <v>135</v>
      </c>
      <c r="B13" s="5" t="s">
        <v>169</v>
      </c>
      <c r="C13" s="1" t="e">
        <f>SUMIFS(#REF!,#REF!,$A13,#REF!,C$6)</f>
        <v>#REF!</v>
      </c>
      <c r="D13" s="1" t="e">
        <f>SUMIFS(#REF!,#REF!,$A13,#REF!,D$6)</f>
        <v>#REF!</v>
      </c>
      <c r="E13" s="1" t="e">
        <f t="shared" si="0"/>
        <v>#REF!</v>
      </c>
      <c r="F13" s="1" t="e">
        <f>SUMIFS(#REF!,#REF!,$A13,#REF!,F$6)</f>
        <v>#REF!</v>
      </c>
      <c r="H13">
        <f>SUMIFS(NonOper!$M:$M,NonOper!$E:$E,$A13,NonOper!$J:$J,H$6)</f>
        <v>0</v>
      </c>
      <c r="I13">
        <f>SUMIFS(NonOper!$M:$M,NonOper!$E:$E,$A13,NonOper!$J:$J,I$6)</f>
        <v>0</v>
      </c>
      <c r="J13" s="1">
        <f t="shared" si="6"/>
        <v>0</v>
      </c>
      <c r="K13">
        <f>SUMIFS(NonOper!$M:$M,NonOper!$E:$E,$A13,NonOper!$J:$J,K$6)</f>
        <v>0</v>
      </c>
      <c r="M13" s="1" t="e">
        <f>SUMIFS(#REF!,#REF!,$A13,#REF!,M$6)</f>
        <v>#REF!</v>
      </c>
      <c r="N13" s="1" t="e">
        <f>SUMIFS(#REF!,#REF!,$A13,#REF!,N$6)</f>
        <v>#REF!</v>
      </c>
      <c r="O13" s="1" t="e">
        <f t="shared" si="7"/>
        <v>#REF!</v>
      </c>
      <c r="P13" s="1" t="e">
        <f>SUMIFS(#REF!,#REF!,$A13,#REF!,P$6)</f>
        <v>#REF!</v>
      </c>
      <c r="R13" s="1">
        <f>SUMIFS(NonOper!$AD:$AD,NonOper!$V:$V,$A13,NonOper!$AA:$AA,R$6)</f>
        <v>0</v>
      </c>
      <c r="S13" s="1">
        <f>SUMIFS(NonOper!$AD:$AD,NonOper!$V:$V,$A13,NonOper!$AA:$AA,S$6)</f>
        <v>0</v>
      </c>
      <c r="T13" s="1">
        <f t="shared" si="8"/>
        <v>0</v>
      </c>
      <c r="U13" s="1">
        <f>SUMIFS(NonOper!$AD:$AD,NonOper!$V:$V,$A13,NonOper!$AA:$AA,U$6)</f>
        <v>0</v>
      </c>
      <c r="W13" s="1" t="e">
        <f>SUMIFS(#REF!,#REF!,$A13,#REF!,W$6)</f>
        <v>#REF!</v>
      </c>
      <c r="X13" s="1" t="e">
        <f>SUMIFS(#REF!,#REF!,$A13,#REF!,X$6)</f>
        <v>#REF!</v>
      </c>
      <c r="Y13" s="1" t="e">
        <f t="shared" si="9"/>
        <v>#REF!</v>
      </c>
      <c r="Z13" s="1" t="e">
        <f>SUMIFS(#REF!,#REF!,$A13,#REF!,Z$6)</f>
        <v>#REF!</v>
      </c>
      <c r="AB13" s="1">
        <f>SUMIFS(NonOper!$AU:$AU,NonOper!$AM:$AM,$A13,NonOper!$AR:$AR,AB$6)</f>
        <v>0</v>
      </c>
      <c r="AC13" s="1">
        <f>SUMIFS(NonOper!$AU:$AU,NonOper!$AM:$AM,$A13,NonOper!$AR:$AR,AC$6)</f>
        <v>0</v>
      </c>
      <c r="AD13" s="1">
        <f t="shared" si="10"/>
        <v>0</v>
      </c>
      <c r="AE13" s="1">
        <f>SUMIFS(NonOper!$AU:$AU,NonOper!$AM:$AM,$A13,NonOper!$AR:$AR,AE$6)</f>
        <v>0</v>
      </c>
    </row>
    <row r="14" spans="1:31">
      <c r="A14" s="5" t="s">
        <v>136</v>
      </c>
      <c r="B14" s="5" t="s">
        <v>170</v>
      </c>
      <c r="C14" s="1" t="e">
        <f>SUMIFS(#REF!,#REF!,$A14,#REF!,C$6)</f>
        <v>#REF!</v>
      </c>
      <c r="D14" s="1" t="e">
        <f>SUMIFS(#REF!,#REF!,$A14,#REF!,D$6)</f>
        <v>#REF!</v>
      </c>
      <c r="E14" s="1" t="e">
        <f t="shared" si="0"/>
        <v>#REF!</v>
      </c>
      <c r="F14" s="1" t="e">
        <f>SUMIFS(#REF!,#REF!,$A14,#REF!,F$6)</f>
        <v>#REF!</v>
      </c>
      <c r="H14">
        <f>SUMIFS(NonOper!$M:$M,NonOper!$E:$E,$A14,NonOper!$J:$J,H$6)</f>
        <v>0</v>
      </c>
      <c r="I14">
        <f>SUMIFS(NonOper!$M:$M,NonOper!$E:$E,$A14,NonOper!$J:$J,I$6)</f>
        <v>0</v>
      </c>
      <c r="J14" s="1">
        <f t="shared" si="6"/>
        <v>0</v>
      </c>
      <c r="K14">
        <f>SUMIFS(NonOper!$M:$M,NonOper!$E:$E,$A14,NonOper!$J:$J,K$6)</f>
        <v>0</v>
      </c>
      <c r="M14" s="1" t="e">
        <f>SUMIFS(#REF!,#REF!,$A14,#REF!,M$6)</f>
        <v>#REF!</v>
      </c>
      <c r="N14" s="1" t="e">
        <f>SUMIFS(#REF!,#REF!,$A14,#REF!,N$6)</f>
        <v>#REF!</v>
      </c>
      <c r="O14" s="1" t="e">
        <f t="shared" si="7"/>
        <v>#REF!</v>
      </c>
      <c r="P14" s="1" t="e">
        <f>SUMIFS(#REF!,#REF!,$A14,#REF!,P$6)</f>
        <v>#REF!</v>
      </c>
      <c r="R14" s="1">
        <f>SUMIFS(NonOper!$AD:$AD,NonOper!$V:$V,$A14,NonOper!$AA:$AA,R$6)</f>
        <v>0</v>
      </c>
      <c r="S14" s="1">
        <f>SUMIFS(NonOper!$AD:$AD,NonOper!$V:$V,$A14,NonOper!$AA:$AA,S$6)</f>
        <v>0</v>
      </c>
      <c r="T14" s="1">
        <f t="shared" si="8"/>
        <v>0</v>
      </c>
      <c r="U14" s="1">
        <f>SUMIFS(NonOper!$AD:$AD,NonOper!$V:$V,$A14,NonOper!$AA:$AA,U$6)</f>
        <v>0</v>
      </c>
      <c r="W14" s="1" t="e">
        <f>SUMIFS(#REF!,#REF!,$A14,#REF!,W$6)</f>
        <v>#REF!</v>
      </c>
      <c r="X14" s="1" t="e">
        <f>SUMIFS(#REF!,#REF!,$A14,#REF!,X$6)</f>
        <v>#REF!</v>
      </c>
      <c r="Y14" s="1" t="e">
        <f t="shared" si="9"/>
        <v>#REF!</v>
      </c>
      <c r="Z14" s="1" t="e">
        <f>SUMIFS(#REF!,#REF!,$A14,#REF!,Z$6)</f>
        <v>#REF!</v>
      </c>
      <c r="AB14" s="1">
        <f>SUMIFS(NonOper!$AU:$AU,NonOper!$AM:$AM,$A14,NonOper!$AR:$AR,AB$6)</f>
        <v>0</v>
      </c>
      <c r="AC14" s="1">
        <f>SUMIFS(NonOper!$AU:$AU,NonOper!$AM:$AM,$A14,NonOper!$AR:$AR,AC$6)</f>
        <v>0</v>
      </c>
      <c r="AD14" s="1">
        <f t="shared" si="10"/>
        <v>0</v>
      </c>
      <c r="AE14" s="1">
        <f>SUMIFS(NonOper!$AU:$AU,NonOper!$AM:$AM,$A14,NonOper!$AR:$AR,AE$6)</f>
        <v>0</v>
      </c>
    </row>
    <row r="15" spans="1:31">
      <c r="A15" s="5" t="s">
        <v>137</v>
      </c>
      <c r="B15" s="5" t="s">
        <v>171</v>
      </c>
      <c r="C15" s="1" t="e">
        <f>SUMIFS(#REF!,#REF!,$A15,#REF!,C$6)</f>
        <v>#REF!</v>
      </c>
      <c r="D15" s="1" t="e">
        <f>SUMIFS(#REF!,#REF!,$A15,#REF!,D$6)</f>
        <v>#REF!</v>
      </c>
      <c r="E15" s="1" t="e">
        <f t="shared" si="0"/>
        <v>#REF!</v>
      </c>
      <c r="F15" s="1" t="e">
        <f>SUMIFS(#REF!,#REF!,$A15,#REF!,F$6)</f>
        <v>#REF!</v>
      </c>
      <c r="H15">
        <f>SUMIFS(NonOper!$M:$M,NonOper!$E:$E,$A15,NonOper!$J:$J,H$6)</f>
        <v>0</v>
      </c>
      <c r="I15">
        <f>SUMIFS(NonOper!$M:$M,NonOper!$E:$E,$A15,NonOper!$J:$J,I$6)</f>
        <v>0</v>
      </c>
      <c r="J15" s="1">
        <f t="shared" si="6"/>
        <v>0</v>
      </c>
      <c r="K15">
        <f>SUMIFS(NonOper!$M:$M,NonOper!$E:$E,$A15,NonOper!$J:$J,K$6)</f>
        <v>0</v>
      </c>
      <c r="M15" s="1" t="e">
        <f>SUMIFS(#REF!,#REF!,$A15,#REF!,M$6)</f>
        <v>#REF!</v>
      </c>
      <c r="N15" s="1" t="e">
        <f>SUMIFS(#REF!,#REF!,$A15,#REF!,N$6)</f>
        <v>#REF!</v>
      </c>
      <c r="O15" s="1" t="e">
        <f t="shared" si="7"/>
        <v>#REF!</v>
      </c>
      <c r="P15" s="1" t="e">
        <f>SUMIFS(#REF!,#REF!,$A15,#REF!,P$6)</f>
        <v>#REF!</v>
      </c>
      <c r="R15" s="1">
        <f>SUMIFS(NonOper!$AD:$AD,NonOper!$V:$V,$A15,NonOper!$AA:$AA,R$6)</f>
        <v>0</v>
      </c>
      <c r="S15" s="1">
        <f>SUMIFS(NonOper!$AD:$AD,NonOper!$V:$V,$A15,NonOper!$AA:$AA,S$6)</f>
        <v>0</v>
      </c>
      <c r="T15" s="1">
        <f t="shared" si="8"/>
        <v>0</v>
      </c>
      <c r="U15" s="1">
        <f>SUMIFS(NonOper!$AD:$AD,NonOper!$V:$V,$A15,NonOper!$AA:$AA,U$6)</f>
        <v>0</v>
      </c>
      <c r="W15" s="1" t="e">
        <f>SUMIFS(#REF!,#REF!,$A15,#REF!,W$6)</f>
        <v>#REF!</v>
      </c>
      <c r="X15" s="1" t="e">
        <f>SUMIFS(#REF!,#REF!,$A15,#REF!,X$6)</f>
        <v>#REF!</v>
      </c>
      <c r="Y15" s="1" t="e">
        <f t="shared" si="9"/>
        <v>#REF!</v>
      </c>
      <c r="Z15" s="1" t="e">
        <f>SUMIFS(#REF!,#REF!,$A15,#REF!,Z$6)</f>
        <v>#REF!</v>
      </c>
      <c r="AB15" s="1">
        <f>SUMIFS(NonOper!$AU:$AU,NonOper!$AM:$AM,$A15,NonOper!$AR:$AR,AB$6)</f>
        <v>0</v>
      </c>
      <c r="AC15" s="1">
        <f>SUMIFS(NonOper!$AU:$AU,NonOper!$AM:$AM,$A15,NonOper!$AR:$AR,AC$6)</f>
        <v>0</v>
      </c>
      <c r="AD15" s="1">
        <f t="shared" si="10"/>
        <v>0</v>
      </c>
      <c r="AE15" s="1">
        <f>SUMIFS(NonOper!$AU:$AU,NonOper!$AM:$AM,$A15,NonOper!$AR:$AR,AE$6)</f>
        <v>0</v>
      </c>
    </row>
    <row r="16" spans="1:31">
      <c r="A16" s="5" t="s">
        <v>83</v>
      </c>
      <c r="B16" s="5" t="s">
        <v>172</v>
      </c>
      <c r="C16" s="1" t="e">
        <f>SUMIFS(#REF!,#REF!,$A16,#REF!,C$6)</f>
        <v>#REF!</v>
      </c>
      <c r="D16" s="1" t="e">
        <f>SUMIFS(#REF!,#REF!,$A16,#REF!,D$6)</f>
        <v>#REF!</v>
      </c>
      <c r="E16" s="1" t="e">
        <f t="shared" si="0"/>
        <v>#REF!</v>
      </c>
      <c r="F16" s="1" t="e">
        <f>SUMIFS(#REF!,#REF!,$A16,#REF!,F$6)</f>
        <v>#REF!</v>
      </c>
      <c r="H16">
        <f>SUMIFS(NonOper!$M:$M,NonOper!$E:$E,$A16,NonOper!$J:$J,H$6)</f>
        <v>0</v>
      </c>
      <c r="I16">
        <f>SUMIFS(NonOper!$M:$M,NonOper!$E:$E,$A16,NonOper!$J:$J,I$6)</f>
        <v>0</v>
      </c>
      <c r="J16" s="1">
        <f t="shared" si="6"/>
        <v>0</v>
      </c>
      <c r="K16">
        <f>SUMIFS(NonOper!$M:$M,NonOper!$E:$E,$A16,NonOper!$J:$J,K$6)</f>
        <v>0</v>
      </c>
      <c r="M16" s="1" t="e">
        <f>SUMIFS(#REF!,#REF!,$A16,#REF!,M$6)</f>
        <v>#REF!</v>
      </c>
      <c r="N16" s="1" t="e">
        <f>SUMIFS(#REF!,#REF!,$A16,#REF!,N$6)</f>
        <v>#REF!</v>
      </c>
      <c r="O16" s="1" t="e">
        <f t="shared" si="7"/>
        <v>#REF!</v>
      </c>
      <c r="P16" s="1" t="e">
        <f>SUMIFS(#REF!,#REF!,$A16,#REF!,P$6)</f>
        <v>#REF!</v>
      </c>
      <c r="R16" s="1">
        <f>SUMIFS(NonOper!$AD:$AD,NonOper!$V:$V,$A16,NonOper!$AA:$AA,R$6)</f>
        <v>0</v>
      </c>
      <c r="S16" s="1">
        <f>SUMIFS(NonOper!$AD:$AD,NonOper!$V:$V,$A16,NonOper!$AA:$AA,S$6)</f>
        <v>0</v>
      </c>
      <c r="T16" s="1">
        <f t="shared" si="8"/>
        <v>0</v>
      </c>
      <c r="U16" s="1">
        <f>SUMIFS(NonOper!$AD:$AD,NonOper!$V:$V,$A16,NonOper!$AA:$AA,U$6)</f>
        <v>0</v>
      </c>
      <c r="W16" s="1" t="e">
        <f>SUMIFS(#REF!,#REF!,$A16,#REF!,W$6)</f>
        <v>#REF!</v>
      </c>
      <c r="X16" s="1" t="e">
        <f>SUMIFS(#REF!,#REF!,$A16,#REF!,X$6)</f>
        <v>#REF!</v>
      </c>
      <c r="Y16" s="1" t="e">
        <f t="shared" si="9"/>
        <v>#REF!</v>
      </c>
      <c r="Z16" s="1" t="e">
        <f>SUMIFS(#REF!,#REF!,$A16,#REF!,Z$6)</f>
        <v>#REF!</v>
      </c>
      <c r="AB16" s="1">
        <f>SUMIFS(NonOper!$AU:$AU,NonOper!$AM:$AM,$A16,NonOper!$AR:$AR,AB$6)</f>
        <v>0</v>
      </c>
      <c r="AC16" s="1">
        <f>SUMIFS(NonOper!$AU:$AU,NonOper!$AM:$AM,$A16,NonOper!$AR:$AR,AC$6)</f>
        <v>0</v>
      </c>
      <c r="AD16" s="1">
        <f t="shared" si="10"/>
        <v>0</v>
      </c>
      <c r="AE16" s="1">
        <f>SUMIFS(NonOper!$AU:$AU,NonOper!$AM:$AM,$A16,NonOper!$AR:$AR,AE$6)</f>
        <v>0</v>
      </c>
    </row>
    <row r="17" spans="1:31">
      <c r="A17" s="5" t="s">
        <v>138</v>
      </c>
      <c r="B17" s="5" t="s">
        <v>173</v>
      </c>
      <c r="C17" s="1" t="e">
        <f>SUMIFS(#REF!,#REF!,$A17,#REF!,C$6)</f>
        <v>#REF!</v>
      </c>
      <c r="D17" s="1" t="e">
        <f>SUMIFS(#REF!,#REF!,$A17,#REF!,D$6)</f>
        <v>#REF!</v>
      </c>
      <c r="E17" s="1" t="e">
        <f t="shared" si="0"/>
        <v>#REF!</v>
      </c>
      <c r="F17" s="1" t="e">
        <f>SUMIFS(#REF!,#REF!,$A17,#REF!,F$6)</f>
        <v>#REF!</v>
      </c>
      <c r="H17">
        <f>SUMIFS(NonOper!$M:$M,NonOper!$E:$E,$A17,NonOper!$J:$J,H$6)</f>
        <v>0</v>
      </c>
      <c r="I17">
        <f>SUMIFS(NonOper!$M:$M,NonOper!$E:$E,$A17,NonOper!$J:$J,I$6)</f>
        <v>0</v>
      </c>
      <c r="J17" s="1">
        <f t="shared" si="6"/>
        <v>0</v>
      </c>
      <c r="K17">
        <f>SUMIFS(NonOper!$M:$M,NonOper!$E:$E,$A17,NonOper!$J:$J,K$6)</f>
        <v>0</v>
      </c>
      <c r="M17" s="1" t="e">
        <f>SUMIFS(#REF!,#REF!,$A17,#REF!,M$6)</f>
        <v>#REF!</v>
      </c>
      <c r="N17" s="1" t="e">
        <f>SUMIFS(#REF!,#REF!,$A17,#REF!,N$6)</f>
        <v>#REF!</v>
      </c>
      <c r="O17" s="1" t="e">
        <f t="shared" si="7"/>
        <v>#REF!</v>
      </c>
      <c r="P17" s="1" t="e">
        <f>SUMIFS(#REF!,#REF!,$A17,#REF!,P$6)</f>
        <v>#REF!</v>
      </c>
      <c r="R17" s="1">
        <f>SUMIFS(NonOper!$AD:$AD,NonOper!$V:$V,$A17,NonOper!$AA:$AA,R$6)</f>
        <v>0</v>
      </c>
      <c r="S17" s="1">
        <f>SUMIFS(NonOper!$AD:$AD,NonOper!$V:$V,$A17,NonOper!$AA:$AA,S$6)</f>
        <v>0</v>
      </c>
      <c r="T17" s="1">
        <f t="shared" si="8"/>
        <v>0</v>
      </c>
      <c r="U17" s="1">
        <f>SUMIFS(NonOper!$AD:$AD,NonOper!$V:$V,$A17,NonOper!$AA:$AA,U$6)</f>
        <v>0</v>
      </c>
      <c r="W17" s="1" t="e">
        <f>SUMIFS(#REF!,#REF!,$A17,#REF!,W$6)</f>
        <v>#REF!</v>
      </c>
      <c r="X17" s="1" t="e">
        <f>SUMIFS(#REF!,#REF!,$A17,#REF!,X$6)</f>
        <v>#REF!</v>
      </c>
      <c r="Y17" s="1" t="e">
        <f t="shared" si="9"/>
        <v>#REF!</v>
      </c>
      <c r="Z17" s="1" t="e">
        <f>SUMIFS(#REF!,#REF!,$A17,#REF!,Z$6)</f>
        <v>#REF!</v>
      </c>
      <c r="AB17" s="1">
        <f>SUMIFS(NonOper!$AU:$AU,NonOper!$AM:$AM,$A17,NonOper!$AR:$AR,AB$6)</f>
        <v>0</v>
      </c>
      <c r="AC17" s="1">
        <f>SUMIFS(NonOper!$AU:$AU,NonOper!$AM:$AM,$A17,NonOper!$AR:$AR,AC$6)</f>
        <v>0</v>
      </c>
      <c r="AD17" s="1">
        <f t="shared" si="10"/>
        <v>0</v>
      </c>
      <c r="AE17" s="1">
        <f>SUMIFS(NonOper!$AU:$AU,NonOper!$AM:$AM,$A17,NonOper!$AR:$AR,AE$6)</f>
        <v>0</v>
      </c>
    </row>
    <row r="18" spans="1:31">
      <c r="A18" s="5" t="s">
        <v>139</v>
      </c>
      <c r="B18" s="5" t="s">
        <v>174</v>
      </c>
      <c r="C18" s="1" t="e">
        <f>SUMIFS(#REF!,#REF!,$A18,#REF!,C$6)</f>
        <v>#REF!</v>
      </c>
      <c r="D18" s="1" t="e">
        <f>SUMIFS(#REF!,#REF!,$A18,#REF!,D$6)</f>
        <v>#REF!</v>
      </c>
      <c r="E18" s="1" t="e">
        <f t="shared" si="0"/>
        <v>#REF!</v>
      </c>
      <c r="F18" s="1" t="e">
        <f>SUMIFS(#REF!,#REF!,$A18,#REF!,F$6)</f>
        <v>#REF!</v>
      </c>
      <c r="H18">
        <f>SUMIFS(NonOper!$M:$M,NonOper!$E:$E,$A18,NonOper!$J:$J,H$6)</f>
        <v>0</v>
      </c>
      <c r="I18">
        <f>SUMIFS(NonOper!$M:$M,NonOper!$E:$E,$A18,NonOper!$J:$J,I$6)</f>
        <v>0</v>
      </c>
      <c r="J18" s="1">
        <f t="shared" si="6"/>
        <v>0</v>
      </c>
      <c r="K18">
        <f>SUMIFS(NonOper!$M:$M,NonOper!$E:$E,$A18,NonOper!$J:$J,K$6)</f>
        <v>0</v>
      </c>
      <c r="M18" s="1" t="e">
        <f>SUMIFS(#REF!,#REF!,$A18,#REF!,M$6)</f>
        <v>#REF!</v>
      </c>
      <c r="N18" s="1" t="e">
        <f>SUMIFS(#REF!,#REF!,$A18,#REF!,N$6)</f>
        <v>#REF!</v>
      </c>
      <c r="O18" s="1" t="e">
        <f t="shared" si="7"/>
        <v>#REF!</v>
      </c>
      <c r="P18" s="1" t="e">
        <f>SUMIFS(#REF!,#REF!,$A18,#REF!,P$6)</f>
        <v>#REF!</v>
      </c>
      <c r="R18" s="1">
        <f>SUMIFS(NonOper!$AD:$AD,NonOper!$V:$V,$A18,NonOper!$AA:$AA,R$6)</f>
        <v>0</v>
      </c>
      <c r="S18" s="1">
        <f>SUMIFS(NonOper!$AD:$AD,NonOper!$V:$V,$A18,NonOper!$AA:$AA,S$6)</f>
        <v>0</v>
      </c>
      <c r="T18" s="1">
        <f t="shared" si="8"/>
        <v>0</v>
      </c>
      <c r="U18" s="1">
        <f>SUMIFS(NonOper!$AD:$AD,NonOper!$V:$V,$A18,NonOper!$AA:$AA,U$6)</f>
        <v>0</v>
      </c>
      <c r="W18" s="1" t="e">
        <f>SUMIFS(#REF!,#REF!,$A18,#REF!,W$6)</f>
        <v>#REF!</v>
      </c>
      <c r="X18" s="1" t="e">
        <f>SUMIFS(#REF!,#REF!,$A18,#REF!,X$6)</f>
        <v>#REF!</v>
      </c>
      <c r="Y18" s="1" t="e">
        <f t="shared" si="9"/>
        <v>#REF!</v>
      </c>
      <c r="Z18" s="1" t="e">
        <f>SUMIFS(#REF!,#REF!,$A18,#REF!,Z$6)</f>
        <v>#REF!</v>
      </c>
      <c r="AB18" s="1">
        <f>SUMIFS(NonOper!$AU:$AU,NonOper!$AM:$AM,$A18,NonOper!$AR:$AR,AB$6)</f>
        <v>0</v>
      </c>
      <c r="AC18" s="1">
        <f>SUMIFS(NonOper!$AU:$AU,NonOper!$AM:$AM,$A18,NonOper!$AR:$AR,AC$6)</f>
        <v>0</v>
      </c>
      <c r="AD18" s="1">
        <f t="shared" si="10"/>
        <v>0</v>
      </c>
      <c r="AE18" s="1">
        <f>SUMIFS(NonOper!$AU:$AU,NonOper!$AM:$AM,$A18,NonOper!$AR:$AR,AE$6)</f>
        <v>0</v>
      </c>
    </row>
    <row r="19" spans="1:31">
      <c r="A19" s="5" t="s">
        <v>140</v>
      </c>
      <c r="B19" s="5" t="s">
        <v>175</v>
      </c>
      <c r="C19" s="1" t="e">
        <f>SUMIFS(#REF!,#REF!,$A19,#REF!,C$6)</f>
        <v>#REF!</v>
      </c>
      <c r="D19" s="1" t="e">
        <f>SUMIFS(#REF!,#REF!,$A19,#REF!,D$6)</f>
        <v>#REF!</v>
      </c>
      <c r="E19" s="1" t="e">
        <f t="shared" si="0"/>
        <v>#REF!</v>
      </c>
      <c r="F19" s="1" t="e">
        <f>SUMIFS(#REF!,#REF!,$A19,#REF!,F$6)</f>
        <v>#REF!</v>
      </c>
      <c r="H19">
        <f>SUMIFS(NonOper!$M:$M,NonOper!$E:$E,$A19,NonOper!$J:$J,H$6)</f>
        <v>0</v>
      </c>
      <c r="I19">
        <f>SUMIFS(NonOper!$M:$M,NonOper!$E:$E,$A19,NonOper!$J:$J,I$6)</f>
        <v>0</v>
      </c>
      <c r="J19" s="1">
        <f t="shared" si="6"/>
        <v>0</v>
      </c>
      <c r="K19">
        <f>SUMIFS(NonOper!$M:$M,NonOper!$E:$E,$A19,NonOper!$J:$J,K$6)</f>
        <v>0</v>
      </c>
      <c r="M19" s="1" t="e">
        <f>SUMIFS(#REF!,#REF!,$A19,#REF!,M$6)</f>
        <v>#REF!</v>
      </c>
      <c r="N19" s="1" t="e">
        <f>SUMIFS(#REF!,#REF!,$A19,#REF!,N$6)</f>
        <v>#REF!</v>
      </c>
      <c r="O19" s="1" t="e">
        <f t="shared" si="7"/>
        <v>#REF!</v>
      </c>
      <c r="P19" s="1" t="e">
        <f>SUMIFS(#REF!,#REF!,$A19,#REF!,P$6)</f>
        <v>#REF!</v>
      </c>
      <c r="R19" s="1">
        <f>SUMIFS(NonOper!$AD:$AD,NonOper!$V:$V,$A19,NonOper!$AA:$AA,R$6)</f>
        <v>0</v>
      </c>
      <c r="S19" s="1">
        <f>SUMIFS(NonOper!$AD:$AD,NonOper!$V:$V,$A19,NonOper!$AA:$AA,S$6)</f>
        <v>0</v>
      </c>
      <c r="T19" s="1">
        <f t="shared" si="8"/>
        <v>0</v>
      </c>
      <c r="U19" s="1">
        <f>SUMIFS(NonOper!$AD:$AD,NonOper!$V:$V,$A19,NonOper!$AA:$AA,U$6)</f>
        <v>0</v>
      </c>
      <c r="W19" s="1" t="e">
        <f>SUMIFS(#REF!,#REF!,$A19,#REF!,W$6)</f>
        <v>#REF!</v>
      </c>
      <c r="X19" s="1" t="e">
        <f>SUMIFS(#REF!,#REF!,$A19,#REF!,X$6)</f>
        <v>#REF!</v>
      </c>
      <c r="Y19" s="1" t="e">
        <f t="shared" si="9"/>
        <v>#REF!</v>
      </c>
      <c r="Z19" s="1" t="e">
        <f>SUMIFS(#REF!,#REF!,$A19,#REF!,Z$6)</f>
        <v>#REF!</v>
      </c>
      <c r="AB19" s="1">
        <f>SUMIFS(NonOper!$AU:$AU,NonOper!$AM:$AM,$A19,NonOper!$AR:$AR,AB$6)</f>
        <v>0</v>
      </c>
      <c r="AC19" s="1">
        <f>SUMIFS(NonOper!$AU:$AU,NonOper!$AM:$AM,$A19,NonOper!$AR:$AR,AC$6)</f>
        <v>0</v>
      </c>
      <c r="AD19" s="1">
        <f t="shared" si="10"/>
        <v>0</v>
      </c>
      <c r="AE19" s="1">
        <f>SUMIFS(NonOper!$AU:$AU,NonOper!$AM:$AM,$A19,NonOper!$AR:$AR,AE$6)</f>
        <v>0</v>
      </c>
    </row>
    <row r="20" spans="1:31">
      <c r="A20" s="5" t="s">
        <v>141</v>
      </c>
      <c r="B20" s="5" t="s">
        <v>176</v>
      </c>
      <c r="C20" s="1" t="e">
        <f>SUMIFS(#REF!,#REF!,$A20,#REF!,C$6)</f>
        <v>#REF!</v>
      </c>
      <c r="D20" s="1" t="e">
        <f>SUMIFS(#REF!,#REF!,$A20,#REF!,D$6)</f>
        <v>#REF!</v>
      </c>
      <c r="E20" s="1" t="e">
        <f t="shared" si="0"/>
        <v>#REF!</v>
      </c>
      <c r="F20" s="1" t="e">
        <f>SUMIFS(#REF!,#REF!,$A20,#REF!,F$6)</f>
        <v>#REF!</v>
      </c>
      <c r="H20">
        <f>SUMIFS(NonOper!$M:$M,NonOper!$E:$E,$A20,NonOper!$J:$J,H$6)</f>
        <v>0</v>
      </c>
      <c r="I20">
        <f>SUMIFS(NonOper!$M:$M,NonOper!$E:$E,$A20,NonOper!$J:$J,I$6)</f>
        <v>0</v>
      </c>
      <c r="J20" s="1">
        <f t="shared" si="6"/>
        <v>0</v>
      </c>
      <c r="K20">
        <f>SUMIFS(NonOper!$M:$M,NonOper!$E:$E,$A20,NonOper!$J:$J,K$6)</f>
        <v>0</v>
      </c>
      <c r="M20" s="1" t="e">
        <f>SUMIFS(#REF!,#REF!,$A20,#REF!,M$6)</f>
        <v>#REF!</v>
      </c>
      <c r="N20" s="1" t="e">
        <f>SUMIFS(#REF!,#REF!,$A20,#REF!,N$6)</f>
        <v>#REF!</v>
      </c>
      <c r="O20" s="1" t="e">
        <f t="shared" si="7"/>
        <v>#REF!</v>
      </c>
      <c r="P20" s="1" t="e">
        <f>SUMIFS(#REF!,#REF!,$A20,#REF!,P$6)</f>
        <v>#REF!</v>
      </c>
      <c r="R20" s="1">
        <f>SUMIFS(NonOper!$AD:$AD,NonOper!$V:$V,$A20,NonOper!$AA:$AA,R$6)</f>
        <v>0</v>
      </c>
      <c r="S20" s="1">
        <f>SUMIFS(NonOper!$AD:$AD,NonOper!$V:$V,$A20,NonOper!$AA:$AA,S$6)</f>
        <v>0</v>
      </c>
      <c r="T20" s="1">
        <f t="shared" si="8"/>
        <v>0</v>
      </c>
      <c r="U20" s="1">
        <f>SUMIFS(NonOper!$AD:$AD,NonOper!$V:$V,$A20,NonOper!$AA:$AA,U$6)</f>
        <v>0</v>
      </c>
      <c r="W20" s="1" t="e">
        <f>SUMIFS(#REF!,#REF!,$A20,#REF!,W$6)</f>
        <v>#REF!</v>
      </c>
      <c r="X20" s="1" t="e">
        <f>SUMIFS(#REF!,#REF!,$A20,#REF!,X$6)</f>
        <v>#REF!</v>
      </c>
      <c r="Y20" s="1" t="e">
        <f t="shared" si="9"/>
        <v>#REF!</v>
      </c>
      <c r="Z20" s="1" t="e">
        <f>SUMIFS(#REF!,#REF!,$A20,#REF!,Z$6)</f>
        <v>#REF!</v>
      </c>
      <c r="AB20" s="1">
        <f>SUMIFS(NonOper!$AU:$AU,NonOper!$AM:$AM,$A20,NonOper!$AR:$AR,AB$6)</f>
        <v>0</v>
      </c>
      <c r="AC20" s="1">
        <f>SUMIFS(NonOper!$AU:$AU,NonOper!$AM:$AM,$A20,NonOper!$AR:$AR,AC$6)</f>
        <v>0</v>
      </c>
      <c r="AD20" s="1">
        <f t="shared" si="10"/>
        <v>0</v>
      </c>
      <c r="AE20" s="1">
        <f>SUMIFS(NonOper!$AU:$AU,NonOper!$AM:$AM,$A20,NonOper!$AR:$AR,AE$6)</f>
        <v>0</v>
      </c>
    </row>
    <row r="21" spans="1:31">
      <c r="A21" s="5" t="s">
        <v>142</v>
      </c>
      <c r="B21" s="5" t="s">
        <v>177</v>
      </c>
      <c r="C21" s="1" t="e">
        <f>SUMIFS(#REF!,#REF!,$A21,#REF!,C$6)</f>
        <v>#REF!</v>
      </c>
      <c r="D21" s="1" t="e">
        <f>SUMIFS(#REF!,#REF!,$A21,#REF!,D$6)</f>
        <v>#REF!</v>
      </c>
      <c r="E21" s="1" t="e">
        <f t="shared" si="0"/>
        <v>#REF!</v>
      </c>
      <c r="F21" s="1" t="e">
        <f>SUMIFS(#REF!,#REF!,$A21,#REF!,F$6)</f>
        <v>#REF!</v>
      </c>
      <c r="H21">
        <f>SUMIFS(NonOper!$M:$M,NonOper!$E:$E,$A21,NonOper!$J:$J,H$6)</f>
        <v>0</v>
      </c>
      <c r="I21">
        <f>SUMIFS(NonOper!$M:$M,NonOper!$E:$E,$A21,NonOper!$J:$J,I$6)</f>
        <v>0</v>
      </c>
      <c r="J21" s="1">
        <f t="shared" si="6"/>
        <v>0</v>
      </c>
      <c r="K21">
        <f>SUMIFS(NonOper!$M:$M,NonOper!$E:$E,$A21,NonOper!$J:$J,K$6)</f>
        <v>0</v>
      </c>
      <c r="M21" s="1" t="e">
        <f>SUMIFS(#REF!,#REF!,$A21,#REF!,M$6)</f>
        <v>#REF!</v>
      </c>
      <c r="N21" s="1" t="e">
        <f>SUMIFS(#REF!,#REF!,$A21,#REF!,N$6)</f>
        <v>#REF!</v>
      </c>
      <c r="O21" s="1" t="e">
        <f t="shared" si="7"/>
        <v>#REF!</v>
      </c>
      <c r="P21" s="1" t="e">
        <f>SUMIFS(#REF!,#REF!,$A21,#REF!,P$6)</f>
        <v>#REF!</v>
      </c>
      <c r="R21" s="1">
        <f>SUMIFS(NonOper!$AD:$AD,NonOper!$V:$V,$A21,NonOper!$AA:$AA,R$6)</f>
        <v>0</v>
      </c>
      <c r="S21" s="1">
        <f>SUMIFS(NonOper!$AD:$AD,NonOper!$V:$V,$A21,NonOper!$AA:$AA,S$6)</f>
        <v>0</v>
      </c>
      <c r="T21" s="1">
        <f t="shared" si="8"/>
        <v>0</v>
      </c>
      <c r="U21" s="1">
        <f>SUMIFS(NonOper!$AD:$AD,NonOper!$V:$V,$A21,NonOper!$AA:$AA,U$6)</f>
        <v>0</v>
      </c>
      <c r="W21" s="1" t="e">
        <f>SUMIFS(#REF!,#REF!,$A21,#REF!,W$6)</f>
        <v>#REF!</v>
      </c>
      <c r="X21" s="1" t="e">
        <f>SUMIFS(#REF!,#REF!,$A21,#REF!,X$6)</f>
        <v>#REF!</v>
      </c>
      <c r="Y21" s="1" t="e">
        <f t="shared" si="9"/>
        <v>#REF!</v>
      </c>
      <c r="Z21" s="1" t="e">
        <f>SUMIFS(#REF!,#REF!,$A21,#REF!,Z$6)</f>
        <v>#REF!</v>
      </c>
      <c r="AB21" s="1">
        <f>SUMIFS(NonOper!$AU:$AU,NonOper!$AM:$AM,$A21,NonOper!$AR:$AR,AB$6)</f>
        <v>0</v>
      </c>
      <c r="AC21" s="1">
        <f>SUMIFS(NonOper!$AU:$AU,NonOper!$AM:$AM,$A21,NonOper!$AR:$AR,AC$6)</f>
        <v>0</v>
      </c>
      <c r="AD21" s="1">
        <f t="shared" si="10"/>
        <v>0</v>
      </c>
      <c r="AE21" s="1">
        <f>SUMIFS(NonOper!$AU:$AU,NonOper!$AM:$AM,$A21,NonOper!$AR:$AR,AE$6)</f>
        <v>0</v>
      </c>
    </row>
    <row r="22" spans="1:31">
      <c r="A22" s="5" t="s">
        <v>99</v>
      </c>
      <c r="B22" s="5" t="s">
        <v>183</v>
      </c>
      <c r="C22" s="1" t="e">
        <f>SUMIFS(#REF!,#REF!,$A22,#REF!,C$6)</f>
        <v>#REF!</v>
      </c>
      <c r="D22" s="1" t="e">
        <f>SUMIFS(#REF!,#REF!,$A22,#REF!,D$6)</f>
        <v>#REF!</v>
      </c>
      <c r="E22" s="1" t="e">
        <f t="shared" si="0"/>
        <v>#REF!</v>
      </c>
      <c r="F22" s="1" t="e">
        <f>SUMIFS(#REF!,#REF!,$A22,#REF!,F$6)</f>
        <v>#REF!</v>
      </c>
      <c r="H22">
        <f>SUMIFS(NonOper!$M:$M,NonOper!$E:$E,$A22,NonOper!$J:$J,H$6)</f>
        <v>0</v>
      </c>
      <c r="I22">
        <f>SUMIFS(NonOper!$M:$M,NonOper!$E:$E,$A22,NonOper!$J:$J,I$6)</f>
        <v>0</v>
      </c>
      <c r="J22" s="1">
        <f t="shared" si="6"/>
        <v>0</v>
      </c>
      <c r="K22">
        <f>SUMIFS(NonOper!$M:$M,NonOper!$E:$E,$A22,NonOper!$J:$J,K$6)</f>
        <v>0</v>
      </c>
      <c r="M22" s="1" t="e">
        <f>SUMIFS(#REF!,#REF!,$A22,#REF!,M$6)</f>
        <v>#REF!</v>
      </c>
      <c r="N22" s="1" t="e">
        <f>SUMIFS(#REF!,#REF!,$A22,#REF!,N$6)</f>
        <v>#REF!</v>
      </c>
      <c r="O22" s="1" t="e">
        <f t="shared" si="7"/>
        <v>#REF!</v>
      </c>
      <c r="P22" s="1" t="e">
        <f>SUMIFS(#REF!,#REF!,$A22,#REF!,P$6)</f>
        <v>#REF!</v>
      </c>
      <c r="R22" s="1">
        <f>SUMIFS(NonOper!$AD:$AD,NonOper!$V:$V,$A22,NonOper!$AA:$AA,R$6)</f>
        <v>0</v>
      </c>
      <c r="S22" s="1">
        <f>SUMIFS(NonOper!$AD:$AD,NonOper!$V:$V,$A22,NonOper!$AA:$AA,S$6)</f>
        <v>0</v>
      </c>
      <c r="T22" s="1">
        <f t="shared" si="8"/>
        <v>0</v>
      </c>
      <c r="U22" s="1">
        <f>SUMIFS(NonOper!$AD:$AD,NonOper!$V:$V,$A22,NonOper!$AA:$AA,U$6)</f>
        <v>0</v>
      </c>
      <c r="W22" s="1" t="e">
        <f>SUMIFS(#REF!,#REF!,$A22,#REF!,W$6)</f>
        <v>#REF!</v>
      </c>
      <c r="X22" s="1" t="e">
        <f>SUMIFS(#REF!,#REF!,$A22,#REF!,X$6)</f>
        <v>#REF!</v>
      </c>
      <c r="Y22" s="1" t="e">
        <f t="shared" si="9"/>
        <v>#REF!</v>
      </c>
      <c r="Z22" s="1" t="e">
        <f>SUMIFS(#REF!,#REF!,$A22,#REF!,Z$6)</f>
        <v>#REF!</v>
      </c>
      <c r="AB22" s="1">
        <f>SUMIFS(NonOper!$AU:$AU,NonOper!$AM:$AM,$A22,NonOper!$AR:$AR,AB$6)</f>
        <v>0</v>
      </c>
      <c r="AC22" s="1">
        <f>SUMIFS(NonOper!$AU:$AU,NonOper!$AM:$AM,$A22,NonOper!$AR:$AR,AC$6)</f>
        <v>0</v>
      </c>
      <c r="AD22" s="1">
        <f t="shared" si="10"/>
        <v>0</v>
      </c>
      <c r="AE22" s="1">
        <f>SUMIFS(NonOper!$AU:$AU,NonOper!$AM:$AM,$A22,NonOper!$AR:$AR,AE$6)</f>
        <v>0</v>
      </c>
    </row>
    <row r="23" spans="1:31">
      <c r="A23" s="5" t="s">
        <v>143</v>
      </c>
      <c r="B23" s="5" t="s">
        <v>184</v>
      </c>
      <c r="C23" s="1" t="e">
        <f>SUMIFS(#REF!,#REF!,$A23,#REF!,C$6)</f>
        <v>#REF!</v>
      </c>
      <c r="D23" s="1" t="e">
        <f>SUMIFS(#REF!,#REF!,$A23,#REF!,D$6)</f>
        <v>#REF!</v>
      </c>
      <c r="E23" s="1" t="e">
        <f t="shared" si="0"/>
        <v>#REF!</v>
      </c>
      <c r="F23" s="1" t="e">
        <f>SUMIFS(#REF!,#REF!,$A23,#REF!,F$6)</f>
        <v>#REF!</v>
      </c>
      <c r="H23">
        <f>SUMIFS(NonOper!$M:$M,NonOper!$E:$E,$A23,NonOper!$J:$J,H$6)</f>
        <v>0</v>
      </c>
      <c r="I23">
        <f>SUMIFS(NonOper!$M:$M,NonOper!$E:$E,$A23,NonOper!$J:$J,I$6)</f>
        <v>0</v>
      </c>
      <c r="J23" s="1">
        <f t="shared" si="6"/>
        <v>0</v>
      </c>
      <c r="K23">
        <f>SUMIFS(NonOper!$M:$M,NonOper!$E:$E,$A23,NonOper!$J:$J,K$6)</f>
        <v>0</v>
      </c>
      <c r="M23" s="1" t="e">
        <f>SUMIFS(#REF!,#REF!,$A23,#REF!,M$6)</f>
        <v>#REF!</v>
      </c>
      <c r="N23" s="1" t="e">
        <f>SUMIFS(#REF!,#REF!,$A23,#REF!,N$6)</f>
        <v>#REF!</v>
      </c>
      <c r="O23" s="1" t="e">
        <f t="shared" si="7"/>
        <v>#REF!</v>
      </c>
      <c r="P23" s="1" t="e">
        <f>SUMIFS(#REF!,#REF!,$A23,#REF!,P$6)</f>
        <v>#REF!</v>
      </c>
      <c r="R23" s="1">
        <f>SUMIFS(NonOper!$AD:$AD,NonOper!$V:$V,$A23,NonOper!$AA:$AA,R$6)</f>
        <v>0</v>
      </c>
      <c r="S23" s="1">
        <f>SUMIFS(NonOper!$AD:$AD,NonOper!$V:$V,$A23,NonOper!$AA:$AA,S$6)</f>
        <v>0</v>
      </c>
      <c r="T23" s="1">
        <f t="shared" si="8"/>
        <v>0</v>
      </c>
      <c r="U23" s="1">
        <f>SUMIFS(NonOper!$AD:$AD,NonOper!$V:$V,$A23,NonOper!$AA:$AA,U$6)</f>
        <v>0</v>
      </c>
      <c r="W23" s="1" t="e">
        <f>SUMIFS(#REF!,#REF!,$A23,#REF!,W$6)</f>
        <v>#REF!</v>
      </c>
      <c r="X23" s="1" t="e">
        <f>SUMIFS(#REF!,#REF!,$A23,#REF!,X$6)</f>
        <v>#REF!</v>
      </c>
      <c r="Y23" s="1" t="e">
        <f t="shared" si="9"/>
        <v>#REF!</v>
      </c>
      <c r="Z23" s="1" t="e">
        <f>SUMIFS(#REF!,#REF!,$A23,#REF!,Z$6)</f>
        <v>#REF!</v>
      </c>
      <c r="AB23" s="1">
        <f>SUMIFS(NonOper!$AU:$AU,NonOper!$AM:$AM,$A23,NonOper!$AR:$AR,AB$6)</f>
        <v>0</v>
      </c>
      <c r="AC23" s="1">
        <f>SUMIFS(NonOper!$AU:$AU,NonOper!$AM:$AM,$A23,NonOper!$AR:$AR,AC$6)</f>
        <v>0</v>
      </c>
      <c r="AD23" s="1">
        <f t="shared" si="10"/>
        <v>0</v>
      </c>
      <c r="AE23" s="1">
        <f>SUMIFS(NonOper!$AU:$AU,NonOper!$AM:$AM,$A23,NonOper!$AR:$AR,AE$6)</f>
        <v>0</v>
      </c>
    </row>
    <row r="24" spans="1:31">
      <c r="A24" s="5" t="s">
        <v>144</v>
      </c>
      <c r="B24" s="5" t="s">
        <v>185</v>
      </c>
      <c r="C24" s="1" t="e">
        <f>SUMIFS(#REF!,#REF!,$A24,#REF!,C$6)</f>
        <v>#REF!</v>
      </c>
      <c r="D24" s="1" t="e">
        <f>SUMIFS(#REF!,#REF!,$A24,#REF!,D$6)</f>
        <v>#REF!</v>
      </c>
      <c r="E24" s="1" t="e">
        <f t="shared" si="0"/>
        <v>#REF!</v>
      </c>
      <c r="F24" s="1" t="e">
        <f>SUMIFS(#REF!,#REF!,$A24,#REF!,F$6)</f>
        <v>#REF!</v>
      </c>
      <c r="H24">
        <f>SUMIFS(NonOper!$M:$M,NonOper!$E:$E,$A24,NonOper!$J:$J,H$6)</f>
        <v>0</v>
      </c>
      <c r="I24">
        <f>SUMIFS(NonOper!$M:$M,NonOper!$E:$E,$A24,NonOper!$J:$J,I$6)</f>
        <v>0</v>
      </c>
      <c r="J24" s="1">
        <f t="shared" si="6"/>
        <v>0</v>
      </c>
      <c r="K24">
        <f>SUMIFS(NonOper!$M:$M,NonOper!$E:$E,$A24,NonOper!$J:$J,K$6)</f>
        <v>0</v>
      </c>
      <c r="M24" s="1" t="e">
        <f>SUMIFS(#REF!,#REF!,$A24,#REF!,M$6)</f>
        <v>#REF!</v>
      </c>
      <c r="N24" s="1" t="e">
        <f>SUMIFS(#REF!,#REF!,$A24,#REF!,N$6)</f>
        <v>#REF!</v>
      </c>
      <c r="O24" s="1" t="e">
        <f t="shared" si="7"/>
        <v>#REF!</v>
      </c>
      <c r="P24" s="1" t="e">
        <f>SUMIFS(#REF!,#REF!,$A24,#REF!,P$6)</f>
        <v>#REF!</v>
      </c>
      <c r="R24" s="1">
        <f>SUMIFS(NonOper!$AD:$AD,NonOper!$V:$V,$A24,NonOper!$AA:$AA,R$6)</f>
        <v>0</v>
      </c>
      <c r="S24" s="1">
        <f>SUMIFS(NonOper!$AD:$AD,NonOper!$V:$V,$A24,NonOper!$AA:$AA,S$6)</f>
        <v>0</v>
      </c>
      <c r="T24" s="1">
        <f t="shared" si="8"/>
        <v>0</v>
      </c>
      <c r="U24" s="1">
        <f>SUMIFS(NonOper!$AD:$AD,NonOper!$V:$V,$A24,NonOper!$AA:$AA,U$6)</f>
        <v>0</v>
      </c>
      <c r="W24" s="1" t="e">
        <f>SUMIFS(#REF!,#REF!,$A24,#REF!,W$6)</f>
        <v>#REF!</v>
      </c>
      <c r="X24" s="1" t="e">
        <f>SUMIFS(#REF!,#REF!,$A24,#REF!,X$6)</f>
        <v>#REF!</v>
      </c>
      <c r="Y24" s="1" t="e">
        <f t="shared" si="9"/>
        <v>#REF!</v>
      </c>
      <c r="Z24" s="1" t="e">
        <f>SUMIFS(#REF!,#REF!,$A24,#REF!,Z$6)</f>
        <v>#REF!</v>
      </c>
      <c r="AB24" s="1">
        <f>SUMIFS(NonOper!$AU:$AU,NonOper!$AM:$AM,$A24,NonOper!$AR:$AR,AB$6)</f>
        <v>0</v>
      </c>
      <c r="AC24" s="1">
        <f>SUMIFS(NonOper!$AU:$AU,NonOper!$AM:$AM,$A24,NonOper!$AR:$AR,AC$6)</f>
        <v>0</v>
      </c>
      <c r="AD24" s="1">
        <f t="shared" si="10"/>
        <v>0</v>
      </c>
      <c r="AE24" s="1">
        <f>SUMIFS(NonOper!$AU:$AU,NonOper!$AM:$AM,$A24,NonOper!$AR:$AR,AE$6)</f>
        <v>0</v>
      </c>
    </row>
    <row r="25" spans="1:31">
      <c r="A25" s="5" t="s">
        <v>103</v>
      </c>
      <c r="B25" s="5" t="s">
        <v>187</v>
      </c>
      <c r="C25" s="1" t="e">
        <f>SUMIFS(#REF!,#REF!,$A25,#REF!,C$6)</f>
        <v>#REF!</v>
      </c>
      <c r="D25" s="1" t="e">
        <f>SUMIFS(#REF!,#REF!,$A25,#REF!,D$6)</f>
        <v>#REF!</v>
      </c>
      <c r="E25" s="1" t="e">
        <f t="shared" si="0"/>
        <v>#REF!</v>
      </c>
      <c r="F25" s="1" t="e">
        <f>SUMIFS(#REF!,#REF!,$A25,#REF!,F$6)</f>
        <v>#REF!</v>
      </c>
      <c r="H25">
        <f>SUMIFS(NonOper!$M:$M,NonOper!$E:$E,$A25,NonOper!$J:$J,H$6)</f>
        <v>0</v>
      </c>
      <c r="I25">
        <f>SUMIFS(NonOper!$M:$M,NonOper!$E:$E,$A25,NonOper!$J:$J,I$6)</f>
        <v>0</v>
      </c>
      <c r="J25" s="1">
        <f t="shared" si="6"/>
        <v>0</v>
      </c>
      <c r="K25">
        <f>SUMIFS(NonOper!$M:$M,NonOper!$E:$E,$A25,NonOper!$J:$J,K$6)</f>
        <v>0</v>
      </c>
      <c r="M25" s="1" t="e">
        <f>SUMIFS(#REF!,#REF!,$A25,#REF!,M$6)</f>
        <v>#REF!</v>
      </c>
      <c r="N25" s="1" t="e">
        <f>SUMIFS(#REF!,#REF!,$A25,#REF!,N$6)</f>
        <v>#REF!</v>
      </c>
      <c r="O25" s="1" t="e">
        <f t="shared" si="7"/>
        <v>#REF!</v>
      </c>
      <c r="P25" s="1" t="e">
        <f>SUMIFS(#REF!,#REF!,$A25,#REF!,P$6)</f>
        <v>#REF!</v>
      </c>
      <c r="R25" s="1">
        <f>SUMIFS(NonOper!$AD:$AD,NonOper!$V:$V,$A25,NonOper!$AA:$AA,R$6)</f>
        <v>0</v>
      </c>
      <c r="S25" s="1">
        <f>SUMIFS(NonOper!$AD:$AD,NonOper!$V:$V,$A25,NonOper!$AA:$AA,S$6)</f>
        <v>0</v>
      </c>
      <c r="T25" s="1">
        <f t="shared" si="8"/>
        <v>0</v>
      </c>
      <c r="U25" s="1">
        <f>SUMIFS(NonOper!$AD:$AD,NonOper!$V:$V,$A25,NonOper!$AA:$AA,U$6)</f>
        <v>0</v>
      </c>
      <c r="W25" s="1" t="e">
        <f>SUMIFS(#REF!,#REF!,$A25,#REF!,W$6)</f>
        <v>#REF!</v>
      </c>
      <c r="X25" s="1" t="e">
        <f>SUMIFS(#REF!,#REF!,$A25,#REF!,X$6)</f>
        <v>#REF!</v>
      </c>
      <c r="Y25" s="1" t="e">
        <f t="shared" si="9"/>
        <v>#REF!</v>
      </c>
      <c r="Z25" s="1" t="e">
        <f>SUMIFS(#REF!,#REF!,$A25,#REF!,Z$6)</f>
        <v>#REF!</v>
      </c>
      <c r="AB25" s="1">
        <f>SUMIFS(NonOper!$AU:$AU,NonOper!$AM:$AM,$A25,NonOper!$AR:$AR,AB$6)</f>
        <v>0</v>
      </c>
      <c r="AC25" s="1">
        <f>SUMIFS(NonOper!$AU:$AU,NonOper!$AM:$AM,$A25,NonOper!$AR:$AR,AC$6)</f>
        <v>0</v>
      </c>
      <c r="AD25" s="1">
        <f t="shared" si="10"/>
        <v>0</v>
      </c>
      <c r="AE25" s="1">
        <f>SUMIFS(NonOper!$AU:$AU,NonOper!$AM:$AM,$A25,NonOper!$AR:$AR,AE$6)</f>
        <v>0</v>
      </c>
    </row>
    <row r="26" spans="1:31">
      <c r="A26" s="5" t="s">
        <v>145</v>
      </c>
      <c r="B26" s="5" t="s">
        <v>188</v>
      </c>
      <c r="C26" s="1" t="e">
        <f>SUMIFS(#REF!,#REF!,$A26,#REF!,C$6)</f>
        <v>#REF!</v>
      </c>
      <c r="D26" s="1" t="e">
        <f>SUMIFS(#REF!,#REF!,$A26,#REF!,D$6)</f>
        <v>#REF!</v>
      </c>
      <c r="E26" s="1" t="e">
        <f t="shared" si="0"/>
        <v>#REF!</v>
      </c>
      <c r="F26" s="1" t="e">
        <f>SUMIFS(#REF!,#REF!,$A26,#REF!,F$6)</f>
        <v>#REF!</v>
      </c>
      <c r="H26">
        <f>SUMIFS(NonOper!$M:$M,NonOper!$E:$E,$A26,NonOper!$J:$J,H$6)</f>
        <v>0</v>
      </c>
      <c r="I26">
        <f>SUMIFS(NonOper!$M:$M,NonOper!$E:$E,$A26,NonOper!$J:$J,I$6)</f>
        <v>0</v>
      </c>
      <c r="J26" s="1">
        <f t="shared" si="6"/>
        <v>0</v>
      </c>
      <c r="K26">
        <f>SUMIFS(NonOper!$M:$M,NonOper!$E:$E,$A26,NonOper!$J:$J,K$6)</f>
        <v>0</v>
      </c>
      <c r="M26" s="1" t="e">
        <f>SUMIFS(#REF!,#REF!,$A26,#REF!,M$6)</f>
        <v>#REF!</v>
      </c>
      <c r="N26" s="1" t="e">
        <f>SUMIFS(#REF!,#REF!,$A26,#REF!,N$6)</f>
        <v>#REF!</v>
      </c>
      <c r="O26" s="1" t="e">
        <f t="shared" si="7"/>
        <v>#REF!</v>
      </c>
      <c r="P26" s="1" t="e">
        <f>SUMIFS(#REF!,#REF!,$A26,#REF!,P$6)</f>
        <v>#REF!</v>
      </c>
      <c r="R26" s="1">
        <f>SUMIFS(NonOper!$AD:$AD,NonOper!$V:$V,$A26,NonOper!$AA:$AA,R$6)</f>
        <v>0</v>
      </c>
      <c r="S26" s="1">
        <f>SUMIFS(NonOper!$AD:$AD,NonOper!$V:$V,$A26,NonOper!$AA:$AA,S$6)</f>
        <v>0</v>
      </c>
      <c r="T26" s="1">
        <f t="shared" si="8"/>
        <v>0</v>
      </c>
      <c r="U26" s="1">
        <f>SUMIFS(NonOper!$AD:$AD,NonOper!$V:$V,$A26,NonOper!$AA:$AA,U$6)</f>
        <v>0</v>
      </c>
      <c r="W26" s="1" t="e">
        <f>SUMIFS(#REF!,#REF!,$A26,#REF!,W$6)</f>
        <v>#REF!</v>
      </c>
      <c r="X26" s="1" t="e">
        <f>SUMIFS(#REF!,#REF!,$A26,#REF!,X$6)</f>
        <v>#REF!</v>
      </c>
      <c r="Y26" s="1" t="e">
        <f t="shared" si="9"/>
        <v>#REF!</v>
      </c>
      <c r="Z26" s="1" t="e">
        <f>SUMIFS(#REF!,#REF!,$A26,#REF!,Z$6)</f>
        <v>#REF!</v>
      </c>
      <c r="AB26" s="1">
        <f>SUMIFS(NonOper!$AU:$AU,NonOper!$AM:$AM,$A26,NonOper!$AR:$AR,AB$6)</f>
        <v>0</v>
      </c>
      <c r="AC26" s="1">
        <f>SUMIFS(NonOper!$AU:$AU,NonOper!$AM:$AM,$A26,NonOper!$AR:$AR,AC$6)</f>
        <v>0</v>
      </c>
      <c r="AD26" s="1">
        <f t="shared" si="10"/>
        <v>0</v>
      </c>
      <c r="AE26" s="1">
        <f>SUMIFS(NonOper!$AU:$AU,NonOper!$AM:$AM,$A26,NonOper!$AR:$AR,AE$6)</f>
        <v>0</v>
      </c>
    </row>
    <row r="27" spans="1:31">
      <c r="A27" s="5" t="s">
        <v>146</v>
      </c>
      <c r="B27" s="5" t="s">
        <v>189</v>
      </c>
      <c r="C27" s="1" t="e">
        <f>SUMIFS(#REF!,#REF!,$A27,#REF!,C$6)</f>
        <v>#REF!</v>
      </c>
      <c r="D27" s="1" t="e">
        <f>SUMIFS(#REF!,#REF!,$A27,#REF!,D$6)</f>
        <v>#REF!</v>
      </c>
      <c r="E27" s="1" t="e">
        <f t="shared" si="0"/>
        <v>#REF!</v>
      </c>
      <c r="F27" s="1" t="e">
        <f>SUMIFS(#REF!,#REF!,$A27,#REF!,F$6)</f>
        <v>#REF!</v>
      </c>
      <c r="H27">
        <f>SUMIFS(NonOper!$M:$M,NonOper!$E:$E,$A27,NonOper!$J:$J,H$6)</f>
        <v>0</v>
      </c>
      <c r="I27">
        <f>SUMIFS(NonOper!$M:$M,NonOper!$E:$E,$A27,NonOper!$J:$J,I$6)</f>
        <v>0</v>
      </c>
      <c r="J27" s="1">
        <f t="shared" si="6"/>
        <v>0</v>
      </c>
      <c r="K27">
        <f>SUMIFS(NonOper!$M:$M,NonOper!$E:$E,$A27,NonOper!$J:$J,K$6)</f>
        <v>0</v>
      </c>
      <c r="M27" s="1" t="e">
        <f>SUMIFS(#REF!,#REF!,$A27,#REF!,M$6)</f>
        <v>#REF!</v>
      </c>
      <c r="N27" s="1" t="e">
        <f>SUMIFS(#REF!,#REF!,$A27,#REF!,N$6)</f>
        <v>#REF!</v>
      </c>
      <c r="O27" s="1" t="e">
        <f t="shared" si="7"/>
        <v>#REF!</v>
      </c>
      <c r="P27" s="1" t="e">
        <f>SUMIFS(#REF!,#REF!,$A27,#REF!,P$6)</f>
        <v>#REF!</v>
      </c>
      <c r="R27" s="1">
        <f>SUMIFS(NonOper!$AD:$AD,NonOper!$V:$V,$A27,NonOper!$AA:$AA,R$6)</f>
        <v>0</v>
      </c>
      <c r="S27" s="1">
        <f>SUMIFS(NonOper!$AD:$AD,NonOper!$V:$V,$A27,NonOper!$AA:$AA,S$6)</f>
        <v>0</v>
      </c>
      <c r="T27" s="1">
        <f t="shared" si="8"/>
        <v>0</v>
      </c>
      <c r="U27" s="1">
        <f>SUMIFS(NonOper!$AD:$AD,NonOper!$V:$V,$A27,NonOper!$AA:$AA,U$6)</f>
        <v>0</v>
      </c>
      <c r="W27" s="1" t="e">
        <f>SUMIFS(#REF!,#REF!,$A27,#REF!,W$6)</f>
        <v>#REF!</v>
      </c>
      <c r="X27" s="1" t="e">
        <f>SUMIFS(#REF!,#REF!,$A27,#REF!,X$6)</f>
        <v>#REF!</v>
      </c>
      <c r="Y27" s="1" t="e">
        <f t="shared" si="9"/>
        <v>#REF!</v>
      </c>
      <c r="Z27" s="1" t="e">
        <f>SUMIFS(#REF!,#REF!,$A27,#REF!,Z$6)</f>
        <v>#REF!</v>
      </c>
      <c r="AB27" s="1">
        <f>SUMIFS(NonOper!$AU:$AU,NonOper!$AM:$AM,$A27,NonOper!$AR:$AR,AB$6)</f>
        <v>0</v>
      </c>
      <c r="AC27" s="1">
        <f>SUMIFS(NonOper!$AU:$AU,NonOper!$AM:$AM,$A27,NonOper!$AR:$AR,AC$6)</f>
        <v>0</v>
      </c>
      <c r="AD27" s="1">
        <f t="shared" si="10"/>
        <v>0</v>
      </c>
      <c r="AE27" s="1">
        <f>SUMIFS(NonOper!$AU:$AU,NonOper!$AM:$AM,$A27,NonOper!$AR:$AR,AE$6)</f>
        <v>0</v>
      </c>
    </row>
    <row r="28" spans="1:31">
      <c r="A28" s="5" t="s">
        <v>147</v>
      </c>
      <c r="B28" s="5" t="s">
        <v>190</v>
      </c>
      <c r="C28" s="1" t="e">
        <f>SUMIFS(#REF!,#REF!,$A28,#REF!,C$6)</f>
        <v>#REF!</v>
      </c>
      <c r="D28" s="1" t="e">
        <f>SUMIFS(#REF!,#REF!,$A28,#REF!,D$6)</f>
        <v>#REF!</v>
      </c>
      <c r="E28" s="1" t="e">
        <f t="shared" si="0"/>
        <v>#REF!</v>
      </c>
      <c r="F28" s="1" t="e">
        <f>SUMIFS(#REF!,#REF!,$A28,#REF!,F$6)</f>
        <v>#REF!</v>
      </c>
      <c r="H28">
        <f>SUMIFS(NonOper!$M:$M,NonOper!$E:$E,$A28,NonOper!$J:$J,H$6)</f>
        <v>0</v>
      </c>
      <c r="I28">
        <f>SUMIFS(NonOper!$M:$M,NonOper!$E:$E,$A28,NonOper!$J:$J,I$6)</f>
        <v>0</v>
      </c>
      <c r="J28" s="1">
        <f t="shared" si="6"/>
        <v>0</v>
      </c>
      <c r="K28">
        <f>SUMIFS(NonOper!$M:$M,NonOper!$E:$E,$A28,NonOper!$J:$J,K$6)</f>
        <v>0</v>
      </c>
      <c r="M28" s="1" t="e">
        <f>SUMIFS(#REF!,#REF!,$A28,#REF!,M$6)</f>
        <v>#REF!</v>
      </c>
      <c r="N28" s="1" t="e">
        <f>SUMIFS(#REF!,#REF!,$A28,#REF!,N$6)</f>
        <v>#REF!</v>
      </c>
      <c r="O28" s="1" t="e">
        <f t="shared" si="7"/>
        <v>#REF!</v>
      </c>
      <c r="P28" s="1" t="e">
        <f>SUMIFS(#REF!,#REF!,$A28,#REF!,P$6)</f>
        <v>#REF!</v>
      </c>
      <c r="R28" s="1">
        <f>SUMIFS(NonOper!$AD:$AD,NonOper!$V:$V,$A28,NonOper!$AA:$AA,R$6)</f>
        <v>0</v>
      </c>
      <c r="S28" s="1">
        <f>SUMIFS(NonOper!$AD:$AD,NonOper!$V:$V,$A28,NonOper!$AA:$AA,S$6)</f>
        <v>0</v>
      </c>
      <c r="T28" s="1">
        <f t="shared" si="8"/>
        <v>0</v>
      </c>
      <c r="U28" s="1">
        <f>SUMIFS(NonOper!$AD:$AD,NonOper!$V:$V,$A28,NonOper!$AA:$AA,U$6)</f>
        <v>0</v>
      </c>
      <c r="W28" s="1" t="e">
        <f>SUMIFS(#REF!,#REF!,$A28,#REF!,W$6)</f>
        <v>#REF!</v>
      </c>
      <c r="X28" s="1" t="e">
        <f>SUMIFS(#REF!,#REF!,$A28,#REF!,X$6)</f>
        <v>#REF!</v>
      </c>
      <c r="Y28" s="1" t="e">
        <f t="shared" si="9"/>
        <v>#REF!</v>
      </c>
      <c r="Z28" s="1" t="e">
        <f>SUMIFS(#REF!,#REF!,$A28,#REF!,Z$6)</f>
        <v>#REF!</v>
      </c>
      <c r="AB28" s="1">
        <f>SUMIFS(NonOper!$AU:$AU,NonOper!$AM:$AM,$A28,NonOper!$AR:$AR,AB$6)</f>
        <v>0</v>
      </c>
      <c r="AC28" s="1">
        <f>SUMIFS(NonOper!$AU:$AU,NonOper!$AM:$AM,$A28,NonOper!$AR:$AR,AC$6)</f>
        <v>0</v>
      </c>
      <c r="AD28" s="1">
        <f t="shared" si="10"/>
        <v>0</v>
      </c>
      <c r="AE28" s="1">
        <f>SUMIFS(NonOper!$AU:$AU,NonOper!$AM:$AM,$A28,NonOper!$AR:$AR,AE$6)</f>
        <v>0</v>
      </c>
    </row>
    <row r="29" spans="1:31">
      <c r="A29" s="5" t="s">
        <v>116</v>
      </c>
      <c r="B29" s="5" t="s">
        <v>191</v>
      </c>
      <c r="C29" s="1" t="e">
        <f>SUMIFS(#REF!,#REF!,$A29,#REF!,C$6)</f>
        <v>#REF!</v>
      </c>
      <c r="D29" s="1" t="e">
        <f>SUMIFS(#REF!,#REF!,$A29,#REF!,D$6)</f>
        <v>#REF!</v>
      </c>
      <c r="E29" s="1" t="e">
        <f t="shared" si="0"/>
        <v>#REF!</v>
      </c>
      <c r="F29" s="1" t="e">
        <f>SUMIFS(#REF!,#REF!,$A29,#REF!,F$6)</f>
        <v>#REF!</v>
      </c>
      <c r="H29">
        <f>SUMIFS(NonOper!$M:$M,NonOper!$E:$E,$A29,NonOper!$J:$J,H$6)</f>
        <v>0</v>
      </c>
      <c r="I29">
        <f>SUMIFS(NonOper!$M:$M,NonOper!$E:$E,$A29,NonOper!$J:$J,I$6)</f>
        <v>0</v>
      </c>
      <c r="J29" s="1">
        <f t="shared" si="6"/>
        <v>0</v>
      </c>
      <c r="K29">
        <f>SUMIFS(NonOper!$M:$M,NonOper!$E:$E,$A29,NonOper!$J:$J,K$6)</f>
        <v>0</v>
      </c>
      <c r="M29" s="1" t="e">
        <f>SUMIFS(#REF!,#REF!,$A29,#REF!,M$6)</f>
        <v>#REF!</v>
      </c>
      <c r="N29" s="1" t="e">
        <f>SUMIFS(#REF!,#REF!,$A29,#REF!,N$6)</f>
        <v>#REF!</v>
      </c>
      <c r="O29" s="1" t="e">
        <f t="shared" si="7"/>
        <v>#REF!</v>
      </c>
      <c r="P29" s="1" t="e">
        <f>SUMIFS(#REF!,#REF!,$A29,#REF!,P$6)</f>
        <v>#REF!</v>
      </c>
      <c r="R29" s="1">
        <f>SUMIFS(NonOper!$AD:$AD,NonOper!$V:$V,$A29,NonOper!$AA:$AA,R$6)</f>
        <v>0</v>
      </c>
      <c r="S29" s="1">
        <f>SUMIFS(NonOper!$AD:$AD,NonOper!$V:$V,$A29,NonOper!$AA:$AA,S$6)</f>
        <v>0</v>
      </c>
      <c r="T29" s="1">
        <f t="shared" si="8"/>
        <v>0</v>
      </c>
      <c r="U29" s="1">
        <f>SUMIFS(NonOper!$AD:$AD,NonOper!$V:$V,$A29,NonOper!$AA:$AA,U$6)</f>
        <v>0</v>
      </c>
      <c r="W29" s="1" t="e">
        <f>SUMIFS(#REF!,#REF!,$A29,#REF!,W$6)</f>
        <v>#REF!</v>
      </c>
      <c r="X29" s="1" t="e">
        <f>SUMIFS(#REF!,#REF!,$A29,#REF!,X$6)</f>
        <v>#REF!</v>
      </c>
      <c r="Y29" s="1" t="e">
        <f t="shared" si="9"/>
        <v>#REF!</v>
      </c>
      <c r="Z29" s="1" t="e">
        <f>SUMIFS(#REF!,#REF!,$A29,#REF!,Z$6)</f>
        <v>#REF!</v>
      </c>
      <c r="AB29" s="1">
        <f>SUMIFS(NonOper!$AU:$AU,NonOper!$AM:$AM,$A29,NonOper!$AR:$AR,AB$6)</f>
        <v>0</v>
      </c>
      <c r="AC29" s="1">
        <f>SUMIFS(NonOper!$AU:$AU,NonOper!$AM:$AM,$A29,NonOper!$AR:$AR,AC$6)</f>
        <v>0</v>
      </c>
      <c r="AD29" s="1">
        <f t="shared" si="10"/>
        <v>0</v>
      </c>
      <c r="AE29" s="1">
        <f>SUMIFS(NonOper!$AU:$AU,NonOper!$AM:$AM,$A29,NonOper!$AR:$AR,AE$6)</f>
        <v>0</v>
      </c>
    </row>
    <row r="30" spans="1:31">
      <c r="A30" s="5" t="s">
        <v>148</v>
      </c>
      <c r="B30" s="5" t="s">
        <v>192</v>
      </c>
      <c r="C30" s="1" t="e">
        <f>SUMIFS(#REF!,#REF!,$A30,#REF!,C$6)</f>
        <v>#REF!</v>
      </c>
      <c r="D30" s="1" t="e">
        <f>SUMIFS(#REF!,#REF!,$A30,#REF!,D$6)</f>
        <v>#REF!</v>
      </c>
      <c r="E30" s="1" t="e">
        <f t="shared" si="0"/>
        <v>#REF!</v>
      </c>
      <c r="F30" s="1" t="e">
        <f>SUMIFS(#REF!,#REF!,$A30,#REF!,F$6)</f>
        <v>#REF!</v>
      </c>
      <c r="H30">
        <f>SUMIFS(NonOper!$M:$M,NonOper!$E:$E,$A30,NonOper!$J:$J,H$6)</f>
        <v>0</v>
      </c>
      <c r="I30">
        <f>SUMIFS(NonOper!$M:$M,NonOper!$E:$E,$A30,NonOper!$J:$J,I$6)</f>
        <v>0</v>
      </c>
      <c r="J30" s="1">
        <f t="shared" si="6"/>
        <v>0</v>
      </c>
      <c r="K30">
        <f>SUMIFS(NonOper!$M:$M,NonOper!$E:$E,$A30,NonOper!$J:$J,K$6)</f>
        <v>0</v>
      </c>
      <c r="M30" s="1" t="e">
        <f>SUMIFS(#REF!,#REF!,$A30,#REF!,M$6)</f>
        <v>#REF!</v>
      </c>
      <c r="N30" s="1" t="e">
        <f>SUMIFS(#REF!,#REF!,$A30,#REF!,N$6)</f>
        <v>#REF!</v>
      </c>
      <c r="O30" s="1" t="e">
        <f t="shared" si="7"/>
        <v>#REF!</v>
      </c>
      <c r="P30" s="1" t="e">
        <f>SUMIFS(#REF!,#REF!,$A30,#REF!,P$6)</f>
        <v>#REF!</v>
      </c>
      <c r="R30" s="1">
        <f>SUMIFS(NonOper!$AD:$AD,NonOper!$V:$V,$A30,NonOper!$AA:$AA,R$6)</f>
        <v>0</v>
      </c>
      <c r="S30" s="1">
        <f>SUMIFS(NonOper!$AD:$AD,NonOper!$V:$V,$A30,NonOper!$AA:$AA,S$6)</f>
        <v>0</v>
      </c>
      <c r="T30" s="1">
        <f t="shared" si="8"/>
        <v>0</v>
      </c>
      <c r="U30" s="1">
        <f>SUMIFS(NonOper!$AD:$AD,NonOper!$V:$V,$A30,NonOper!$AA:$AA,U$6)</f>
        <v>0</v>
      </c>
      <c r="W30" s="1" t="e">
        <f>SUMIFS(#REF!,#REF!,$A30,#REF!,W$6)</f>
        <v>#REF!</v>
      </c>
      <c r="X30" s="1" t="e">
        <f>SUMIFS(#REF!,#REF!,$A30,#REF!,X$6)</f>
        <v>#REF!</v>
      </c>
      <c r="Y30" s="1" t="e">
        <f t="shared" si="9"/>
        <v>#REF!</v>
      </c>
      <c r="Z30" s="1" t="e">
        <f>SUMIFS(#REF!,#REF!,$A30,#REF!,Z$6)</f>
        <v>#REF!</v>
      </c>
      <c r="AB30" s="1">
        <f>SUMIFS(NonOper!$AU:$AU,NonOper!$AM:$AM,$A30,NonOper!$AR:$AR,AB$6)</f>
        <v>0</v>
      </c>
      <c r="AC30" s="1">
        <f>SUMIFS(NonOper!$AU:$AU,NonOper!$AM:$AM,$A30,NonOper!$AR:$AR,AC$6)</f>
        <v>0</v>
      </c>
      <c r="AD30" s="1">
        <f t="shared" si="10"/>
        <v>0</v>
      </c>
      <c r="AE30" s="1">
        <f>SUMIFS(NonOper!$AU:$AU,NonOper!$AM:$AM,$A30,NonOper!$AR:$AR,AE$6)</f>
        <v>0</v>
      </c>
    </row>
    <row r="31" spans="1:31">
      <c r="A31" s="5" t="s">
        <v>149</v>
      </c>
      <c r="B31" s="5" t="s">
        <v>193</v>
      </c>
      <c r="C31" s="1" t="e">
        <f>SUMIFS(#REF!,#REF!,$A31,#REF!,C$6)</f>
        <v>#REF!</v>
      </c>
      <c r="D31" s="1" t="e">
        <f>SUMIFS(#REF!,#REF!,$A31,#REF!,D$6)</f>
        <v>#REF!</v>
      </c>
      <c r="E31" s="1" t="e">
        <f t="shared" si="0"/>
        <v>#REF!</v>
      </c>
      <c r="F31" s="1" t="e">
        <f>SUMIFS(#REF!,#REF!,$A31,#REF!,F$6)</f>
        <v>#REF!</v>
      </c>
      <c r="H31">
        <f>SUMIFS(NonOper!$M:$M,NonOper!$E:$E,$A31,NonOper!$J:$J,H$6)</f>
        <v>0</v>
      </c>
      <c r="I31">
        <f>SUMIFS(NonOper!$M:$M,NonOper!$E:$E,$A31,NonOper!$J:$J,I$6)</f>
        <v>0</v>
      </c>
      <c r="J31" s="1">
        <f t="shared" si="6"/>
        <v>0</v>
      </c>
      <c r="K31">
        <f>SUMIFS(NonOper!$M:$M,NonOper!$E:$E,$A31,NonOper!$J:$J,K$6)</f>
        <v>0</v>
      </c>
      <c r="M31" s="1" t="e">
        <f>SUMIFS(#REF!,#REF!,$A31,#REF!,M$6)</f>
        <v>#REF!</v>
      </c>
      <c r="N31" s="1" t="e">
        <f>SUMIFS(#REF!,#REF!,$A31,#REF!,N$6)</f>
        <v>#REF!</v>
      </c>
      <c r="O31" s="1" t="e">
        <f t="shared" si="7"/>
        <v>#REF!</v>
      </c>
      <c r="P31" s="1" t="e">
        <f>SUMIFS(#REF!,#REF!,$A31,#REF!,P$6)</f>
        <v>#REF!</v>
      </c>
      <c r="R31" s="1">
        <f>SUMIFS(NonOper!$AD:$AD,NonOper!$V:$V,$A31,NonOper!$AA:$AA,R$6)</f>
        <v>0</v>
      </c>
      <c r="S31" s="1">
        <f>SUMIFS(NonOper!$AD:$AD,NonOper!$V:$V,$A31,NonOper!$AA:$AA,S$6)</f>
        <v>0</v>
      </c>
      <c r="T31" s="1">
        <f t="shared" si="8"/>
        <v>0</v>
      </c>
      <c r="U31" s="1">
        <f>SUMIFS(NonOper!$AD:$AD,NonOper!$V:$V,$A31,NonOper!$AA:$AA,U$6)</f>
        <v>0</v>
      </c>
      <c r="W31" s="1" t="e">
        <f>SUMIFS(#REF!,#REF!,$A31,#REF!,W$6)</f>
        <v>#REF!</v>
      </c>
      <c r="X31" s="1" t="e">
        <f>SUMIFS(#REF!,#REF!,$A31,#REF!,X$6)</f>
        <v>#REF!</v>
      </c>
      <c r="Y31" s="1" t="e">
        <f t="shared" si="9"/>
        <v>#REF!</v>
      </c>
      <c r="Z31" s="1" t="e">
        <f>SUMIFS(#REF!,#REF!,$A31,#REF!,Z$6)</f>
        <v>#REF!</v>
      </c>
      <c r="AB31" s="1">
        <f>SUMIFS(NonOper!$AU:$AU,NonOper!$AM:$AM,$A31,NonOper!$AR:$AR,AB$6)</f>
        <v>0</v>
      </c>
      <c r="AC31" s="1">
        <f>SUMIFS(NonOper!$AU:$AU,NonOper!$AM:$AM,$A31,NonOper!$AR:$AR,AC$6)</f>
        <v>0</v>
      </c>
      <c r="AD31" s="1">
        <f t="shared" si="10"/>
        <v>0</v>
      </c>
      <c r="AE31" s="1">
        <f>SUMIFS(NonOper!$AU:$AU,NonOper!$AM:$AM,$A31,NonOper!$AR:$AR,AE$6)</f>
        <v>0</v>
      </c>
    </row>
    <row r="32" spans="1:31">
      <c r="A32" s="5" t="s">
        <v>48</v>
      </c>
      <c r="B32" s="5" t="s">
        <v>165</v>
      </c>
      <c r="C32" s="1" t="e">
        <f>SUMIFS(#REF!,#REF!,$A32,#REF!,C$6)</f>
        <v>#REF!</v>
      </c>
      <c r="D32" s="1" t="e">
        <f>SUMIFS(#REF!,#REF!,$A32,#REF!,D$6)</f>
        <v>#REF!</v>
      </c>
      <c r="E32" s="1" t="e">
        <f t="shared" si="0"/>
        <v>#REF!</v>
      </c>
      <c r="F32" s="1" t="e">
        <f>SUMIFS(#REF!,#REF!,$A32,#REF!,F$6)</f>
        <v>#REF!</v>
      </c>
      <c r="H32">
        <f>SUMIFS(NonOper!$M:$M,NonOper!$E:$E,$A32,NonOper!$J:$J,H$6)</f>
        <v>0</v>
      </c>
      <c r="I32">
        <f>SUMIFS(NonOper!$M:$M,NonOper!$E:$E,$A32,NonOper!$J:$J,I$6)</f>
        <v>0</v>
      </c>
      <c r="J32" s="1">
        <f t="shared" si="6"/>
        <v>0</v>
      </c>
      <c r="K32">
        <f>SUMIFS(NonOper!$M:$M,NonOper!$E:$E,$A32,NonOper!$J:$J,K$6)</f>
        <v>0</v>
      </c>
      <c r="M32" s="1" t="e">
        <f>SUMIFS(#REF!,#REF!,$A32,#REF!,M$6)</f>
        <v>#REF!</v>
      </c>
      <c r="N32" s="1" t="e">
        <f>SUMIFS(#REF!,#REF!,$A32,#REF!,N$6)</f>
        <v>#REF!</v>
      </c>
      <c r="O32" s="1" t="e">
        <f t="shared" si="7"/>
        <v>#REF!</v>
      </c>
      <c r="P32" s="1" t="e">
        <f>SUMIFS(#REF!,#REF!,$A32,#REF!,P$6)</f>
        <v>#REF!</v>
      </c>
      <c r="R32" s="1">
        <f>SUMIFS(NonOper!$AD:$AD,NonOper!$V:$V,$A32,NonOper!$AA:$AA,R$6)</f>
        <v>0</v>
      </c>
      <c r="S32" s="1">
        <f>SUMIFS(NonOper!$AD:$AD,NonOper!$V:$V,$A32,NonOper!$AA:$AA,S$6)</f>
        <v>0</v>
      </c>
      <c r="T32" s="1">
        <f t="shared" si="8"/>
        <v>0</v>
      </c>
      <c r="U32" s="1">
        <f>SUMIFS(NonOper!$AD:$AD,NonOper!$V:$V,$A32,NonOper!$AA:$AA,U$6)</f>
        <v>0</v>
      </c>
      <c r="W32" s="1" t="e">
        <f>SUMIFS(#REF!,#REF!,$A32,#REF!,W$6)</f>
        <v>#REF!</v>
      </c>
      <c r="X32" s="1" t="e">
        <f>SUMIFS(#REF!,#REF!,$A32,#REF!,X$6)</f>
        <v>#REF!</v>
      </c>
      <c r="Y32" s="1" t="e">
        <f t="shared" si="9"/>
        <v>#REF!</v>
      </c>
      <c r="Z32" s="1" t="e">
        <f>SUMIFS(#REF!,#REF!,$A32,#REF!,Z$6)</f>
        <v>#REF!</v>
      </c>
      <c r="AB32" s="1">
        <f>SUMIFS(NonOper!$AU:$AU,NonOper!$AM:$AM,$A32,NonOper!$AR:$AR,AB$6)</f>
        <v>0</v>
      </c>
      <c r="AC32" s="1">
        <f>SUMIFS(NonOper!$AU:$AU,NonOper!$AM:$AM,$A32,NonOper!$AR:$AR,AC$6)</f>
        <v>0</v>
      </c>
      <c r="AD32" s="1">
        <f t="shared" si="10"/>
        <v>0</v>
      </c>
      <c r="AE32" s="1">
        <f>SUMIFS(NonOper!$AU:$AU,NonOper!$AM:$AM,$A32,NonOper!$AR:$AR,AE$6)</f>
        <v>0</v>
      </c>
    </row>
    <row r="33" spans="1:31">
      <c r="A33" s="5" t="s">
        <v>90</v>
      </c>
      <c r="B33" s="5" t="s">
        <v>178</v>
      </c>
      <c r="C33" s="1" t="e">
        <f>SUMIFS(#REF!,#REF!,$A33,#REF!,C$6)</f>
        <v>#REF!</v>
      </c>
      <c r="D33" s="1" t="e">
        <f>SUMIFS(#REF!,#REF!,$A33,#REF!,D$6)</f>
        <v>#REF!</v>
      </c>
      <c r="E33" s="1" t="e">
        <f t="shared" si="0"/>
        <v>#REF!</v>
      </c>
      <c r="F33" s="1" t="e">
        <f>SUMIFS(#REF!,#REF!,$A33,#REF!,F$6)</f>
        <v>#REF!</v>
      </c>
      <c r="H33">
        <f>SUMIFS(NonOper!$M:$M,NonOper!$E:$E,$A33,NonOper!$J:$J,H$6)</f>
        <v>0</v>
      </c>
      <c r="I33">
        <f>SUMIFS(NonOper!$M:$M,NonOper!$E:$E,$A33,NonOper!$J:$J,I$6)</f>
        <v>0</v>
      </c>
      <c r="J33" s="1">
        <f t="shared" si="6"/>
        <v>0</v>
      </c>
      <c r="K33">
        <f>SUMIFS(NonOper!$M:$M,NonOper!$E:$E,$A33,NonOper!$J:$J,K$6)</f>
        <v>0</v>
      </c>
      <c r="M33" s="1" t="e">
        <f>SUMIFS(#REF!,#REF!,$A33,#REF!,M$6)</f>
        <v>#REF!</v>
      </c>
      <c r="N33" s="1" t="e">
        <f>SUMIFS(#REF!,#REF!,$A33,#REF!,N$6)</f>
        <v>#REF!</v>
      </c>
      <c r="O33" s="1" t="e">
        <f t="shared" si="7"/>
        <v>#REF!</v>
      </c>
      <c r="P33" s="1" t="e">
        <f>SUMIFS(#REF!,#REF!,$A33,#REF!,P$6)</f>
        <v>#REF!</v>
      </c>
      <c r="R33" s="1">
        <f>SUMIFS(NonOper!$AD:$AD,NonOper!$V:$V,$A33,NonOper!$AA:$AA,R$6)</f>
        <v>0</v>
      </c>
      <c r="S33" s="1">
        <f>SUMIFS(NonOper!$AD:$AD,NonOper!$V:$V,$A33,NonOper!$AA:$AA,S$6)</f>
        <v>0</v>
      </c>
      <c r="T33" s="1">
        <f t="shared" si="8"/>
        <v>0</v>
      </c>
      <c r="U33" s="1">
        <f>SUMIFS(NonOper!$AD:$AD,NonOper!$V:$V,$A33,NonOper!$AA:$AA,U$6)</f>
        <v>0</v>
      </c>
      <c r="W33" s="1" t="e">
        <f>SUMIFS(#REF!,#REF!,$A33,#REF!,W$6)</f>
        <v>#REF!</v>
      </c>
      <c r="X33" s="1" t="e">
        <f>SUMIFS(#REF!,#REF!,$A33,#REF!,X$6)</f>
        <v>#REF!</v>
      </c>
      <c r="Y33" s="1" t="e">
        <f t="shared" si="9"/>
        <v>#REF!</v>
      </c>
      <c r="Z33" s="1" t="e">
        <f>SUMIFS(#REF!,#REF!,$A33,#REF!,Z$6)</f>
        <v>#REF!</v>
      </c>
      <c r="AB33" s="1">
        <f>SUMIFS(NonOper!$AU:$AU,NonOper!$AM:$AM,$A33,NonOper!$AR:$AR,AB$6)</f>
        <v>0</v>
      </c>
      <c r="AC33" s="1">
        <f>SUMIFS(NonOper!$AU:$AU,NonOper!$AM:$AM,$A33,NonOper!$AR:$AR,AC$6)</f>
        <v>0</v>
      </c>
      <c r="AD33" s="1">
        <f t="shared" si="10"/>
        <v>0</v>
      </c>
      <c r="AE33" s="1">
        <f>SUMIFS(NonOper!$AU:$AU,NonOper!$AM:$AM,$A33,NonOper!$AR:$AR,AE$6)</f>
        <v>0</v>
      </c>
    </row>
    <row r="34" spans="1:31">
      <c r="A34" s="5" t="s">
        <v>150</v>
      </c>
      <c r="B34" s="5" t="s">
        <v>179</v>
      </c>
      <c r="C34" s="1" t="e">
        <f>SUMIFS(#REF!,#REF!,$A34,#REF!,C$6)</f>
        <v>#REF!</v>
      </c>
      <c r="D34" s="1" t="e">
        <f>SUMIFS(#REF!,#REF!,$A34,#REF!,D$6)</f>
        <v>#REF!</v>
      </c>
      <c r="E34" s="1" t="e">
        <f t="shared" si="0"/>
        <v>#REF!</v>
      </c>
      <c r="F34" s="1" t="e">
        <f>SUMIFS(#REF!,#REF!,$A34,#REF!,F$6)</f>
        <v>#REF!</v>
      </c>
      <c r="H34">
        <f>SUMIFS(NonOper!$M:$M,NonOper!$E:$E,$A34,NonOper!$J:$J,H$6)</f>
        <v>0</v>
      </c>
      <c r="I34">
        <f>SUMIFS(NonOper!$M:$M,NonOper!$E:$E,$A34,NonOper!$J:$J,I$6)</f>
        <v>0</v>
      </c>
      <c r="J34" s="1">
        <f t="shared" si="6"/>
        <v>0</v>
      </c>
      <c r="K34">
        <f>SUMIFS(NonOper!$M:$M,NonOper!$E:$E,$A34,NonOper!$J:$J,K$6)</f>
        <v>0</v>
      </c>
      <c r="M34" s="1" t="e">
        <f>SUMIFS(#REF!,#REF!,$A34,#REF!,M$6)</f>
        <v>#REF!</v>
      </c>
      <c r="N34" s="1" t="e">
        <f>SUMIFS(#REF!,#REF!,$A34,#REF!,N$6)</f>
        <v>#REF!</v>
      </c>
      <c r="O34" s="1" t="e">
        <f t="shared" si="7"/>
        <v>#REF!</v>
      </c>
      <c r="P34" s="1" t="e">
        <f>SUMIFS(#REF!,#REF!,$A34,#REF!,P$6)</f>
        <v>#REF!</v>
      </c>
      <c r="R34" s="1">
        <f>SUMIFS(NonOper!$AD:$AD,NonOper!$V:$V,$A34,NonOper!$AA:$AA,R$6)</f>
        <v>0</v>
      </c>
      <c r="S34" s="1">
        <f>SUMIFS(NonOper!$AD:$AD,NonOper!$V:$V,$A34,NonOper!$AA:$AA,S$6)</f>
        <v>0</v>
      </c>
      <c r="T34" s="1">
        <f t="shared" si="8"/>
        <v>0</v>
      </c>
      <c r="U34" s="1">
        <f>SUMIFS(NonOper!$AD:$AD,NonOper!$V:$V,$A34,NonOper!$AA:$AA,U$6)</f>
        <v>0</v>
      </c>
      <c r="W34" s="1" t="e">
        <f>SUMIFS(#REF!,#REF!,$A34,#REF!,W$6)</f>
        <v>#REF!</v>
      </c>
      <c r="X34" s="1" t="e">
        <f>SUMIFS(#REF!,#REF!,$A34,#REF!,X$6)</f>
        <v>#REF!</v>
      </c>
      <c r="Y34" s="1" t="e">
        <f t="shared" si="9"/>
        <v>#REF!</v>
      </c>
      <c r="Z34" s="1" t="e">
        <f>SUMIFS(#REF!,#REF!,$A34,#REF!,Z$6)</f>
        <v>#REF!</v>
      </c>
      <c r="AB34" s="1">
        <f>SUMIFS(NonOper!$AU:$AU,NonOper!$AM:$AM,$A34,NonOper!$AR:$AR,AB$6)</f>
        <v>0</v>
      </c>
      <c r="AC34" s="1">
        <f>SUMIFS(NonOper!$AU:$AU,NonOper!$AM:$AM,$A34,NonOper!$AR:$AR,AC$6)</f>
        <v>0</v>
      </c>
      <c r="AD34" s="1">
        <f t="shared" si="10"/>
        <v>0</v>
      </c>
      <c r="AE34" s="1">
        <f>SUMIFS(NonOper!$AU:$AU,NonOper!$AM:$AM,$A34,NonOper!$AR:$AR,AE$6)</f>
        <v>0</v>
      </c>
    </row>
    <row r="35" spans="1:31">
      <c r="A35" s="5" t="s">
        <v>151</v>
      </c>
      <c r="B35" s="5" t="s">
        <v>180</v>
      </c>
      <c r="C35" s="1" t="e">
        <f>SUMIFS(#REF!,#REF!,$A35,#REF!,C$6)</f>
        <v>#REF!</v>
      </c>
      <c r="D35" s="1" t="e">
        <f>SUMIFS(#REF!,#REF!,$A35,#REF!,D$6)</f>
        <v>#REF!</v>
      </c>
      <c r="E35" s="1" t="e">
        <f t="shared" si="0"/>
        <v>#REF!</v>
      </c>
      <c r="F35" s="1" t="e">
        <f>SUMIFS(#REF!,#REF!,$A35,#REF!,F$6)</f>
        <v>#REF!</v>
      </c>
      <c r="H35">
        <f>SUMIFS(NonOper!$M:$M,NonOper!$E:$E,$A35,NonOper!$J:$J,H$6)</f>
        <v>0</v>
      </c>
      <c r="I35">
        <f>SUMIFS(NonOper!$M:$M,NonOper!$E:$E,$A35,NonOper!$J:$J,I$6)</f>
        <v>0</v>
      </c>
      <c r="J35" s="1">
        <f t="shared" si="6"/>
        <v>0</v>
      </c>
      <c r="K35">
        <f>SUMIFS(NonOper!$M:$M,NonOper!$E:$E,$A35,NonOper!$J:$J,K$6)</f>
        <v>0</v>
      </c>
      <c r="M35" s="1" t="e">
        <f>SUMIFS(#REF!,#REF!,$A35,#REF!,M$6)</f>
        <v>#REF!</v>
      </c>
      <c r="N35" s="1" t="e">
        <f>SUMIFS(#REF!,#REF!,$A35,#REF!,N$6)</f>
        <v>#REF!</v>
      </c>
      <c r="O35" s="1" t="e">
        <f t="shared" si="7"/>
        <v>#REF!</v>
      </c>
      <c r="P35" s="1" t="e">
        <f>SUMIFS(#REF!,#REF!,$A35,#REF!,P$6)</f>
        <v>#REF!</v>
      </c>
      <c r="R35" s="1">
        <f>SUMIFS(NonOper!$AD:$AD,NonOper!$V:$V,$A35,NonOper!$AA:$AA,R$6)</f>
        <v>0</v>
      </c>
      <c r="S35" s="1">
        <f>SUMIFS(NonOper!$AD:$AD,NonOper!$V:$V,$A35,NonOper!$AA:$AA,S$6)</f>
        <v>0</v>
      </c>
      <c r="T35" s="1">
        <f t="shared" si="8"/>
        <v>0</v>
      </c>
      <c r="U35" s="1">
        <f>SUMIFS(NonOper!$AD:$AD,NonOper!$V:$V,$A35,NonOper!$AA:$AA,U$6)</f>
        <v>0</v>
      </c>
      <c r="W35" s="1" t="e">
        <f>SUMIFS(#REF!,#REF!,$A35,#REF!,W$6)</f>
        <v>#REF!</v>
      </c>
      <c r="X35" s="1" t="e">
        <f>SUMIFS(#REF!,#REF!,$A35,#REF!,X$6)</f>
        <v>#REF!</v>
      </c>
      <c r="Y35" s="1" t="e">
        <f t="shared" si="9"/>
        <v>#REF!</v>
      </c>
      <c r="Z35" s="1" t="e">
        <f>SUMIFS(#REF!,#REF!,$A35,#REF!,Z$6)</f>
        <v>#REF!</v>
      </c>
      <c r="AB35" s="1">
        <f>SUMIFS(NonOper!$AU:$AU,NonOper!$AM:$AM,$A35,NonOper!$AR:$AR,AB$6)</f>
        <v>0</v>
      </c>
      <c r="AC35" s="1">
        <f>SUMIFS(NonOper!$AU:$AU,NonOper!$AM:$AM,$A35,NonOper!$AR:$AR,AC$6)</f>
        <v>0</v>
      </c>
      <c r="AD35" s="1">
        <f t="shared" si="10"/>
        <v>0</v>
      </c>
      <c r="AE35" s="1">
        <f>SUMIFS(NonOper!$AU:$AU,NonOper!$AM:$AM,$A35,NonOper!$AR:$AR,AE$6)</f>
        <v>0</v>
      </c>
    </row>
    <row r="36" spans="1:31">
      <c r="A36" s="5" t="s">
        <v>152</v>
      </c>
      <c r="B36" s="5" t="s">
        <v>181</v>
      </c>
      <c r="C36" s="1" t="e">
        <f>SUMIFS(#REF!,#REF!,$A36,#REF!,C$6)</f>
        <v>#REF!</v>
      </c>
      <c r="D36" s="1" t="e">
        <f>SUMIFS(#REF!,#REF!,$A36,#REF!,D$6)</f>
        <v>#REF!</v>
      </c>
      <c r="E36" s="1" t="e">
        <f t="shared" si="0"/>
        <v>#REF!</v>
      </c>
      <c r="F36" s="1" t="e">
        <f>SUMIFS(#REF!,#REF!,$A36,#REF!,F$6)</f>
        <v>#REF!</v>
      </c>
      <c r="H36">
        <f>SUMIFS(NonOper!$M:$M,NonOper!$E:$E,$A36,NonOper!$J:$J,H$6)</f>
        <v>0</v>
      </c>
      <c r="I36">
        <f>SUMIFS(NonOper!$M:$M,NonOper!$E:$E,$A36,NonOper!$J:$J,I$6)</f>
        <v>0</v>
      </c>
      <c r="J36" s="1">
        <f t="shared" si="6"/>
        <v>0</v>
      </c>
      <c r="K36">
        <f>SUMIFS(NonOper!$M:$M,NonOper!$E:$E,$A36,NonOper!$J:$J,K$6)</f>
        <v>0</v>
      </c>
      <c r="M36" s="1" t="e">
        <f>SUMIFS(#REF!,#REF!,$A36,#REF!,M$6)</f>
        <v>#REF!</v>
      </c>
      <c r="N36" s="1" t="e">
        <f>SUMIFS(#REF!,#REF!,$A36,#REF!,N$6)</f>
        <v>#REF!</v>
      </c>
      <c r="O36" s="1" t="e">
        <f t="shared" si="7"/>
        <v>#REF!</v>
      </c>
      <c r="P36" s="1" t="e">
        <f>SUMIFS(#REF!,#REF!,$A36,#REF!,P$6)</f>
        <v>#REF!</v>
      </c>
      <c r="R36" s="1">
        <f>SUMIFS(NonOper!$AD:$AD,NonOper!$V:$V,$A36,NonOper!$AA:$AA,R$6)</f>
        <v>0</v>
      </c>
      <c r="S36" s="1">
        <f>SUMIFS(NonOper!$AD:$AD,NonOper!$V:$V,$A36,NonOper!$AA:$AA,S$6)</f>
        <v>0</v>
      </c>
      <c r="T36" s="1">
        <f t="shared" si="8"/>
        <v>0</v>
      </c>
      <c r="U36" s="1">
        <f>SUMIFS(NonOper!$AD:$AD,NonOper!$V:$V,$A36,NonOper!$AA:$AA,U$6)</f>
        <v>0</v>
      </c>
      <c r="W36" s="1" t="e">
        <f>SUMIFS(#REF!,#REF!,$A36,#REF!,W$6)</f>
        <v>#REF!</v>
      </c>
      <c r="X36" s="1" t="e">
        <f>SUMIFS(#REF!,#REF!,$A36,#REF!,X$6)</f>
        <v>#REF!</v>
      </c>
      <c r="Y36" s="1" t="e">
        <f t="shared" si="9"/>
        <v>#REF!</v>
      </c>
      <c r="Z36" s="1" t="e">
        <f>SUMIFS(#REF!,#REF!,$A36,#REF!,Z$6)</f>
        <v>#REF!</v>
      </c>
      <c r="AB36" s="1">
        <f>SUMIFS(NonOper!$AU:$AU,NonOper!$AM:$AM,$A36,NonOper!$AR:$AR,AB$6)</f>
        <v>0</v>
      </c>
      <c r="AC36" s="1">
        <f>SUMIFS(NonOper!$AU:$AU,NonOper!$AM:$AM,$A36,NonOper!$AR:$AR,AC$6)</f>
        <v>0</v>
      </c>
      <c r="AD36" s="1">
        <f t="shared" si="10"/>
        <v>0</v>
      </c>
      <c r="AE36" s="1">
        <f>SUMIFS(NonOper!$AU:$AU,NonOper!$AM:$AM,$A36,NonOper!$AR:$AR,AE$6)</f>
        <v>0</v>
      </c>
    </row>
    <row r="37" spans="1:31">
      <c r="A37" s="5" t="s">
        <v>153</v>
      </c>
      <c r="B37" s="5" t="s">
        <v>182</v>
      </c>
      <c r="C37" s="1" t="e">
        <f>SUMIFS(#REF!,#REF!,$A37,#REF!,C$6)</f>
        <v>#REF!</v>
      </c>
      <c r="D37" s="1" t="e">
        <f>SUMIFS(#REF!,#REF!,$A37,#REF!,D$6)</f>
        <v>#REF!</v>
      </c>
      <c r="E37" s="1" t="e">
        <f t="shared" si="0"/>
        <v>#REF!</v>
      </c>
      <c r="F37" s="1" t="e">
        <f>SUMIFS(#REF!,#REF!,$A37,#REF!,F$6)</f>
        <v>#REF!</v>
      </c>
      <c r="H37">
        <f>SUMIFS(NonOper!$M:$M,NonOper!$E:$E,$A37,NonOper!$J:$J,H$6)</f>
        <v>0</v>
      </c>
      <c r="I37">
        <f>SUMIFS(NonOper!$M:$M,NonOper!$E:$E,$A37,NonOper!$J:$J,I$6)</f>
        <v>0</v>
      </c>
      <c r="J37" s="1">
        <f t="shared" si="6"/>
        <v>0</v>
      </c>
      <c r="K37">
        <f>SUMIFS(NonOper!$M:$M,NonOper!$E:$E,$A37,NonOper!$J:$J,K$6)</f>
        <v>0</v>
      </c>
      <c r="M37" s="1" t="e">
        <f>SUMIFS(#REF!,#REF!,$A37,#REF!,M$6)</f>
        <v>#REF!</v>
      </c>
      <c r="N37" s="1" t="e">
        <f>SUMIFS(#REF!,#REF!,$A37,#REF!,N$6)</f>
        <v>#REF!</v>
      </c>
      <c r="O37" s="1" t="e">
        <f t="shared" si="7"/>
        <v>#REF!</v>
      </c>
      <c r="P37" s="1" t="e">
        <f>SUMIFS(#REF!,#REF!,$A37,#REF!,P$6)</f>
        <v>#REF!</v>
      </c>
      <c r="R37" s="1">
        <f>SUMIFS(NonOper!$AD:$AD,NonOper!$V:$V,$A37,NonOper!$AA:$AA,R$6)</f>
        <v>0</v>
      </c>
      <c r="S37" s="1">
        <f>SUMIFS(NonOper!$AD:$AD,NonOper!$V:$V,$A37,NonOper!$AA:$AA,S$6)</f>
        <v>0</v>
      </c>
      <c r="T37" s="1">
        <f t="shared" si="8"/>
        <v>0</v>
      </c>
      <c r="U37" s="1">
        <f>SUMIFS(NonOper!$AD:$AD,NonOper!$V:$V,$A37,NonOper!$AA:$AA,U$6)</f>
        <v>0</v>
      </c>
      <c r="W37" s="1" t="e">
        <f>SUMIFS(#REF!,#REF!,$A37,#REF!,W$6)</f>
        <v>#REF!</v>
      </c>
      <c r="X37" s="1" t="e">
        <f>SUMIFS(#REF!,#REF!,$A37,#REF!,X$6)</f>
        <v>#REF!</v>
      </c>
      <c r="Y37" s="1" t="e">
        <f t="shared" si="9"/>
        <v>#REF!</v>
      </c>
      <c r="Z37" s="1" t="e">
        <f>SUMIFS(#REF!,#REF!,$A37,#REF!,Z$6)</f>
        <v>#REF!</v>
      </c>
      <c r="AB37" s="1">
        <f>SUMIFS(NonOper!$AU:$AU,NonOper!$AM:$AM,$A37,NonOper!$AR:$AR,AB$6)</f>
        <v>0</v>
      </c>
      <c r="AC37" s="1">
        <f>SUMIFS(NonOper!$AU:$AU,NonOper!$AM:$AM,$A37,NonOper!$AR:$AR,AC$6)</f>
        <v>0</v>
      </c>
      <c r="AD37" s="1">
        <f t="shared" si="10"/>
        <v>0</v>
      </c>
      <c r="AE37" s="1">
        <f>SUMIFS(NonOper!$AU:$AU,NonOper!$AM:$AM,$A37,NonOper!$AR:$AR,AE$6)</f>
        <v>0</v>
      </c>
    </row>
    <row r="38" spans="1:31">
      <c r="A38" s="5" t="s">
        <v>120</v>
      </c>
      <c r="B38" s="5" t="s">
        <v>199</v>
      </c>
      <c r="C38" s="1" t="e">
        <f>SUMIFS(#REF!,#REF!,$A38,#REF!,C$6)</f>
        <v>#REF!</v>
      </c>
      <c r="D38" s="1" t="e">
        <f>SUMIFS(#REF!,#REF!,$A38,#REF!,D$6)</f>
        <v>#REF!</v>
      </c>
      <c r="E38" s="1" t="e">
        <f t="shared" si="0"/>
        <v>#REF!</v>
      </c>
      <c r="F38" s="1" t="e">
        <f>SUMIFS(#REF!,#REF!,$A38,#REF!,F$6)</f>
        <v>#REF!</v>
      </c>
      <c r="H38">
        <f>SUMIFS(NonOper!$M:$M,NonOper!$E:$E,$A38,NonOper!$J:$J,H$6)</f>
        <v>0</v>
      </c>
      <c r="I38">
        <f>SUMIFS(NonOper!$M:$M,NonOper!$E:$E,$A38,NonOper!$J:$J,I$6)</f>
        <v>0</v>
      </c>
      <c r="J38" s="1">
        <f t="shared" si="6"/>
        <v>0</v>
      </c>
      <c r="K38">
        <f>SUMIFS(NonOper!$M:$M,NonOper!$E:$E,$A38,NonOper!$J:$J,K$6)</f>
        <v>0</v>
      </c>
      <c r="M38" s="1" t="e">
        <f>SUMIFS(#REF!,#REF!,$A38,#REF!,M$6)</f>
        <v>#REF!</v>
      </c>
      <c r="N38" s="1" t="e">
        <f>SUMIFS(#REF!,#REF!,$A38,#REF!,N$6)</f>
        <v>#REF!</v>
      </c>
      <c r="O38" s="1" t="e">
        <f t="shared" si="7"/>
        <v>#REF!</v>
      </c>
      <c r="P38" s="1" t="e">
        <f>SUMIFS(#REF!,#REF!,$A38,#REF!,P$6)</f>
        <v>#REF!</v>
      </c>
      <c r="R38" s="1">
        <f>SUMIFS(NonOper!$AD:$AD,NonOper!$V:$V,$A38,NonOper!$AA:$AA,R$6)</f>
        <v>0</v>
      </c>
      <c r="S38" s="1">
        <f>SUMIFS(NonOper!$AD:$AD,NonOper!$V:$V,$A38,NonOper!$AA:$AA,S$6)</f>
        <v>0</v>
      </c>
      <c r="T38" s="1">
        <f t="shared" si="8"/>
        <v>0</v>
      </c>
      <c r="U38" s="1">
        <f>SUMIFS(NonOper!$AD:$AD,NonOper!$V:$V,$A38,NonOper!$AA:$AA,U$6)</f>
        <v>0</v>
      </c>
      <c r="W38" s="1" t="e">
        <f>SUMIFS(#REF!,#REF!,$A38,#REF!,W$6)</f>
        <v>#REF!</v>
      </c>
      <c r="X38" s="1" t="e">
        <f>SUMIFS(#REF!,#REF!,$A38,#REF!,X$6)</f>
        <v>#REF!</v>
      </c>
      <c r="Y38" s="1" t="e">
        <f t="shared" si="9"/>
        <v>#REF!</v>
      </c>
      <c r="Z38" s="1" t="e">
        <f>SUMIFS(#REF!,#REF!,$A38,#REF!,Z$6)</f>
        <v>#REF!</v>
      </c>
      <c r="AB38" s="1">
        <f>SUMIFS(NonOper!$AU:$AU,NonOper!$AM:$AM,$A38,NonOper!$AR:$AR,AB$6)</f>
        <v>0</v>
      </c>
      <c r="AC38" s="1">
        <f>SUMIFS(NonOper!$AU:$AU,NonOper!$AM:$AM,$A38,NonOper!$AR:$AR,AC$6)</f>
        <v>0</v>
      </c>
      <c r="AD38" s="1">
        <f t="shared" si="10"/>
        <v>0</v>
      </c>
      <c r="AE38" s="1">
        <f>SUMIFS(NonOper!$AU:$AU,NonOper!$AM:$AM,$A38,NonOper!$AR:$AR,AE$6)</f>
        <v>0</v>
      </c>
    </row>
    <row r="39" spans="1:31">
      <c r="A39" s="5" t="s">
        <v>154</v>
      </c>
      <c r="B39" s="5" t="s">
        <v>200</v>
      </c>
      <c r="C39" s="1" t="e">
        <f>SUMIFS(#REF!,#REF!,$A39,#REF!,C$6)</f>
        <v>#REF!</v>
      </c>
      <c r="D39" s="1" t="e">
        <f>SUMIFS(#REF!,#REF!,$A39,#REF!,D$6)</f>
        <v>#REF!</v>
      </c>
      <c r="E39" s="1" t="e">
        <f t="shared" si="0"/>
        <v>#REF!</v>
      </c>
      <c r="F39" s="1" t="e">
        <f>SUMIFS(#REF!,#REF!,$A39,#REF!,F$6)</f>
        <v>#REF!</v>
      </c>
      <c r="H39">
        <f>SUMIFS(NonOper!$M:$M,NonOper!$E:$E,$A39,NonOper!$J:$J,H$6)</f>
        <v>0</v>
      </c>
      <c r="I39">
        <f>SUMIFS(NonOper!$M:$M,NonOper!$E:$E,$A39,NonOper!$J:$J,I$6)</f>
        <v>0</v>
      </c>
      <c r="J39" s="1">
        <f t="shared" si="6"/>
        <v>0</v>
      </c>
      <c r="K39">
        <f>SUMIFS(NonOper!$M:$M,NonOper!$E:$E,$A39,NonOper!$J:$J,K$6)</f>
        <v>0</v>
      </c>
      <c r="M39" s="1" t="e">
        <f>SUMIFS(#REF!,#REF!,$A39,#REF!,M$6)</f>
        <v>#REF!</v>
      </c>
      <c r="N39" s="1" t="e">
        <f>SUMIFS(#REF!,#REF!,$A39,#REF!,N$6)</f>
        <v>#REF!</v>
      </c>
      <c r="O39" s="1" t="e">
        <f t="shared" si="7"/>
        <v>#REF!</v>
      </c>
      <c r="P39" s="1" t="e">
        <f>SUMIFS(#REF!,#REF!,$A39,#REF!,P$6)</f>
        <v>#REF!</v>
      </c>
      <c r="R39" s="1">
        <f>SUMIFS(NonOper!$AD:$AD,NonOper!$V:$V,$A39,NonOper!$AA:$AA,R$6)</f>
        <v>0</v>
      </c>
      <c r="S39" s="1">
        <f>SUMIFS(NonOper!$AD:$AD,NonOper!$V:$V,$A39,NonOper!$AA:$AA,S$6)</f>
        <v>0</v>
      </c>
      <c r="T39" s="1">
        <f t="shared" si="8"/>
        <v>0</v>
      </c>
      <c r="U39" s="1">
        <f>SUMIFS(NonOper!$AD:$AD,NonOper!$V:$V,$A39,NonOper!$AA:$AA,U$6)</f>
        <v>0</v>
      </c>
      <c r="W39" s="1" t="e">
        <f>SUMIFS(#REF!,#REF!,$A39,#REF!,W$6)</f>
        <v>#REF!</v>
      </c>
      <c r="X39" s="1" t="e">
        <f>SUMIFS(#REF!,#REF!,$A39,#REF!,X$6)</f>
        <v>#REF!</v>
      </c>
      <c r="Y39" s="1" t="e">
        <f t="shared" si="9"/>
        <v>#REF!</v>
      </c>
      <c r="Z39" s="1" t="e">
        <f>SUMIFS(#REF!,#REF!,$A39,#REF!,Z$6)</f>
        <v>#REF!</v>
      </c>
      <c r="AB39" s="1">
        <f>SUMIFS(NonOper!$AU:$AU,NonOper!$AM:$AM,$A39,NonOper!$AR:$AR,AB$6)</f>
        <v>0</v>
      </c>
      <c r="AC39" s="1">
        <f>SUMIFS(NonOper!$AU:$AU,NonOper!$AM:$AM,$A39,NonOper!$AR:$AR,AC$6)</f>
        <v>0</v>
      </c>
      <c r="AD39" s="1">
        <f t="shared" si="10"/>
        <v>0</v>
      </c>
      <c r="AE39" s="1">
        <f>SUMIFS(NonOper!$AU:$AU,NonOper!$AM:$AM,$A39,NonOper!$AR:$AR,AE$6)</f>
        <v>0</v>
      </c>
    </row>
    <row r="40" spans="1:31">
      <c r="A40" s="5" t="s">
        <v>119</v>
      </c>
      <c r="B40" s="5" t="s">
        <v>194</v>
      </c>
      <c r="C40" s="1" t="e">
        <f>SUMIFS(#REF!,#REF!,$A40,#REF!,C$6)</f>
        <v>#REF!</v>
      </c>
      <c r="D40" s="1" t="e">
        <f>SUMIFS(#REF!,#REF!,$A40,#REF!,D$6)</f>
        <v>#REF!</v>
      </c>
      <c r="E40" s="1" t="e">
        <f t="shared" si="0"/>
        <v>#REF!</v>
      </c>
      <c r="F40" s="1" t="e">
        <f>SUMIFS(#REF!,#REF!,$A40,#REF!,F$6)</f>
        <v>#REF!</v>
      </c>
      <c r="H40">
        <f>SUMIFS(NonOper!$M:$M,NonOper!$E:$E,$A40,NonOper!$J:$J,H$6)</f>
        <v>0</v>
      </c>
      <c r="I40">
        <f>SUMIFS(NonOper!$M:$M,NonOper!$E:$E,$A40,NonOper!$J:$J,I$6)</f>
        <v>0</v>
      </c>
      <c r="J40" s="1">
        <f t="shared" si="6"/>
        <v>0</v>
      </c>
      <c r="K40">
        <f>SUMIFS(NonOper!$M:$M,NonOper!$E:$E,$A40,NonOper!$J:$J,K$6)</f>
        <v>0</v>
      </c>
      <c r="M40" s="1" t="e">
        <f>SUMIFS(#REF!,#REF!,$A40,#REF!,M$6)</f>
        <v>#REF!</v>
      </c>
      <c r="N40" s="1" t="e">
        <f>SUMIFS(#REF!,#REF!,$A40,#REF!,N$6)</f>
        <v>#REF!</v>
      </c>
      <c r="O40" s="1" t="e">
        <f t="shared" si="7"/>
        <v>#REF!</v>
      </c>
      <c r="P40" s="1" t="e">
        <f>SUMIFS(#REF!,#REF!,$A40,#REF!,P$6)</f>
        <v>#REF!</v>
      </c>
      <c r="R40" s="1">
        <f>SUMIFS(NonOper!$AD:$AD,NonOper!$V:$V,$A40,NonOper!$AA:$AA,R$6)</f>
        <v>0</v>
      </c>
      <c r="S40" s="1">
        <f>SUMIFS(NonOper!$AD:$AD,NonOper!$V:$V,$A40,NonOper!$AA:$AA,S$6)</f>
        <v>0</v>
      </c>
      <c r="T40" s="1">
        <f t="shared" si="8"/>
        <v>0</v>
      </c>
      <c r="U40" s="1">
        <f>SUMIFS(NonOper!$AD:$AD,NonOper!$V:$V,$A40,NonOper!$AA:$AA,U$6)</f>
        <v>0</v>
      </c>
      <c r="W40" s="1" t="e">
        <f>SUMIFS(#REF!,#REF!,$A40,#REF!,W$6)</f>
        <v>#REF!</v>
      </c>
      <c r="X40" s="1" t="e">
        <f>SUMIFS(#REF!,#REF!,$A40,#REF!,X$6)</f>
        <v>#REF!</v>
      </c>
      <c r="Y40" s="1" t="e">
        <f t="shared" si="9"/>
        <v>#REF!</v>
      </c>
      <c r="Z40" s="1" t="e">
        <f>SUMIFS(#REF!,#REF!,$A40,#REF!,Z$6)</f>
        <v>#REF!</v>
      </c>
      <c r="AB40" s="1">
        <f>SUMIFS(NonOper!$AU:$AU,NonOper!$AM:$AM,$A40,NonOper!$AR:$AR,AB$6)</f>
        <v>0</v>
      </c>
      <c r="AC40" s="1">
        <f>SUMIFS(NonOper!$AU:$AU,NonOper!$AM:$AM,$A40,NonOper!$AR:$AR,AC$6)</f>
        <v>0</v>
      </c>
      <c r="AD40" s="1">
        <f t="shared" si="10"/>
        <v>0</v>
      </c>
      <c r="AE40" s="1">
        <f>SUMIFS(NonOper!$AU:$AU,NonOper!$AM:$AM,$A40,NonOper!$AR:$AR,AE$6)</f>
        <v>0</v>
      </c>
    </row>
    <row r="41" spans="1:31">
      <c r="A41" s="5" t="s">
        <v>155</v>
      </c>
      <c r="B41" s="5" t="s">
        <v>195</v>
      </c>
      <c r="C41" s="1" t="e">
        <f>SUMIFS(#REF!,#REF!,$A41,#REF!,C$6)</f>
        <v>#REF!</v>
      </c>
      <c r="D41" s="1" t="e">
        <f>SUMIFS(#REF!,#REF!,$A41,#REF!,D$6)</f>
        <v>#REF!</v>
      </c>
      <c r="E41" s="1" t="e">
        <f t="shared" si="0"/>
        <v>#REF!</v>
      </c>
      <c r="F41" s="1" t="e">
        <f>SUMIFS(#REF!,#REF!,$A41,#REF!,F$6)</f>
        <v>#REF!</v>
      </c>
      <c r="H41">
        <f>SUMIFS(NonOper!$M:$M,NonOper!$E:$E,$A41,NonOper!$J:$J,H$6)</f>
        <v>0</v>
      </c>
      <c r="I41">
        <f>SUMIFS(NonOper!$M:$M,NonOper!$E:$E,$A41,NonOper!$J:$J,I$6)</f>
        <v>0</v>
      </c>
      <c r="J41" s="1">
        <f t="shared" si="6"/>
        <v>0</v>
      </c>
      <c r="K41">
        <f>SUMIFS(NonOper!$M:$M,NonOper!$E:$E,$A41,NonOper!$J:$J,K$6)</f>
        <v>0</v>
      </c>
      <c r="M41" s="1" t="e">
        <f>SUMIFS(#REF!,#REF!,$A41,#REF!,M$6)</f>
        <v>#REF!</v>
      </c>
      <c r="N41" s="1" t="e">
        <f>SUMIFS(#REF!,#REF!,$A41,#REF!,N$6)</f>
        <v>#REF!</v>
      </c>
      <c r="O41" s="1" t="e">
        <f t="shared" si="7"/>
        <v>#REF!</v>
      </c>
      <c r="P41" s="1" t="e">
        <f>SUMIFS(#REF!,#REF!,$A41,#REF!,P$6)</f>
        <v>#REF!</v>
      </c>
      <c r="R41" s="1">
        <f>SUMIFS(NonOper!$AD:$AD,NonOper!$V:$V,$A41,NonOper!$AA:$AA,R$6)</f>
        <v>0</v>
      </c>
      <c r="S41" s="1">
        <f>SUMIFS(NonOper!$AD:$AD,NonOper!$V:$V,$A41,NonOper!$AA:$AA,S$6)</f>
        <v>0</v>
      </c>
      <c r="T41" s="1">
        <f t="shared" si="8"/>
        <v>0</v>
      </c>
      <c r="U41" s="1">
        <f>SUMIFS(NonOper!$AD:$AD,NonOper!$V:$V,$A41,NonOper!$AA:$AA,U$6)</f>
        <v>0</v>
      </c>
      <c r="W41" s="1" t="e">
        <f>SUMIFS(#REF!,#REF!,$A41,#REF!,W$6)</f>
        <v>#REF!</v>
      </c>
      <c r="X41" s="1" t="e">
        <f>SUMIFS(#REF!,#REF!,$A41,#REF!,X$6)</f>
        <v>#REF!</v>
      </c>
      <c r="Y41" s="1" t="e">
        <f t="shared" si="9"/>
        <v>#REF!</v>
      </c>
      <c r="Z41" s="1" t="e">
        <f>SUMIFS(#REF!,#REF!,$A41,#REF!,Z$6)</f>
        <v>#REF!</v>
      </c>
      <c r="AB41" s="1">
        <f>SUMIFS(NonOper!$AU:$AU,NonOper!$AM:$AM,$A41,NonOper!$AR:$AR,AB$6)</f>
        <v>0</v>
      </c>
      <c r="AC41" s="1">
        <f>SUMIFS(NonOper!$AU:$AU,NonOper!$AM:$AM,$A41,NonOper!$AR:$AR,AC$6)</f>
        <v>0</v>
      </c>
      <c r="AD41" s="1">
        <f t="shared" si="10"/>
        <v>0</v>
      </c>
      <c r="AE41" s="1">
        <f>SUMIFS(NonOper!$AU:$AU,NonOper!$AM:$AM,$A41,NonOper!$AR:$AR,AE$6)</f>
        <v>0</v>
      </c>
    </row>
    <row r="42" spans="1:31">
      <c r="A42" s="5" t="s">
        <v>156</v>
      </c>
      <c r="B42" s="5" t="s">
        <v>196</v>
      </c>
      <c r="C42" s="1" t="e">
        <f>SUMIFS(#REF!,#REF!,$A42,#REF!,C$6)</f>
        <v>#REF!</v>
      </c>
      <c r="D42" s="1" t="e">
        <f>SUMIFS(#REF!,#REF!,$A42,#REF!,D$6)</f>
        <v>#REF!</v>
      </c>
      <c r="E42" s="1" t="e">
        <f t="shared" si="0"/>
        <v>#REF!</v>
      </c>
      <c r="F42" s="1" t="e">
        <f>SUMIFS(#REF!,#REF!,$A42,#REF!,F$6)</f>
        <v>#REF!</v>
      </c>
      <c r="H42">
        <f>SUMIFS(NonOper!$M:$M,NonOper!$E:$E,$A42,NonOper!$J:$J,H$6)</f>
        <v>0</v>
      </c>
      <c r="I42">
        <f>SUMIFS(NonOper!$M:$M,NonOper!$E:$E,$A42,NonOper!$J:$J,I$6)</f>
        <v>0</v>
      </c>
      <c r="J42" s="1">
        <f t="shared" si="6"/>
        <v>0</v>
      </c>
      <c r="K42">
        <f>SUMIFS(NonOper!$M:$M,NonOper!$E:$E,$A42,NonOper!$J:$J,K$6)</f>
        <v>0</v>
      </c>
      <c r="M42" s="1" t="e">
        <f>SUMIFS(#REF!,#REF!,$A42,#REF!,M$6)</f>
        <v>#REF!</v>
      </c>
      <c r="N42" s="1" t="e">
        <f>SUMIFS(#REF!,#REF!,$A42,#REF!,N$6)</f>
        <v>#REF!</v>
      </c>
      <c r="O42" s="1" t="e">
        <f t="shared" si="7"/>
        <v>#REF!</v>
      </c>
      <c r="P42" s="1" t="e">
        <f>SUMIFS(#REF!,#REF!,$A42,#REF!,P$6)</f>
        <v>#REF!</v>
      </c>
      <c r="R42" s="1">
        <f>SUMIFS(NonOper!$AD:$AD,NonOper!$V:$V,$A42,NonOper!$AA:$AA,R$6)</f>
        <v>0</v>
      </c>
      <c r="S42" s="1">
        <f>SUMIFS(NonOper!$AD:$AD,NonOper!$V:$V,$A42,NonOper!$AA:$AA,S$6)</f>
        <v>0</v>
      </c>
      <c r="T42" s="1">
        <f t="shared" si="8"/>
        <v>0</v>
      </c>
      <c r="U42" s="1">
        <f>SUMIFS(NonOper!$AD:$AD,NonOper!$V:$V,$A42,NonOper!$AA:$AA,U$6)</f>
        <v>0</v>
      </c>
      <c r="W42" s="1" t="e">
        <f>SUMIFS(#REF!,#REF!,$A42,#REF!,W$6)</f>
        <v>#REF!</v>
      </c>
      <c r="X42" s="1" t="e">
        <f>SUMIFS(#REF!,#REF!,$A42,#REF!,X$6)</f>
        <v>#REF!</v>
      </c>
      <c r="Y42" s="1" t="e">
        <f t="shared" si="9"/>
        <v>#REF!</v>
      </c>
      <c r="Z42" s="1" t="e">
        <f>SUMIFS(#REF!,#REF!,$A42,#REF!,Z$6)</f>
        <v>#REF!</v>
      </c>
      <c r="AB42" s="1">
        <f>SUMIFS(NonOper!$AU:$AU,NonOper!$AM:$AM,$A42,NonOper!$AR:$AR,AB$6)</f>
        <v>0</v>
      </c>
      <c r="AC42" s="1">
        <f>SUMIFS(NonOper!$AU:$AU,NonOper!$AM:$AM,$A42,NonOper!$AR:$AR,AC$6)</f>
        <v>0</v>
      </c>
      <c r="AD42" s="1">
        <f t="shared" si="10"/>
        <v>0</v>
      </c>
      <c r="AE42" s="1">
        <f>SUMIFS(NonOper!$AU:$AU,NonOper!$AM:$AM,$A42,NonOper!$AR:$AR,AE$6)</f>
        <v>0</v>
      </c>
    </row>
    <row r="43" spans="1:31">
      <c r="A43" s="5" t="s">
        <v>157</v>
      </c>
      <c r="B43" s="5" t="s">
        <v>197</v>
      </c>
      <c r="C43" s="1" t="e">
        <f>SUMIFS(#REF!,#REF!,$A43,#REF!,C$6)</f>
        <v>#REF!</v>
      </c>
      <c r="D43" s="1" t="e">
        <f>SUMIFS(#REF!,#REF!,$A43,#REF!,D$6)</f>
        <v>#REF!</v>
      </c>
      <c r="E43" s="1" t="e">
        <f t="shared" si="0"/>
        <v>#REF!</v>
      </c>
      <c r="F43" s="1" t="e">
        <f>SUMIFS(#REF!,#REF!,$A43,#REF!,F$6)</f>
        <v>#REF!</v>
      </c>
      <c r="H43">
        <f>SUMIFS(NonOper!$M:$M,NonOper!$E:$E,$A43,NonOper!$J:$J,H$6)</f>
        <v>0</v>
      </c>
      <c r="I43">
        <f>SUMIFS(NonOper!$M:$M,NonOper!$E:$E,$A43,NonOper!$J:$J,I$6)</f>
        <v>0</v>
      </c>
      <c r="J43" s="1">
        <f t="shared" si="6"/>
        <v>0</v>
      </c>
      <c r="K43">
        <f>SUMIFS(NonOper!$M:$M,NonOper!$E:$E,$A43,NonOper!$J:$J,K$6)</f>
        <v>0</v>
      </c>
      <c r="M43" s="1" t="e">
        <f>SUMIFS(#REF!,#REF!,$A43,#REF!,M$6)</f>
        <v>#REF!</v>
      </c>
      <c r="N43" s="1" t="e">
        <f>SUMIFS(#REF!,#REF!,$A43,#REF!,N$6)</f>
        <v>#REF!</v>
      </c>
      <c r="O43" s="1" t="e">
        <f t="shared" si="7"/>
        <v>#REF!</v>
      </c>
      <c r="P43" s="1" t="e">
        <f>SUMIFS(#REF!,#REF!,$A43,#REF!,P$6)</f>
        <v>#REF!</v>
      </c>
      <c r="R43" s="1">
        <f>SUMIFS(NonOper!$AD:$AD,NonOper!$V:$V,$A43,NonOper!$AA:$AA,R$6)</f>
        <v>0</v>
      </c>
      <c r="S43" s="1">
        <f>SUMIFS(NonOper!$AD:$AD,NonOper!$V:$V,$A43,NonOper!$AA:$AA,S$6)</f>
        <v>0</v>
      </c>
      <c r="T43" s="1">
        <f t="shared" si="8"/>
        <v>0</v>
      </c>
      <c r="U43" s="1">
        <f>SUMIFS(NonOper!$AD:$AD,NonOper!$V:$V,$A43,NonOper!$AA:$AA,U$6)</f>
        <v>0</v>
      </c>
      <c r="W43" s="1" t="e">
        <f>SUMIFS(#REF!,#REF!,$A43,#REF!,W$6)</f>
        <v>#REF!</v>
      </c>
      <c r="X43" s="1" t="e">
        <f>SUMIFS(#REF!,#REF!,$A43,#REF!,X$6)</f>
        <v>#REF!</v>
      </c>
      <c r="Y43" s="1" t="e">
        <f t="shared" si="9"/>
        <v>#REF!</v>
      </c>
      <c r="Z43" s="1" t="e">
        <f>SUMIFS(#REF!,#REF!,$A43,#REF!,Z$6)</f>
        <v>#REF!</v>
      </c>
      <c r="AB43" s="1">
        <f>SUMIFS(NonOper!$AU:$AU,NonOper!$AM:$AM,$A43,NonOper!$AR:$AR,AB$6)</f>
        <v>0</v>
      </c>
      <c r="AC43" s="1">
        <f>SUMIFS(NonOper!$AU:$AU,NonOper!$AM:$AM,$A43,NonOper!$AR:$AR,AC$6)</f>
        <v>0</v>
      </c>
      <c r="AD43" s="1">
        <f t="shared" si="10"/>
        <v>0</v>
      </c>
      <c r="AE43" s="1">
        <f>SUMIFS(NonOper!$AU:$AU,NonOper!$AM:$AM,$A43,NonOper!$AR:$AR,AE$6)</f>
        <v>0</v>
      </c>
    </row>
    <row r="44" spans="1:31">
      <c r="A44" s="5" t="s">
        <v>207</v>
      </c>
      <c r="B44" s="5" t="s">
        <v>206</v>
      </c>
      <c r="C44" s="1" t="e">
        <f>SUMIFS(#REF!,#REF!,$A44,#REF!,C$6)</f>
        <v>#REF!</v>
      </c>
      <c r="D44" s="1" t="e">
        <f>SUMIFS(#REF!,#REF!,$A44,#REF!,D$6)</f>
        <v>#REF!</v>
      </c>
      <c r="E44" s="1" t="e">
        <f t="shared" ref="E44:E47" si="11">SUM(C44:D44)</f>
        <v>#REF!</v>
      </c>
      <c r="F44" s="1" t="e">
        <f>SUMIFS(#REF!,#REF!,$A44,#REF!,F$6)</f>
        <v>#REF!</v>
      </c>
      <c r="H44">
        <f>SUMIFS(NonOper!$M:$M,NonOper!$E:$E,$A44,NonOper!$J:$J,H$6)</f>
        <v>0</v>
      </c>
      <c r="I44">
        <f>SUMIFS(NonOper!$M:$M,NonOper!$E:$E,$A44,NonOper!$J:$J,I$6)</f>
        <v>0</v>
      </c>
      <c r="J44" s="1">
        <f t="shared" ref="J44:J47" si="12">SUM(H44:I44)</f>
        <v>0</v>
      </c>
      <c r="K44">
        <f>SUMIFS(NonOper!$M:$M,NonOper!$E:$E,$A44,NonOper!$J:$J,K$6)</f>
        <v>0</v>
      </c>
      <c r="M44" s="1" t="e">
        <f>SUMIFS(#REF!,#REF!,$A44,#REF!,M$6)</f>
        <v>#REF!</v>
      </c>
      <c r="N44" s="1" t="e">
        <f>SUMIFS(#REF!,#REF!,$A44,#REF!,N$6)</f>
        <v>#REF!</v>
      </c>
      <c r="O44" s="1" t="e">
        <f t="shared" ref="O44:O47" si="13">SUM(M44:N44)</f>
        <v>#REF!</v>
      </c>
      <c r="P44" s="1" t="e">
        <f>SUMIFS(#REF!,#REF!,$A44,#REF!,P$6)</f>
        <v>#REF!</v>
      </c>
      <c r="R44" s="1">
        <f>SUMIFS(NonOper!$AD:$AD,NonOper!$V:$V,$A44,NonOper!$AA:$AA,R$6)</f>
        <v>0</v>
      </c>
      <c r="S44" s="1">
        <f>SUMIFS(NonOper!$AD:$AD,NonOper!$V:$V,$A44,NonOper!$AA:$AA,S$6)</f>
        <v>0</v>
      </c>
      <c r="T44" s="1">
        <f t="shared" si="8"/>
        <v>0</v>
      </c>
      <c r="U44" s="1">
        <f>SUMIFS(NonOper!$AD:$AD,NonOper!$V:$V,$A44,NonOper!$AA:$AA,U$6)</f>
        <v>0</v>
      </c>
      <c r="W44" s="1" t="e">
        <f>SUMIFS(#REF!,#REF!,$A44,#REF!,W$6)</f>
        <v>#REF!</v>
      </c>
      <c r="X44" s="1" t="e">
        <f>SUMIFS(#REF!,#REF!,$A44,#REF!,X$6)</f>
        <v>#REF!</v>
      </c>
      <c r="Y44" s="1" t="e">
        <f t="shared" si="9"/>
        <v>#REF!</v>
      </c>
      <c r="Z44" s="1" t="e">
        <f>SUMIFS(#REF!,#REF!,$A44,#REF!,Z$6)</f>
        <v>#REF!</v>
      </c>
      <c r="AB44" s="1">
        <f>SUMIFS(NonOper!$AU:$AU,NonOper!$AM:$AM,$A44,NonOper!$AR:$AR,AB$6)</f>
        <v>0</v>
      </c>
      <c r="AC44" s="1">
        <f>SUMIFS(NonOper!$AU:$AU,NonOper!$AM:$AM,$A44,NonOper!$AR:$AR,AC$6)</f>
        <v>0</v>
      </c>
      <c r="AD44" s="1">
        <f t="shared" si="10"/>
        <v>0</v>
      </c>
      <c r="AE44" s="1">
        <f>SUMIFS(NonOper!$AU:$AU,NonOper!$AM:$AM,$A44,NonOper!$AR:$AR,AE$6)</f>
        <v>0</v>
      </c>
    </row>
    <row r="45" spans="1:31">
      <c r="A45" s="5" t="s">
        <v>158</v>
      </c>
      <c r="B45" s="5" t="s">
        <v>198</v>
      </c>
      <c r="C45" s="1" t="e">
        <f>SUMIFS(#REF!,#REF!,$A45,#REF!,C$6)</f>
        <v>#REF!</v>
      </c>
      <c r="D45" s="1" t="e">
        <f>SUMIFS(#REF!,#REF!,$A45,#REF!,D$6)</f>
        <v>#REF!</v>
      </c>
      <c r="E45" s="1" t="e">
        <f t="shared" si="11"/>
        <v>#REF!</v>
      </c>
      <c r="F45" s="1" t="e">
        <f>SUMIFS(#REF!,#REF!,$A45,#REF!,F$6)</f>
        <v>#REF!</v>
      </c>
      <c r="H45">
        <f>SUMIFS(NonOper!$M:$M,NonOper!$E:$E,$A45,NonOper!$J:$J,H$6)</f>
        <v>0</v>
      </c>
      <c r="I45">
        <f>SUMIFS(NonOper!$M:$M,NonOper!$E:$E,$A45,NonOper!$J:$J,I$6)</f>
        <v>0</v>
      </c>
      <c r="J45" s="1">
        <f t="shared" si="12"/>
        <v>0</v>
      </c>
      <c r="K45">
        <f>SUMIFS(NonOper!$M:$M,NonOper!$E:$E,$A45,NonOper!$J:$J,K$6)</f>
        <v>0</v>
      </c>
      <c r="M45" s="1" t="e">
        <f>SUMIFS(#REF!,#REF!,$A45,#REF!,M$6)</f>
        <v>#REF!</v>
      </c>
      <c r="N45" s="1" t="e">
        <f>SUMIFS(#REF!,#REF!,$A45,#REF!,N$6)</f>
        <v>#REF!</v>
      </c>
      <c r="O45" s="1" t="e">
        <f t="shared" si="13"/>
        <v>#REF!</v>
      </c>
      <c r="P45" s="1" t="e">
        <f>SUMIFS(#REF!,#REF!,$A45,#REF!,P$6)</f>
        <v>#REF!</v>
      </c>
      <c r="R45" s="1">
        <f>SUMIFS(NonOper!$AD:$AD,NonOper!$V:$V,$A45,NonOper!$AA:$AA,R$6)</f>
        <v>0</v>
      </c>
      <c r="S45" s="1">
        <f>SUMIFS(NonOper!$AD:$AD,NonOper!$V:$V,$A45,NonOper!$AA:$AA,S$6)</f>
        <v>0</v>
      </c>
      <c r="T45" s="1">
        <f t="shared" si="8"/>
        <v>0</v>
      </c>
      <c r="U45" s="1">
        <f>SUMIFS(NonOper!$AD:$AD,NonOper!$V:$V,$A45,NonOper!$AA:$AA,U$6)</f>
        <v>0</v>
      </c>
      <c r="W45" s="1" t="e">
        <f>SUMIFS(#REF!,#REF!,$A45,#REF!,W$6)</f>
        <v>#REF!</v>
      </c>
      <c r="X45" s="1" t="e">
        <f>SUMIFS(#REF!,#REF!,$A45,#REF!,X$6)</f>
        <v>#REF!</v>
      </c>
      <c r="Y45" s="1" t="e">
        <f t="shared" si="9"/>
        <v>#REF!</v>
      </c>
      <c r="Z45" s="1" t="e">
        <f>SUMIFS(#REF!,#REF!,$A45,#REF!,Z$6)</f>
        <v>#REF!</v>
      </c>
      <c r="AB45" s="1">
        <f>SUMIFS(NonOper!$AU:$AU,NonOper!$AM:$AM,$A45,NonOper!$AR:$AR,AB$6)</f>
        <v>0</v>
      </c>
      <c r="AC45" s="1">
        <f>SUMIFS(NonOper!$AU:$AU,NonOper!$AM:$AM,$A45,NonOper!$AR:$AR,AC$6)</f>
        <v>0</v>
      </c>
      <c r="AD45" s="1">
        <f t="shared" si="10"/>
        <v>0</v>
      </c>
      <c r="AE45" s="1">
        <f>SUMIFS(NonOper!$AU:$AU,NonOper!$AM:$AM,$A45,NonOper!$AR:$AR,AE$6)</f>
        <v>0</v>
      </c>
    </row>
    <row r="46" spans="1:31">
      <c r="A46" s="5" t="s">
        <v>209</v>
      </c>
      <c r="B46" s="5" t="s">
        <v>208</v>
      </c>
      <c r="C46" s="1" t="e">
        <f>SUMIFS(#REF!,#REF!,$A46,#REF!,C$6)</f>
        <v>#REF!</v>
      </c>
      <c r="D46" s="1" t="e">
        <f>SUMIFS(#REF!,#REF!,$A46,#REF!,D$6)</f>
        <v>#REF!</v>
      </c>
      <c r="E46" s="1" t="e">
        <f t="shared" si="11"/>
        <v>#REF!</v>
      </c>
      <c r="F46" s="1" t="e">
        <f>SUMIFS(#REF!,#REF!,$A46,#REF!,F$6)</f>
        <v>#REF!</v>
      </c>
      <c r="H46">
        <f>SUMIFS(NonOper!$M:$M,NonOper!$E:$E,$A46,NonOper!$J:$J,H$6)</f>
        <v>0</v>
      </c>
      <c r="I46">
        <f>SUMIFS(NonOper!$M:$M,NonOper!$E:$E,$A46,NonOper!$J:$J,I$6)</f>
        <v>0</v>
      </c>
      <c r="J46" s="1">
        <f t="shared" si="12"/>
        <v>0</v>
      </c>
      <c r="K46">
        <f>SUMIFS(NonOper!$M:$M,NonOper!$E:$E,$A46,NonOper!$J:$J,K$6)</f>
        <v>0</v>
      </c>
      <c r="M46" s="1" t="e">
        <f>SUMIFS(#REF!,#REF!,$A46,#REF!,M$6)</f>
        <v>#REF!</v>
      </c>
      <c r="N46" s="1" t="e">
        <f>SUMIFS(#REF!,#REF!,$A46,#REF!,N$6)</f>
        <v>#REF!</v>
      </c>
      <c r="O46" s="1" t="e">
        <f t="shared" si="13"/>
        <v>#REF!</v>
      </c>
      <c r="P46" s="1" t="e">
        <f>SUMIFS(#REF!,#REF!,$A46,#REF!,P$6)</f>
        <v>#REF!</v>
      </c>
      <c r="R46" s="1">
        <f>SUMIFS(NonOper!$AD:$AD,NonOper!$V:$V,$A46,NonOper!$AA:$AA,R$6)</f>
        <v>0</v>
      </c>
      <c r="S46" s="1">
        <f>SUMIFS(NonOper!$AD:$AD,NonOper!$V:$V,$A46,NonOper!$AA:$AA,S$6)</f>
        <v>0</v>
      </c>
      <c r="T46" s="1">
        <f t="shared" si="8"/>
        <v>0</v>
      </c>
      <c r="U46" s="1">
        <f>SUMIFS(NonOper!$AD:$AD,NonOper!$V:$V,$A46,NonOper!$AA:$AA,U$6)</f>
        <v>0</v>
      </c>
      <c r="W46" s="1" t="e">
        <f>SUMIFS(#REF!,#REF!,$A46,#REF!,W$6)</f>
        <v>#REF!</v>
      </c>
      <c r="X46" s="1" t="e">
        <f>SUMIFS(#REF!,#REF!,$A46,#REF!,X$6)</f>
        <v>#REF!</v>
      </c>
      <c r="Y46" s="1" t="e">
        <f t="shared" si="9"/>
        <v>#REF!</v>
      </c>
      <c r="Z46" s="1" t="e">
        <f>SUMIFS(#REF!,#REF!,$A46,#REF!,Z$6)</f>
        <v>#REF!</v>
      </c>
      <c r="AB46" s="1">
        <f>SUMIFS(NonOper!$AU:$AU,NonOper!$AM:$AM,$A46,NonOper!$AR:$AR,AB$6)</f>
        <v>0</v>
      </c>
      <c r="AC46" s="1">
        <f>SUMIFS(NonOper!$AU:$AU,NonOper!$AM:$AM,$A46,NonOper!$AR:$AR,AC$6)</f>
        <v>0</v>
      </c>
      <c r="AD46" s="1">
        <f t="shared" si="10"/>
        <v>0</v>
      </c>
      <c r="AE46" s="1">
        <f>SUMIFS(NonOper!$AU:$AU,NonOper!$AM:$AM,$A46,NonOper!$AR:$AR,AE$6)</f>
        <v>0</v>
      </c>
    </row>
    <row r="47" spans="1:31">
      <c r="A47" s="5" t="s">
        <v>126</v>
      </c>
      <c r="B47" s="5" t="s">
        <v>211</v>
      </c>
      <c r="C47" s="1" t="e">
        <f>SUMIFS(#REF!,#REF!,$A47,#REF!,C$6)</f>
        <v>#REF!</v>
      </c>
      <c r="D47" s="1" t="e">
        <f>SUMIFS(#REF!,#REF!,$A47,#REF!,D$6)</f>
        <v>#REF!</v>
      </c>
      <c r="E47" s="1" t="e">
        <f t="shared" si="11"/>
        <v>#REF!</v>
      </c>
      <c r="F47" s="1" t="e">
        <f>SUMIFS(#REF!,#REF!,$A47,#REF!,F$6)</f>
        <v>#REF!</v>
      </c>
      <c r="H47">
        <f>SUMIFS(NonOper!$M:$M,NonOper!$E:$E,$A47,NonOper!$J:$J,H$6)</f>
        <v>0</v>
      </c>
      <c r="I47">
        <f>SUMIFS(NonOper!$M:$M,NonOper!$E:$E,$A47,NonOper!$J:$J,I$6)</f>
        <v>0</v>
      </c>
      <c r="J47" s="1">
        <f t="shared" si="12"/>
        <v>0</v>
      </c>
      <c r="K47">
        <f>SUMIFS(NonOper!$M:$M,NonOper!$E:$E,$A47,NonOper!$J:$J,K$6)</f>
        <v>0</v>
      </c>
      <c r="M47" s="1" t="e">
        <f>SUMIFS(#REF!,#REF!,$A47,#REF!,M$6)</f>
        <v>#REF!</v>
      </c>
      <c r="N47" s="1" t="e">
        <f>SUMIFS(#REF!,#REF!,$A47,#REF!,N$6)</f>
        <v>#REF!</v>
      </c>
      <c r="O47" s="1" t="e">
        <f t="shared" si="13"/>
        <v>#REF!</v>
      </c>
      <c r="P47" s="1" t="e">
        <f>SUMIFS(#REF!,#REF!,$A47,#REF!,P$6)</f>
        <v>#REF!</v>
      </c>
      <c r="R47" s="1">
        <f>SUMIFS(NonOper!$AD:$AD,NonOper!$V:$V,$A47,NonOper!$AA:$AA,R$6)</f>
        <v>0</v>
      </c>
      <c r="S47" s="1">
        <f>SUMIFS(NonOper!$AD:$AD,NonOper!$V:$V,$A47,NonOper!$AA:$AA,S$6)</f>
        <v>0</v>
      </c>
      <c r="T47" s="1">
        <f t="shared" si="8"/>
        <v>0</v>
      </c>
      <c r="U47" s="1">
        <f>SUMIFS(NonOper!$AD:$AD,NonOper!$V:$V,$A47,NonOper!$AA:$AA,U$6)</f>
        <v>0</v>
      </c>
      <c r="W47" s="1" t="e">
        <f>SUMIFS(#REF!,#REF!,$A47,#REF!,W$6)</f>
        <v>#REF!</v>
      </c>
      <c r="X47" s="1" t="e">
        <f>SUMIFS(#REF!,#REF!,$A47,#REF!,X$6)</f>
        <v>#REF!</v>
      </c>
      <c r="Y47" s="1" t="e">
        <f t="shared" si="9"/>
        <v>#REF!</v>
      </c>
      <c r="Z47" s="1" t="e">
        <f>SUMIFS(#REF!,#REF!,$A47,#REF!,Z$6)</f>
        <v>#REF!</v>
      </c>
      <c r="AB47" s="1">
        <f>SUMIFS(NonOper!$AU:$AU,NonOper!$AM:$AM,$A47,NonOper!$AR:$AR,AB$6)</f>
        <v>0</v>
      </c>
      <c r="AC47" s="1">
        <f>SUMIFS(NonOper!$AU:$AU,NonOper!$AM:$AM,$A47,NonOper!$AR:$AR,AC$6)</f>
        <v>0</v>
      </c>
      <c r="AD47" s="1">
        <f t="shared" si="10"/>
        <v>0</v>
      </c>
      <c r="AE47" s="1">
        <f>SUMIFS(NonOper!$AU:$AU,NonOper!$AM:$AM,$A47,NonOper!$AR:$AR,AE$6)</f>
        <v>0</v>
      </c>
    </row>
    <row r="48" spans="1:31">
      <c r="A48" s="5" t="s">
        <v>159</v>
      </c>
      <c r="B48" s="5" t="s">
        <v>201</v>
      </c>
      <c r="C48" s="1" t="e">
        <f>SUMIFS(#REF!,#REF!,$A48,#REF!,C$6)</f>
        <v>#REF!</v>
      </c>
      <c r="D48" s="1" t="e">
        <f>SUMIFS(#REF!,#REF!,$A48,#REF!,D$6)</f>
        <v>#REF!</v>
      </c>
      <c r="E48" s="1" t="e">
        <f t="shared" si="0"/>
        <v>#REF!</v>
      </c>
      <c r="F48" s="1" t="e">
        <f>SUMIFS(#REF!,#REF!,$A48,#REF!,F$6)</f>
        <v>#REF!</v>
      </c>
      <c r="H48">
        <f>SUMIFS(NonOper!$M:$M,NonOper!$E:$E,$A48,NonOper!$J:$J,H$6)</f>
        <v>0</v>
      </c>
      <c r="I48">
        <f>SUMIFS(NonOper!$M:$M,NonOper!$E:$E,$A48,NonOper!$J:$J,I$6)</f>
        <v>0</v>
      </c>
      <c r="J48" s="1">
        <f t="shared" si="6"/>
        <v>0</v>
      </c>
      <c r="K48">
        <f>SUMIFS(NonOper!$M:$M,NonOper!$E:$E,$A48,NonOper!$J:$J,K$6)</f>
        <v>0</v>
      </c>
      <c r="M48" s="1" t="e">
        <f>SUMIFS(#REF!,#REF!,$A48,#REF!,M$6)</f>
        <v>#REF!</v>
      </c>
      <c r="N48" s="1" t="e">
        <f>SUMIFS(#REF!,#REF!,$A48,#REF!,N$6)</f>
        <v>#REF!</v>
      </c>
      <c r="O48" s="1" t="e">
        <f t="shared" si="7"/>
        <v>#REF!</v>
      </c>
      <c r="P48" s="1" t="e">
        <f>SUMIFS(#REF!,#REF!,$A48,#REF!,P$6)</f>
        <v>#REF!</v>
      </c>
      <c r="R48" s="1">
        <f>SUMIFS(NonOper!$AD:$AD,NonOper!$V:$V,$A48,NonOper!$AA:$AA,R$6)</f>
        <v>0</v>
      </c>
      <c r="S48" s="1">
        <f>SUMIFS(NonOper!$AD:$AD,NonOper!$V:$V,$A48,NonOper!$AA:$AA,S$6)</f>
        <v>0</v>
      </c>
      <c r="T48" s="1">
        <f t="shared" si="8"/>
        <v>0</v>
      </c>
      <c r="U48" s="1">
        <f>SUMIFS(NonOper!$AD:$AD,NonOper!$V:$V,$A48,NonOper!$AA:$AA,U$6)</f>
        <v>0</v>
      </c>
      <c r="W48" s="1" t="e">
        <f>SUMIFS(#REF!,#REF!,$A48,#REF!,W$6)</f>
        <v>#REF!</v>
      </c>
      <c r="X48" s="1" t="e">
        <f>SUMIFS(#REF!,#REF!,$A48,#REF!,X$6)</f>
        <v>#REF!</v>
      </c>
      <c r="Y48" s="1" t="e">
        <f t="shared" si="9"/>
        <v>#REF!</v>
      </c>
      <c r="Z48" s="1" t="e">
        <f>SUMIFS(#REF!,#REF!,$A48,#REF!,Z$6)</f>
        <v>#REF!</v>
      </c>
      <c r="AB48" s="1">
        <f>SUMIFS(NonOper!$AU:$AU,NonOper!$AM:$AM,$A48,NonOper!$AR:$AR,AB$6)</f>
        <v>0</v>
      </c>
      <c r="AC48" s="1">
        <f>SUMIFS(NonOper!$AU:$AU,NonOper!$AM:$AM,$A48,NonOper!$AR:$AR,AC$6)</f>
        <v>0</v>
      </c>
      <c r="AD48" s="1">
        <f t="shared" si="10"/>
        <v>0</v>
      </c>
      <c r="AE48" s="1">
        <f>SUMIFS(NonOper!$AU:$AU,NonOper!$AM:$AM,$A48,NonOper!$AR:$AR,AE$6)</f>
        <v>0</v>
      </c>
    </row>
    <row r="49" spans="1:31">
      <c r="A49" s="5" t="s">
        <v>160</v>
      </c>
      <c r="B49" s="5" t="s">
        <v>202</v>
      </c>
      <c r="C49" s="1" t="e">
        <f>SUMIFS(#REF!,#REF!,$A49,#REF!,C$6)</f>
        <v>#REF!</v>
      </c>
      <c r="D49" s="1" t="e">
        <f>SUMIFS(#REF!,#REF!,$A49,#REF!,D$6)</f>
        <v>#REF!</v>
      </c>
      <c r="E49" s="1" t="e">
        <f t="shared" si="0"/>
        <v>#REF!</v>
      </c>
      <c r="F49" s="1" t="e">
        <f>SUMIFS(#REF!,#REF!,$A49,#REF!,F$6)</f>
        <v>#REF!</v>
      </c>
      <c r="H49">
        <f>SUMIFS(NonOper!$M:$M,NonOper!$E:$E,$A49,NonOper!$J:$J,H$6)</f>
        <v>0</v>
      </c>
      <c r="I49">
        <f>SUMIFS(NonOper!$M:$M,NonOper!$E:$E,$A49,NonOper!$J:$J,I$6)</f>
        <v>0</v>
      </c>
      <c r="J49" s="1">
        <f t="shared" si="6"/>
        <v>0</v>
      </c>
      <c r="K49">
        <f>SUMIFS(NonOper!$M:$M,NonOper!$E:$E,$A49,NonOper!$J:$J,K$6)</f>
        <v>0</v>
      </c>
      <c r="M49" s="1" t="e">
        <f>SUMIFS(#REF!,#REF!,$A49,#REF!,M$6)</f>
        <v>#REF!</v>
      </c>
      <c r="N49" s="1" t="e">
        <f>SUMIFS(#REF!,#REF!,$A49,#REF!,N$6)</f>
        <v>#REF!</v>
      </c>
      <c r="O49" s="1" t="e">
        <f t="shared" si="7"/>
        <v>#REF!</v>
      </c>
      <c r="P49" s="1" t="e">
        <f>SUMIFS(#REF!,#REF!,$A49,#REF!,P$6)</f>
        <v>#REF!</v>
      </c>
      <c r="R49" s="1">
        <f>SUMIFS(NonOper!$AD:$AD,NonOper!$V:$V,$A49,NonOper!$AA:$AA,R$6)</f>
        <v>0</v>
      </c>
      <c r="S49" s="1">
        <f>SUMIFS(NonOper!$AD:$AD,NonOper!$V:$V,$A49,NonOper!$AA:$AA,S$6)</f>
        <v>0</v>
      </c>
      <c r="T49" s="1">
        <f t="shared" si="8"/>
        <v>0</v>
      </c>
      <c r="U49" s="1">
        <f>SUMIFS(NonOper!$AD:$AD,NonOper!$V:$V,$A49,NonOper!$AA:$AA,U$6)</f>
        <v>0</v>
      </c>
      <c r="W49" s="1" t="e">
        <f>SUMIFS(#REF!,#REF!,$A49,#REF!,W$6)</f>
        <v>#REF!</v>
      </c>
      <c r="X49" s="1" t="e">
        <f>SUMIFS(#REF!,#REF!,$A49,#REF!,X$6)</f>
        <v>#REF!</v>
      </c>
      <c r="Y49" s="1" t="e">
        <f t="shared" si="9"/>
        <v>#REF!</v>
      </c>
      <c r="Z49" s="1" t="e">
        <f>SUMIFS(#REF!,#REF!,$A49,#REF!,Z$6)</f>
        <v>#REF!</v>
      </c>
      <c r="AB49" s="1">
        <f>SUMIFS(NonOper!$AU:$AU,NonOper!$AM:$AM,$A49,NonOper!$AR:$AR,AB$6)</f>
        <v>0</v>
      </c>
      <c r="AC49" s="1">
        <f>SUMIFS(NonOper!$AU:$AU,NonOper!$AM:$AM,$A49,NonOper!$AR:$AR,AC$6)</f>
        <v>0</v>
      </c>
      <c r="AD49" s="1">
        <f t="shared" si="10"/>
        <v>0</v>
      </c>
      <c r="AE49" s="1">
        <f>SUMIFS(NonOper!$AU:$AU,NonOper!$AM:$AM,$A49,NonOper!$AR:$AR,AE$6)</f>
        <v>0</v>
      </c>
    </row>
    <row r="50" spans="1:31">
      <c r="A50" s="5" t="s">
        <v>161</v>
      </c>
      <c r="B50" s="5" t="s">
        <v>203</v>
      </c>
      <c r="C50" s="1" t="e">
        <f>SUMIFS(#REF!,#REF!,$A50,#REF!,C$6)</f>
        <v>#REF!</v>
      </c>
      <c r="D50" s="1" t="e">
        <f>SUMIFS(#REF!,#REF!,$A50,#REF!,D$6)</f>
        <v>#REF!</v>
      </c>
      <c r="E50" s="1" t="e">
        <f t="shared" si="0"/>
        <v>#REF!</v>
      </c>
      <c r="F50" s="1" t="e">
        <f>SUMIFS(#REF!,#REF!,$A50,#REF!,F$6)</f>
        <v>#REF!</v>
      </c>
      <c r="H50">
        <f>SUMIFS(NonOper!$M:$M,NonOper!$E:$E,$A50,NonOper!$J:$J,H$6)</f>
        <v>0</v>
      </c>
      <c r="I50">
        <f>SUMIFS(NonOper!$M:$M,NonOper!$E:$E,$A50,NonOper!$J:$J,I$6)</f>
        <v>0</v>
      </c>
      <c r="J50" s="1">
        <f t="shared" si="6"/>
        <v>0</v>
      </c>
      <c r="K50">
        <f>SUMIFS(NonOper!$M:$M,NonOper!$E:$E,$A50,NonOper!$J:$J,K$6)</f>
        <v>0</v>
      </c>
      <c r="M50" s="1" t="e">
        <f>SUMIFS(#REF!,#REF!,$A50,#REF!,M$6)</f>
        <v>#REF!</v>
      </c>
      <c r="N50" s="1" t="e">
        <f>SUMIFS(#REF!,#REF!,$A50,#REF!,N$6)</f>
        <v>#REF!</v>
      </c>
      <c r="O50" s="1" t="e">
        <f t="shared" si="7"/>
        <v>#REF!</v>
      </c>
      <c r="P50" s="1" t="e">
        <f>SUMIFS(#REF!,#REF!,$A50,#REF!,P$6)</f>
        <v>#REF!</v>
      </c>
      <c r="R50" s="1">
        <f>SUMIFS(NonOper!$AD:$AD,NonOper!$V:$V,$A50,NonOper!$AA:$AA,R$6)</f>
        <v>0</v>
      </c>
      <c r="S50" s="1">
        <f>SUMIFS(NonOper!$AD:$AD,NonOper!$V:$V,$A50,NonOper!$AA:$AA,S$6)</f>
        <v>0</v>
      </c>
      <c r="T50" s="1">
        <f t="shared" si="8"/>
        <v>0</v>
      </c>
      <c r="U50" s="1">
        <f>SUMIFS(NonOper!$AD:$AD,NonOper!$V:$V,$A50,NonOper!$AA:$AA,U$6)</f>
        <v>0</v>
      </c>
      <c r="W50" s="1" t="e">
        <f>SUMIFS(#REF!,#REF!,$A50,#REF!,W$6)</f>
        <v>#REF!</v>
      </c>
      <c r="X50" s="1" t="e">
        <f>SUMIFS(#REF!,#REF!,$A50,#REF!,X$6)</f>
        <v>#REF!</v>
      </c>
      <c r="Y50" s="1" t="e">
        <f t="shared" si="9"/>
        <v>#REF!</v>
      </c>
      <c r="Z50" s="1" t="e">
        <f>SUMIFS(#REF!,#REF!,$A50,#REF!,Z$6)</f>
        <v>#REF!</v>
      </c>
      <c r="AB50" s="1">
        <f>SUMIFS(NonOper!$AU:$AU,NonOper!$AM:$AM,$A50,NonOper!$AR:$AR,AB$6)</f>
        <v>0</v>
      </c>
      <c r="AC50" s="1">
        <f>SUMIFS(NonOper!$AU:$AU,NonOper!$AM:$AM,$A50,NonOper!$AR:$AR,AC$6)</f>
        <v>0</v>
      </c>
      <c r="AD50" s="1">
        <f t="shared" si="10"/>
        <v>0</v>
      </c>
      <c r="AE50" s="1">
        <f>SUMIFS(NonOper!$AU:$AU,NonOper!$AM:$AM,$A50,NonOper!$AR:$AR,AE$6)</f>
        <v>0</v>
      </c>
    </row>
    <row r="51" spans="1:31">
      <c r="A51" s="6">
        <v>8</v>
      </c>
      <c r="B51" s="7" t="s">
        <v>128</v>
      </c>
      <c r="C51" s="8" t="e">
        <f t="shared" ref="C51:F51" si="14">SUM(C8:C50)</f>
        <v>#REF!</v>
      </c>
      <c r="D51" s="8" t="e">
        <f t="shared" si="14"/>
        <v>#REF!</v>
      </c>
      <c r="E51" s="8" t="e">
        <f t="shared" si="14"/>
        <v>#REF!</v>
      </c>
      <c r="F51" s="8" t="e">
        <f t="shared" si="14"/>
        <v>#REF!</v>
      </c>
      <c r="H51" s="8">
        <f t="shared" ref="H51" si="15">SUM(H8:H50)</f>
        <v>0</v>
      </c>
      <c r="I51" s="8">
        <f t="shared" ref="I51" si="16">SUM(I8:I50)</f>
        <v>0</v>
      </c>
      <c r="J51" s="8">
        <f t="shared" ref="J51" si="17">SUM(J8:J50)</f>
        <v>0</v>
      </c>
      <c r="K51" s="8">
        <f t="shared" ref="K51" si="18">SUM(K8:K50)</f>
        <v>0</v>
      </c>
      <c r="M51" s="8" t="e">
        <f t="shared" ref="M51" si="19">SUM(M8:M50)</f>
        <v>#REF!</v>
      </c>
      <c r="N51" s="8" t="e">
        <f t="shared" ref="N51" si="20">SUM(N8:N50)</f>
        <v>#REF!</v>
      </c>
      <c r="O51" s="8" t="e">
        <f t="shared" ref="O51" si="21">SUM(O8:O50)</f>
        <v>#REF!</v>
      </c>
      <c r="P51" s="8" t="e">
        <f t="shared" ref="P51" si="22">SUM(P8:P50)</f>
        <v>#REF!</v>
      </c>
      <c r="R51" s="8">
        <f t="shared" ref="R51" si="23">SUM(R8:R50)</f>
        <v>0</v>
      </c>
      <c r="S51" s="8">
        <f t="shared" ref="S51" si="24">SUM(S8:S50)</f>
        <v>0</v>
      </c>
      <c r="T51" s="8">
        <f t="shared" ref="T51" si="25">SUM(T8:T50)</f>
        <v>0</v>
      </c>
      <c r="U51" s="8">
        <f t="shared" ref="U51" si="26">SUM(U8:U50)</f>
        <v>0</v>
      </c>
      <c r="W51" s="8" t="e">
        <f t="shared" ref="W51" si="27">SUM(W8:W50)</f>
        <v>#REF!</v>
      </c>
      <c r="X51" s="8" t="e">
        <f t="shared" ref="X51" si="28">SUM(X8:X50)</f>
        <v>#REF!</v>
      </c>
      <c r="Y51" s="8" t="e">
        <f t="shared" ref="Y51" si="29">SUM(Y8:Y50)</f>
        <v>#REF!</v>
      </c>
      <c r="Z51" s="8" t="e">
        <f t="shared" ref="Z51" si="30">SUM(Z8:Z50)</f>
        <v>#REF!</v>
      </c>
      <c r="AB51" s="8">
        <f t="shared" ref="AB51" si="31">SUM(AB8:AB50)</f>
        <v>0</v>
      </c>
      <c r="AC51" s="8">
        <f t="shared" ref="AC51" si="32">SUM(AC8:AC50)</f>
        <v>0</v>
      </c>
      <c r="AD51" s="8">
        <f t="shared" ref="AD51" si="33">SUM(AD8:AD50)</f>
        <v>0</v>
      </c>
      <c r="AE51" s="8">
        <f t="shared" ref="AE51" si="34">SUM(AE8:AE50)</f>
        <v>0</v>
      </c>
    </row>
    <row r="52" spans="1:31">
      <c r="F52" s="21" t="e">
        <f>E51+F51-#REF!</f>
        <v>#REF!</v>
      </c>
      <c r="K52" s="21">
        <f>K51+J51-NonOper!M4</f>
        <v>0</v>
      </c>
      <c r="P52" s="21" t="e">
        <f>O51+P51-#REF!</f>
        <v>#REF!</v>
      </c>
      <c r="U52" s="21">
        <f>T51+U51-NonOper!AD4</f>
        <v>0</v>
      </c>
      <c r="Z52" s="21" t="e">
        <f>Y51+Z51-#REF!</f>
        <v>#REF!</v>
      </c>
      <c r="AE52" s="21">
        <f>AD51+AE51-NonOper!AU4</f>
        <v>0</v>
      </c>
    </row>
  </sheetData>
  <mergeCells count="9">
    <mergeCell ref="W4:AE4"/>
    <mergeCell ref="W5:Z5"/>
    <mergeCell ref="AB5:AE5"/>
    <mergeCell ref="C5:F5"/>
    <mergeCell ref="H5:K5"/>
    <mergeCell ref="C4:K4"/>
    <mergeCell ref="M4:U4"/>
    <mergeCell ref="M5:P5"/>
    <mergeCell ref="R5:U5"/>
  </mergeCells>
  <conditionalFormatting sqref="A8:A51">
    <cfRule type="duplicateValues" dxfId="27" priority="1"/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3:H80"/>
  <sheetViews>
    <sheetView workbookViewId="0">
      <selection activeCell="L34" sqref="L34"/>
    </sheetView>
  </sheetViews>
  <sheetFormatPr defaultRowHeight="13.2"/>
  <cols>
    <col min="1" max="1" width="25" bestFit="1" customWidth="1"/>
    <col min="2" max="2" width="17.44140625" bestFit="1" customWidth="1"/>
    <col min="3" max="3" width="15.44140625" bestFit="1" customWidth="1"/>
    <col min="4" max="4" width="23.6640625" bestFit="1" customWidth="1"/>
    <col min="5" max="5" width="16.88671875" bestFit="1" customWidth="1"/>
    <col min="6" max="7" width="11.33203125" customWidth="1"/>
    <col min="8" max="8" width="11.6640625" hidden="1" customWidth="1"/>
    <col min="9" max="9" width="11.33203125" bestFit="1" customWidth="1"/>
    <col min="10" max="10" width="8" customWidth="1"/>
    <col min="11" max="11" width="10.44140625" bestFit="1" customWidth="1"/>
    <col min="12" max="12" width="9.33203125" bestFit="1" customWidth="1"/>
    <col min="13" max="13" width="11.33203125" bestFit="1" customWidth="1"/>
    <col min="14" max="14" width="11.6640625" bestFit="1" customWidth="1"/>
  </cols>
  <sheetData>
    <row r="3" spans="1:8">
      <c r="A3" s="36" t="s">
        <v>216</v>
      </c>
      <c r="E3" s="36" t="s">
        <v>217</v>
      </c>
    </row>
    <row r="4" spans="1:8">
      <c r="A4" s="36" t="s">
        <v>214</v>
      </c>
      <c r="B4" s="36" t="s">
        <v>10</v>
      </c>
      <c r="C4" s="36" t="s">
        <v>11</v>
      </c>
      <c r="D4" s="36" t="s">
        <v>9</v>
      </c>
      <c r="E4">
        <v>2016</v>
      </c>
      <c r="F4">
        <v>2017</v>
      </c>
      <c r="G4">
        <v>2018</v>
      </c>
      <c r="H4" t="s">
        <v>215</v>
      </c>
    </row>
    <row r="5" spans="1:8">
      <c r="A5" t="s">
        <v>40</v>
      </c>
      <c r="B5" t="s">
        <v>18</v>
      </c>
      <c r="C5" t="s">
        <v>19</v>
      </c>
      <c r="D5" t="s">
        <v>17</v>
      </c>
      <c r="E5" s="21">
        <v>113687</v>
      </c>
      <c r="F5" s="21">
        <v>119372</v>
      </c>
      <c r="G5" s="21">
        <v>125340</v>
      </c>
      <c r="H5" s="37">
        <v>358399</v>
      </c>
    </row>
    <row r="6" spans="1:8">
      <c r="C6" t="s">
        <v>236</v>
      </c>
      <c r="E6" s="21">
        <v>113687</v>
      </c>
      <c r="F6" s="21">
        <v>119372</v>
      </c>
      <c r="G6" s="21">
        <v>125340</v>
      </c>
      <c r="H6" s="37">
        <v>358399</v>
      </c>
    </row>
    <row r="7" spans="1:8">
      <c r="B7" t="s">
        <v>218</v>
      </c>
      <c r="E7" s="21">
        <v>113687</v>
      </c>
      <c r="F7" s="21">
        <v>119372</v>
      </c>
      <c r="G7" s="21">
        <v>125340</v>
      </c>
      <c r="H7" s="37">
        <v>358399</v>
      </c>
    </row>
    <row r="8" spans="1:8">
      <c r="E8" s="21"/>
      <c r="F8" s="21"/>
      <c r="G8" s="21"/>
      <c r="H8" s="37"/>
    </row>
    <row r="9" spans="1:8">
      <c r="A9" s="38" t="s">
        <v>220</v>
      </c>
      <c r="B9" s="38"/>
      <c r="C9" s="38"/>
      <c r="D9" s="38"/>
      <c r="E9" s="39">
        <v>113687</v>
      </c>
      <c r="F9" s="39">
        <v>119372</v>
      </c>
      <c r="G9" s="39">
        <v>125340</v>
      </c>
      <c r="H9" s="37">
        <v>358399</v>
      </c>
    </row>
    <row r="10" spans="1:8">
      <c r="A10" t="s">
        <v>35</v>
      </c>
      <c r="B10" t="s">
        <v>18</v>
      </c>
      <c r="C10" t="s">
        <v>19</v>
      </c>
      <c r="D10" t="s">
        <v>17</v>
      </c>
      <c r="E10" s="21">
        <v>212683</v>
      </c>
      <c r="F10" s="21">
        <v>223318</v>
      </c>
      <c r="G10" s="21">
        <v>234484</v>
      </c>
      <c r="H10" s="37">
        <v>670485</v>
      </c>
    </row>
    <row r="11" spans="1:8">
      <c r="C11" t="s">
        <v>236</v>
      </c>
      <c r="E11" s="21">
        <v>212683</v>
      </c>
      <c r="F11" s="21">
        <v>223318</v>
      </c>
      <c r="G11" s="21">
        <v>234484</v>
      </c>
      <c r="H11" s="37">
        <v>670485</v>
      </c>
    </row>
    <row r="12" spans="1:8">
      <c r="B12" t="s">
        <v>218</v>
      </c>
      <c r="E12" s="21">
        <v>212683</v>
      </c>
      <c r="F12" s="21">
        <v>223318</v>
      </c>
      <c r="G12" s="21">
        <v>234484</v>
      </c>
      <c r="H12" s="37">
        <v>670485</v>
      </c>
    </row>
    <row r="13" spans="1:8">
      <c r="E13" s="21"/>
      <c r="F13" s="21"/>
      <c r="G13" s="21"/>
      <c r="H13" s="37"/>
    </row>
    <row r="14" spans="1:8">
      <c r="A14" s="38" t="s">
        <v>221</v>
      </c>
      <c r="B14" s="38"/>
      <c r="C14" s="38"/>
      <c r="D14" s="38"/>
      <c r="E14" s="39">
        <v>212683</v>
      </c>
      <c r="F14" s="39">
        <v>223318</v>
      </c>
      <c r="G14" s="39">
        <v>234484</v>
      </c>
      <c r="H14" s="37">
        <v>670485</v>
      </c>
    </row>
    <row r="15" spans="1:8">
      <c r="A15" t="s">
        <v>51</v>
      </c>
      <c r="B15" t="s">
        <v>18</v>
      </c>
      <c r="C15" t="s">
        <v>19</v>
      </c>
      <c r="D15" t="s">
        <v>17</v>
      </c>
      <c r="E15" s="21">
        <v>0</v>
      </c>
      <c r="F15" s="21">
        <v>40000</v>
      </c>
      <c r="G15" s="21">
        <v>40000</v>
      </c>
      <c r="H15" s="37">
        <v>80000</v>
      </c>
    </row>
    <row r="16" spans="1:8">
      <c r="C16" t="s">
        <v>236</v>
      </c>
      <c r="E16" s="21">
        <v>0</v>
      </c>
      <c r="F16" s="21">
        <v>40000</v>
      </c>
      <c r="G16" s="21">
        <v>40000</v>
      </c>
      <c r="H16" s="37">
        <v>80000</v>
      </c>
    </row>
    <row r="17" spans="1:8">
      <c r="B17" t="s">
        <v>218</v>
      </c>
      <c r="E17" s="21">
        <v>0</v>
      </c>
      <c r="F17" s="21">
        <v>40000</v>
      </c>
      <c r="G17" s="21">
        <v>40000</v>
      </c>
      <c r="H17" s="37">
        <v>80000</v>
      </c>
    </row>
    <row r="18" spans="1:8">
      <c r="E18" s="21"/>
      <c r="F18" s="21"/>
      <c r="G18" s="21"/>
      <c r="H18" s="37"/>
    </row>
    <row r="19" spans="1:8">
      <c r="A19" s="38" t="s">
        <v>222</v>
      </c>
      <c r="B19" s="38"/>
      <c r="C19" s="38"/>
      <c r="D19" s="38"/>
      <c r="E19" s="39">
        <v>0</v>
      </c>
      <c r="F19" s="39">
        <v>40000</v>
      </c>
      <c r="G19" s="39">
        <v>40000</v>
      </c>
      <c r="H19" s="37">
        <v>80000</v>
      </c>
    </row>
    <row r="20" spans="1:8">
      <c r="A20" t="s">
        <v>46</v>
      </c>
      <c r="B20" t="s">
        <v>29</v>
      </c>
      <c r="C20" t="s">
        <v>21</v>
      </c>
      <c r="D20" t="s">
        <v>17</v>
      </c>
      <c r="E20" s="21">
        <v>50400</v>
      </c>
      <c r="F20" s="21">
        <v>52920</v>
      </c>
      <c r="G20" s="21">
        <v>55566</v>
      </c>
      <c r="H20" s="37">
        <v>158886</v>
      </c>
    </row>
    <row r="21" spans="1:8">
      <c r="C21" t="s">
        <v>233</v>
      </c>
      <c r="E21" s="21">
        <v>50400</v>
      </c>
      <c r="F21" s="21">
        <v>52920</v>
      </c>
      <c r="G21" s="21">
        <v>55566</v>
      </c>
      <c r="H21" s="37">
        <v>158886</v>
      </c>
    </row>
    <row r="22" spans="1:8">
      <c r="B22" t="s">
        <v>219</v>
      </c>
      <c r="E22" s="21">
        <v>50400</v>
      </c>
      <c r="F22" s="21">
        <v>52920</v>
      </c>
      <c r="G22" s="21">
        <v>55566</v>
      </c>
      <c r="H22" s="37">
        <v>158886</v>
      </c>
    </row>
    <row r="23" spans="1:8">
      <c r="E23" s="21"/>
      <c r="F23" s="21"/>
      <c r="G23" s="21"/>
      <c r="H23" s="37"/>
    </row>
    <row r="24" spans="1:8">
      <c r="A24" s="38" t="s">
        <v>223</v>
      </c>
      <c r="B24" s="38"/>
      <c r="C24" s="38"/>
      <c r="D24" s="38"/>
      <c r="E24" s="39">
        <v>50400</v>
      </c>
      <c r="F24" s="39">
        <v>52920</v>
      </c>
      <c r="G24" s="39">
        <v>55566</v>
      </c>
      <c r="H24" s="37">
        <v>158886</v>
      </c>
    </row>
    <row r="25" spans="1:8">
      <c r="A25" t="s">
        <v>25</v>
      </c>
      <c r="B25" t="s">
        <v>29</v>
      </c>
      <c r="C25" t="s">
        <v>30</v>
      </c>
      <c r="D25" t="s">
        <v>17</v>
      </c>
      <c r="E25" s="21">
        <v>3796332</v>
      </c>
      <c r="F25" s="21">
        <v>4007394</v>
      </c>
      <c r="G25" s="21">
        <v>4177776</v>
      </c>
      <c r="H25" s="37">
        <v>11981502</v>
      </c>
    </row>
    <row r="26" spans="1:8">
      <c r="C26" t="s">
        <v>234</v>
      </c>
      <c r="E26" s="21">
        <v>3796332</v>
      </c>
      <c r="F26" s="21">
        <v>4007394</v>
      </c>
      <c r="G26" s="21">
        <v>4177776</v>
      </c>
      <c r="H26" s="37">
        <v>11981502</v>
      </c>
    </row>
    <row r="27" spans="1:8">
      <c r="C27" t="s">
        <v>19</v>
      </c>
      <c r="D27" t="s">
        <v>17</v>
      </c>
      <c r="E27" s="21">
        <v>74327</v>
      </c>
      <c r="F27" s="21">
        <v>76381</v>
      </c>
      <c r="G27" s="21">
        <v>78537</v>
      </c>
      <c r="H27" s="37">
        <v>229245</v>
      </c>
    </row>
    <row r="28" spans="1:8">
      <c r="C28" t="s">
        <v>236</v>
      </c>
      <c r="E28" s="21">
        <v>74327</v>
      </c>
      <c r="F28" s="21">
        <v>76381</v>
      </c>
      <c r="G28" s="21">
        <v>78537</v>
      </c>
      <c r="H28" s="37">
        <v>229245</v>
      </c>
    </row>
    <row r="29" spans="1:8">
      <c r="B29" t="s">
        <v>219</v>
      </c>
      <c r="E29" s="21">
        <v>3870659</v>
      </c>
      <c r="F29" s="21">
        <v>4083775</v>
      </c>
      <c r="G29" s="21">
        <v>4256313</v>
      </c>
      <c r="H29" s="37">
        <v>12210747</v>
      </c>
    </row>
    <row r="30" spans="1:8">
      <c r="E30" s="21"/>
      <c r="F30" s="21"/>
      <c r="G30" s="21"/>
      <c r="H30" s="37"/>
    </row>
    <row r="31" spans="1:8">
      <c r="B31" t="s">
        <v>18</v>
      </c>
      <c r="C31" t="s">
        <v>20</v>
      </c>
      <c r="D31" t="s">
        <v>17</v>
      </c>
      <c r="E31" s="21">
        <v>67560</v>
      </c>
      <c r="F31" s="21">
        <v>70938</v>
      </c>
      <c r="G31" s="21">
        <v>74485</v>
      </c>
      <c r="H31" s="37">
        <v>212983</v>
      </c>
    </row>
    <row r="32" spans="1:8">
      <c r="C32" t="s">
        <v>235</v>
      </c>
      <c r="E32" s="21">
        <v>67560</v>
      </c>
      <c r="F32" s="21">
        <v>70938</v>
      </c>
      <c r="G32" s="21">
        <v>74485</v>
      </c>
      <c r="H32" s="37">
        <v>212983</v>
      </c>
    </row>
    <row r="33" spans="1:8">
      <c r="B33" t="s">
        <v>218</v>
      </c>
      <c r="E33" s="21">
        <v>67560</v>
      </c>
      <c r="F33" s="21">
        <v>70938</v>
      </c>
      <c r="G33" s="21">
        <v>74485</v>
      </c>
      <c r="H33" s="37">
        <v>212983</v>
      </c>
    </row>
    <row r="34" spans="1:8">
      <c r="E34" s="21"/>
      <c r="F34" s="21"/>
      <c r="G34" s="21"/>
      <c r="H34" s="37"/>
    </row>
    <row r="35" spans="1:8">
      <c r="A35" s="38" t="s">
        <v>226</v>
      </c>
      <c r="B35" s="38"/>
      <c r="C35" s="38"/>
      <c r="D35" s="38"/>
      <c r="E35" s="39">
        <v>3938219</v>
      </c>
      <c r="F35" s="39">
        <v>4154713</v>
      </c>
      <c r="G35" s="39">
        <v>4330798</v>
      </c>
      <c r="H35" s="37">
        <v>12423730</v>
      </c>
    </row>
    <row r="36" spans="1:8">
      <c r="A36" t="s">
        <v>75</v>
      </c>
      <c r="B36" t="s">
        <v>29</v>
      </c>
      <c r="C36" t="s">
        <v>30</v>
      </c>
      <c r="D36" t="s">
        <v>17</v>
      </c>
      <c r="E36" s="21">
        <v>6851082</v>
      </c>
      <c r="F36" s="21">
        <v>9915029</v>
      </c>
      <c r="G36" s="21">
        <v>10460509</v>
      </c>
      <c r="H36" s="37">
        <v>27226620</v>
      </c>
    </row>
    <row r="37" spans="1:8">
      <c r="C37" t="s">
        <v>234</v>
      </c>
      <c r="E37" s="21">
        <v>6851082</v>
      </c>
      <c r="F37" s="21">
        <v>9915029</v>
      </c>
      <c r="G37" s="21">
        <v>10460509</v>
      </c>
      <c r="H37" s="37">
        <v>27226620</v>
      </c>
    </row>
    <row r="38" spans="1:8">
      <c r="B38" t="s">
        <v>219</v>
      </c>
      <c r="E38" s="21">
        <v>6851082</v>
      </c>
      <c r="F38" s="21">
        <v>9915029</v>
      </c>
      <c r="G38" s="21">
        <v>10460509</v>
      </c>
      <c r="H38" s="37">
        <v>27226620</v>
      </c>
    </row>
    <row r="39" spans="1:8">
      <c r="E39" s="21"/>
      <c r="F39" s="21"/>
      <c r="G39" s="21"/>
      <c r="H39" s="37"/>
    </row>
    <row r="40" spans="1:8">
      <c r="B40" t="s">
        <v>18</v>
      </c>
      <c r="C40" t="s">
        <v>19</v>
      </c>
      <c r="D40" t="s">
        <v>17</v>
      </c>
      <c r="E40" s="21">
        <v>0</v>
      </c>
      <c r="F40" s="21">
        <v>0</v>
      </c>
      <c r="G40" s="21">
        <v>0</v>
      </c>
      <c r="H40" s="37">
        <v>0</v>
      </c>
    </row>
    <row r="41" spans="1:8">
      <c r="C41" t="s">
        <v>236</v>
      </c>
      <c r="E41" s="21">
        <v>0</v>
      </c>
      <c r="F41" s="21">
        <v>0</v>
      </c>
      <c r="G41" s="21">
        <v>0</v>
      </c>
      <c r="H41" s="37">
        <v>0</v>
      </c>
    </row>
    <row r="42" spans="1:8">
      <c r="C42" t="s">
        <v>20</v>
      </c>
      <c r="D42" t="s">
        <v>17</v>
      </c>
      <c r="E42" s="21">
        <v>0</v>
      </c>
      <c r="F42" s="21">
        <v>0</v>
      </c>
      <c r="G42" s="21">
        <v>0</v>
      </c>
      <c r="H42" s="37">
        <v>0</v>
      </c>
    </row>
    <row r="43" spans="1:8">
      <c r="C43" t="s">
        <v>235</v>
      </c>
      <c r="E43" s="21">
        <v>0</v>
      </c>
      <c r="F43" s="21">
        <v>0</v>
      </c>
      <c r="G43" s="21">
        <v>0</v>
      </c>
      <c r="H43" s="37">
        <v>0</v>
      </c>
    </row>
    <row r="44" spans="1:8">
      <c r="B44" t="s">
        <v>218</v>
      </c>
      <c r="E44" s="21">
        <v>0</v>
      </c>
      <c r="F44" s="21">
        <v>0</v>
      </c>
      <c r="G44" s="21">
        <v>0</v>
      </c>
      <c r="H44" s="37">
        <v>0</v>
      </c>
    </row>
    <row r="45" spans="1:8">
      <c r="E45" s="21"/>
      <c r="F45" s="21"/>
      <c r="G45" s="21"/>
      <c r="H45" s="37"/>
    </row>
    <row r="46" spans="1:8">
      <c r="A46" s="38" t="s">
        <v>227</v>
      </c>
      <c r="B46" s="38"/>
      <c r="C46" s="38"/>
      <c r="D46" s="38"/>
      <c r="E46" s="39">
        <v>6851082</v>
      </c>
      <c r="F46" s="39">
        <v>9915029</v>
      </c>
      <c r="G46" s="39">
        <v>10460509</v>
      </c>
      <c r="H46" s="37">
        <v>27226620</v>
      </c>
    </row>
    <row r="47" spans="1:8">
      <c r="A47" t="s">
        <v>33</v>
      </c>
      <c r="B47" t="s">
        <v>29</v>
      </c>
      <c r="C47" t="s">
        <v>30</v>
      </c>
      <c r="D47" t="s">
        <v>17</v>
      </c>
      <c r="E47" s="21">
        <v>105299</v>
      </c>
      <c r="F47" s="21">
        <v>105299</v>
      </c>
      <c r="G47" s="21">
        <v>105299</v>
      </c>
      <c r="H47" s="37">
        <v>315897</v>
      </c>
    </row>
    <row r="48" spans="1:8">
      <c r="C48" t="s">
        <v>234</v>
      </c>
      <c r="E48" s="21">
        <v>105299</v>
      </c>
      <c r="F48" s="21">
        <v>105299</v>
      </c>
      <c r="G48" s="21">
        <v>105299</v>
      </c>
      <c r="H48" s="37">
        <v>315897</v>
      </c>
    </row>
    <row r="49" spans="1:8">
      <c r="B49" t="s">
        <v>219</v>
      </c>
      <c r="E49" s="21">
        <v>105299</v>
      </c>
      <c r="F49" s="21">
        <v>105299</v>
      </c>
      <c r="G49" s="21">
        <v>105299</v>
      </c>
      <c r="H49" s="37">
        <v>315897</v>
      </c>
    </row>
    <row r="50" spans="1:8">
      <c r="E50" s="21"/>
      <c r="F50" s="21"/>
      <c r="G50" s="21"/>
      <c r="H50" s="37"/>
    </row>
    <row r="51" spans="1:8">
      <c r="A51" s="38" t="s">
        <v>228</v>
      </c>
      <c r="B51" s="38"/>
      <c r="C51" s="38"/>
      <c r="D51" s="38"/>
      <c r="E51" s="39">
        <v>105299</v>
      </c>
      <c r="F51" s="39">
        <v>105299</v>
      </c>
      <c r="G51" s="39">
        <v>105299</v>
      </c>
      <c r="H51" s="37">
        <v>315897</v>
      </c>
    </row>
    <row r="52" spans="1:8">
      <c r="A52" t="s">
        <v>64</v>
      </c>
      <c r="B52" t="s">
        <v>18</v>
      </c>
      <c r="C52" t="s">
        <v>19</v>
      </c>
      <c r="D52" t="s">
        <v>17</v>
      </c>
      <c r="E52" s="21">
        <v>100800</v>
      </c>
      <c r="F52" s="21">
        <v>105840</v>
      </c>
      <c r="G52" s="21">
        <v>111132</v>
      </c>
      <c r="H52" s="37">
        <v>317772</v>
      </c>
    </row>
    <row r="53" spans="1:8">
      <c r="C53" t="s">
        <v>236</v>
      </c>
      <c r="E53" s="21">
        <v>100800</v>
      </c>
      <c r="F53" s="21">
        <v>105840</v>
      </c>
      <c r="G53" s="21">
        <v>111132</v>
      </c>
      <c r="H53" s="37">
        <v>317772</v>
      </c>
    </row>
    <row r="54" spans="1:8">
      <c r="B54" t="s">
        <v>218</v>
      </c>
      <c r="E54" s="21">
        <v>100800</v>
      </c>
      <c r="F54" s="21">
        <v>105840</v>
      </c>
      <c r="G54" s="21">
        <v>111132</v>
      </c>
      <c r="H54" s="37">
        <v>317772</v>
      </c>
    </row>
    <row r="55" spans="1:8">
      <c r="E55" s="21"/>
      <c r="F55" s="21"/>
      <c r="G55" s="21"/>
      <c r="H55" s="37"/>
    </row>
    <row r="56" spans="1:8">
      <c r="A56" s="38" t="s">
        <v>229</v>
      </c>
      <c r="B56" s="38"/>
      <c r="C56" s="38"/>
      <c r="D56" s="38"/>
      <c r="E56" s="39">
        <v>100800</v>
      </c>
      <c r="F56" s="39">
        <v>105840</v>
      </c>
      <c r="G56" s="39">
        <v>111132</v>
      </c>
      <c r="H56" s="37">
        <v>317772</v>
      </c>
    </row>
    <row r="57" spans="1:8">
      <c r="A57" t="s">
        <v>27</v>
      </c>
      <c r="B57" t="s">
        <v>29</v>
      </c>
      <c r="C57" t="s">
        <v>30</v>
      </c>
      <c r="D57" t="s">
        <v>17</v>
      </c>
      <c r="E57" s="21">
        <v>15750</v>
      </c>
      <c r="F57" s="21">
        <v>16538</v>
      </c>
      <c r="G57" s="21">
        <v>17364</v>
      </c>
      <c r="H57" s="37">
        <v>49652</v>
      </c>
    </row>
    <row r="58" spans="1:8">
      <c r="C58" t="s">
        <v>234</v>
      </c>
      <c r="E58" s="21">
        <v>15750</v>
      </c>
      <c r="F58" s="21">
        <v>16538</v>
      </c>
      <c r="G58" s="21">
        <v>17364</v>
      </c>
      <c r="H58" s="37">
        <v>49652</v>
      </c>
    </row>
    <row r="59" spans="1:8">
      <c r="B59" t="s">
        <v>219</v>
      </c>
      <c r="E59" s="21">
        <v>15750</v>
      </c>
      <c r="F59" s="21">
        <v>16538</v>
      </c>
      <c r="G59" s="21">
        <v>17364</v>
      </c>
      <c r="H59" s="37">
        <v>49652</v>
      </c>
    </row>
    <row r="60" spans="1:8">
      <c r="E60" s="21"/>
      <c r="F60" s="21"/>
      <c r="G60" s="21"/>
      <c r="H60" s="37"/>
    </row>
    <row r="61" spans="1:8">
      <c r="A61" s="38" t="s">
        <v>230</v>
      </c>
      <c r="B61" s="38"/>
      <c r="C61" s="38"/>
      <c r="D61" s="38"/>
      <c r="E61" s="39">
        <v>15750</v>
      </c>
      <c r="F61" s="39">
        <v>16538</v>
      </c>
      <c r="G61" s="39">
        <v>17364</v>
      </c>
      <c r="H61" s="37">
        <v>49652</v>
      </c>
    </row>
    <row r="62" spans="1:8">
      <c r="A62" t="s">
        <v>88</v>
      </c>
      <c r="B62" t="s">
        <v>29</v>
      </c>
      <c r="C62" t="s">
        <v>19</v>
      </c>
      <c r="D62" t="s">
        <v>17</v>
      </c>
      <c r="E62" s="21">
        <v>308836</v>
      </c>
      <c r="F62" s="21">
        <v>324277</v>
      </c>
      <c r="G62" s="21">
        <v>340492</v>
      </c>
      <c r="H62" s="37">
        <v>973605</v>
      </c>
    </row>
    <row r="63" spans="1:8">
      <c r="C63" t="s">
        <v>236</v>
      </c>
      <c r="E63" s="21">
        <v>308836</v>
      </c>
      <c r="F63" s="21">
        <v>324277</v>
      </c>
      <c r="G63" s="21">
        <v>340492</v>
      </c>
      <c r="H63" s="37">
        <v>973605</v>
      </c>
    </row>
    <row r="64" spans="1:8">
      <c r="B64" t="s">
        <v>219</v>
      </c>
      <c r="E64" s="21">
        <v>308836</v>
      </c>
      <c r="F64" s="21">
        <v>324277</v>
      </c>
      <c r="G64" s="21">
        <v>340492</v>
      </c>
      <c r="H64" s="37">
        <v>973605</v>
      </c>
    </row>
    <row r="65" spans="1:8">
      <c r="E65" s="21"/>
      <c r="F65" s="21"/>
      <c r="G65" s="21"/>
      <c r="H65" s="37"/>
    </row>
    <row r="66" spans="1:8">
      <c r="A66" s="38" t="s">
        <v>231</v>
      </c>
      <c r="B66" s="38"/>
      <c r="C66" s="38"/>
      <c r="D66" s="38"/>
      <c r="E66" s="39">
        <v>308836</v>
      </c>
      <c r="F66" s="39">
        <v>324277</v>
      </c>
      <c r="G66" s="39">
        <v>340492</v>
      </c>
      <c r="H66" s="37">
        <v>973605</v>
      </c>
    </row>
    <row r="67" spans="1:8">
      <c r="A67" t="s">
        <v>62</v>
      </c>
      <c r="B67" t="s">
        <v>29</v>
      </c>
      <c r="C67" t="s">
        <v>30</v>
      </c>
      <c r="D67" t="s">
        <v>17</v>
      </c>
      <c r="E67" s="21">
        <v>7633906</v>
      </c>
      <c r="F67" s="21">
        <v>8096660</v>
      </c>
      <c r="G67" s="21">
        <v>8691681</v>
      </c>
      <c r="H67" s="37">
        <v>24422247</v>
      </c>
    </row>
    <row r="68" spans="1:8">
      <c r="C68" t="s">
        <v>234</v>
      </c>
      <c r="E68" s="21">
        <v>7633906</v>
      </c>
      <c r="F68" s="21">
        <v>8096660</v>
      </c>
      <c r="G68" s="21">
        <v>8691681</v>
      </c>
      <c r="H68" s="37">
        <v>24422247</v>
      </c>
    </row>
    <row r="69" spans="1:8">
      <c r="C69" t="s">
        <v>19</v>
      </c>
      <c r="D69" t="s">
        <v>17</v>
      </c>
      <c r="E69" s="21">
        <v>83000</v>
      </c>
      <c r="F69" s="21">
        <v>83000</v>
      </c>
      <c r="G69" s="21">
        <v>83000</v>
      </c>
      <c r="H69" s="37">
        <v>249000</v>
      </c>
    </row>
    <row r="70" spans="1:8">
      <c r="C70" t="s">
        <v>236</v>
      </c>
      <c r="E70" s="21">
        <v>83000</v>
      </c>
      <c r="F70" s="21">
        <v>83000</v>
      </c>
      <c r="G70" s="21">
        <v>83000</v>
      </c>
      <c r="H70" s="37">
        <v>249000</v>
      </c>
    </row>
    <row r="71" spans="1:8">
      <c r="B71" t="s">
        <v>219</v>
      </c>
      <c r="E71" s="21">
        <v>7716906</v>
      </c>
      <c r="F71" s="21">
        <v>8179660</v>
      </c>
      <c r="G71" s="21">
        <v>8774681</v>
      </c>
      <c r="H71" s="37">
        <v>24671247</v>
      </c>
    </row>
    <row r="72" spans="1:8">
      <c r="E72" s="21"/>
      <c r="F72" s="21"/>
      <c r="G72" s="21"/>
      <c r="H72" s="37"/>
    </row>
    <row r="73" spans="1:8">
      <c r="B73" t="s">
        <v>18</v>
      </c>
      <c r="C73" t="s">
        <v>19</v>
      </c>
      <c r="D73" t="s">
        <v>17</v>
      </c>
      <c r="E73" s="21">
        <v>7187</v>
      </c>
      <c r="F73" s="21">
        <v>7517</v>
      </c>
      <c r="G73" s="21">
        <v>7893</v>
      </c>
      <c r="H73" s="37">
        <v>22597</v>
      </c>
    </row>
    <row r="74" spans="1:8">
      <c r="C74" t="s">
        <v>236</v>
      </c>
      <c r="E74" s="21">
        <v>7187</v>
      </c>
      <c r="F74" s="21">
        <v>7517</v>
      </c>
      <c r="G74" s="21">
        <v>7893</v>
      </c>
      <c r="H74" s="37">
        <v>22597</v>
      </c>
    </row>
    <row r="75" spans="1:8">
      <c r="C75" t="s">
        <v>20</v>
      </c>
      <c r="D75" t="s">
        <v>17</v>
      </c>
      <c r="E75" s="21">
        <v>405042</v>
      </c>
      <c r="F75" s="21">
        <v>423796</v>
      </c>
      <c r="G75" s="21">
        <v>442389</v>
      </c>
      <c r="H75" s="37">
        <v>1271227</v>
      </c>
    </row>
    <row r="76" spans="1:8">
      <c r="C76" t="s">
        <v>235</v>
      </c>
      <c r="E76" s="21">
        <v>405042</v>
      </c>
      <c r="F76" s="21">
        <v>423796</v>
      </c>
      <c r="G76" s="21">
        <v>442389</v>
      </c>
      <c r="H76" s="37">
        <v>1271227</v>
      </c>
    </row>
    <row r="77" spans="1:8">
      <c r="B77" t="s">
        <v>218</v>
      </c>
      <c r="E77" s="21">
        <v>412229</v>
      </c>
      <c r="F77" s="21">
        <v>431313</v>
      </c>
      <c r="G77" s="21">
        <v>450282</v>
      </c>
      <c r="H77" s="37">
        <v>1293824</v>
      </c>
    </row>
    <row r="78" spans="1:8">
      <c r="E78" s="21"/>
      <c r="F78" s="21"/>
      <c r="G78" s="21"/>
      <c r="H78" s="37"/>
    </row>
    <row r="79" spans="1:8">
      <c r="A79" s="38" t="s">
        <v>232</v>
      </c>
      <c r="B79" s="38"/>
      <c r="C79" s="38"/>
      <c r="D79" s="38"/>
      <c r="E79" s="39">
        <v>8129135</v>
      </c>
      <c r="F79" s="39">
        <v>8610973</v>
      </c>
      <c r="G79" s="39">
        <v>9224963</v>
      </c>
      <c r="H79" s="37">
        <v>25965071</v>
      </c>
    </row>
    <row r="80" spans="1:8">
      <c r="A80" t="s">
        <v>215</v>
      </c>
      <c r="E80" s="21">
        <v>19825891</v>
      </c>
      <c r="F80" s="21">
        <v>23668279</v>
      </c>
      <c r="G80" s="21">
        <v>25045947</v>
      </c>
      <c r="H80" s="37">
        <v>68540117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X7"/>
  <sheetViews>
    <sheetView workbookViewId="0">
      <pane ySplit="5" topLeftCell="A6" activePane="bottomLeft" state="frozen"/>
      <selection pane="bottomLeft" activeCell="AD8" sqref="AD8"/>
    </sheetView>
  </sheetViews>
  <sheetFormatPr defaultRowHeight="13.2"/>
  <cols>
    <col min="10" max="10" width="9.88671875" bestFit="1" customWidth="1"/>
  </cols>
  <sheetData>
    <row r="1" spans="1:50">
      <c r="A1" t="s">
        <v>210</v>
      </c>
    </row>
    <row r="2" spans="1:50">
      <c r="A2" s="12" t="s">
        <v>205</v>
      </c>
    </row>
    <row r="4" spans="1:50">
      <c r="M4" s="1">
        <f>SUM(M6:M57)</f>
        <v>0</v>
      </c>
      <c r="N4" s="1">
        <f>SUM(N6:N57)</f>
        <v>0</v>
      </c>
      <c r="AD4" s="1">
        <f t="shared" ref="AD4:AE4" si="0">SUM(AD6:AD57)</f>
        <v>0</v>
      </c>
      <c r="AE4" s="1">
        <f t="shared" si="0"/>
        <v>0</v>
      </c>
      <c r="AU4" s="1">
        <f t="shared" ref="AU4:AV4" si="1">SUM(AU6:AU57)</f>
        <v>0</v>
      </c>
      <c r="AV4" s="1">
        <f t="shared" si="1"/>
        <v>0</v>
      </c>
    </row>
    <row r="5" spans="1:50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R5" s="17" t="s">
        <v>0</v>
      </c>
      <c r="S5" s="17" t="s">
        <v>1</v>
      </c>
      <c r="T5" s="17" t="s">
        <v>2</v>
      </c>
      <c r="U5" s="17" t="s">
        <v>3</v>
      </c>
      <c r="V5" s="17" t="s">
        <v>4</v>
      </c>
      <c r="W5" s="17" t="s">
        <v>5</v>
      </c>
      <c r="X5" s="17" t="s">
        <v>6</v>
      </c>
      <c r="Y5" s="17" t="s">
        <v>7</v>
      </c>
      <c r="Z5" s="17" t="s">
        <v>8</v>
      </c>
      <c r="AA5" s="17" t="s">
        <v>9</v>
      </c>
      <c r="AB5" s="17" t="s">
        <v>10</v>
      </c>
      <c r="AC5" s="17" t="s">
        <v>11</v>
      </c>
      <c r="AD5" s="17" t="s">
        <v>12</v>
      </c>
      <c r="AE5" s="17" t="s">
        <v>13</v>
      </c>
      <c r="AF5" s="17" t="s">
        <v>14</v>
      </c>
      <c r="AG5" s="17" t="s">
        <v>15</v>
      </c>
      <c r="AI5" s="17" t="s">
        <v>0</v>
      </c>
      <c r="AJ5" s="17" t="s">
        <v>1</v>
      </c>
      <c r="AK5" s="17" t="s">
        <v>2</v>
      </c>
      <c r="AL5" s="17" t="s">
        <v>3</v>
      </c>
      <c r="AM5" s="17" t="s">
        <v>4</v>
      </c>
      <c r="AN5" s="17" t="s">
        <v>5</v>
      </c>
      <c r="AO5" s="17" t="s">
        <v>6</v>
      </c>
      <c r="AP5" s="17" t="s">
        <v>7</v>
      </c>
      <c r="AQ5" s="17" t="s">
        <v>8</v>
      </c>
      <c r="AR5" s="17" t="s">
        <v>9</v>
      </c>
      <c r="AS5" s="17" t="s">
        <v>10</v>
      </c>
      <c r="AT5" s="17" t="s">
        <v>11</v>
      </c>
      <c r="AU5" s="17" t="s">
        <v>12</v>
      </c>
      <c r="AV5" s="17" t="s">
        <v>13</v>
      </c>
      <c r="AW5" s="17" t="s">
        <v>14</v>
      </c>
      <c r="AX5" s="17" t="s">
        <v>15</v>
      </c>
    </row>
    <row r="6" spans="1:50">
      <c r="A6" s="18" t="s">
        <v>16</v>
      </c>
      <c r="B6" s="19">
        <v>2016</v>
      </c>
      <c r="C6" s="19">
        <v>2016</v>
      </c>
      <c r="D6" s="18" t="s">
        <v>178</v>
      </c>
      <c r="E6" s="18" t="s">
        <v>90</v>
      </c>
      <c r="F6" s="18" t="s">
        <v>122</v>
      </c>
      <c r="G6" s="18" t="s">
        <v>123</v>
      </c>
      <c r="H6" s="18" t="s">
        <v>124</v>
      </c>
      <c r="I6" s="18" t="s">
        <v>125</v>
      </c>
      <c r="J6" s="18" t="s">
        <v>17</v>
      </c>
      <c r="K6" s="18" t="s">
        <v>121</v>
      </c>
      <c r="L6" s="18" t="s">
        <v>121</v>
      </c>
      <c r="M6" s="19">
        <v>0</v>
      </c>
      <c r="N6" s="19">
        <v>0</v>
      </c>
      <c r="O6" s="20">
        <v>42256.440011574072</v>
      </c>
      <c r="P6" s="18" t="s">
        <v>168</v>
      </c>
      <c r="R6" s="18" t="s">
        <v>16</v>
      </c>
      <c r="S6" s="19">
        <v>2016</v>
      </c>
      <c r="T6" s="19">
        <v>2017</v>
      </c>
      <c r="U6" s="18" t="s">
        <v>178</v>
      </c>
      <c r="V6" s="18" t="s">
        <v>90</v>
      </c>
      <c r="W6" s="18" t="s">
        <v>122</v>
      </c>
      <c r="X6" s="18" t="s">
        <v>123</v>
      </c>
      <c r="Y6" s="18" t="s">
        <v>124</v>
      </c>
      <c r="Z6" s="18" t="s">
        <v>125</v>
      </c>
      <c r="AA6" s="18" t="s">
        <v>17</v>
      </c>
      <c r="AB6" s="18" t="s">
        <v>121</v>
      </c>
      <c r="AC6" s="18" t="s">
        <v>121</v>
      </c>
      <c r="AD6" s="19">
        <v>0</v>
      </c>
      <c r="AE6" s="19">
        <v>0</v>
      </c>
      <c r="AF6" s="20">
        <v>42343.832384259258</v>
      </c>
      <c r="AG6" s="18" t="s">
        <v>53</v>
      </c>
      <c r="AI6" s="18" t="s">
        <v>16</v>
      </c>
      <c r="AJ6" s="19">
        <v>2016</v>
      </c>
      <c r="AK6" s="19">
        <v>2018</v>
      </c>
      <c r="AL6" s="18" t="s">
        <v>178</v>
      </c>
      <c r="AM6" s="18" t="s">
        <v>90</v>
      </c>
      <c r="AN6" s="18" t="s">
        <v>122</v>
      </c>
      <c r="AO6" s="18" t="s">
        <v>123</v>
      </c>
      <c r="AP6" s="18" t="s">
        <v>124</v>
      </c>
      <c r="AQ6" s="18" t="s">
        <v>125</v>
      </c>
      <c r="AR6" s="18" t="s">
        <v>17</v>
      </c>
      <c r="AS6" s="18" t="s">
        <v>121</v>
      </c>
      <c r="AT6" s="18" t="s">
        <v>121</v>
      </c>
      <c r="AU6" s="19">
        <v>0</v>
      </c>
      <c r="AV6" s="19">
        <v>0</v>
      </c>
      <c r="AW6" s="20">
        <v>42343.833449074074</v>
      </c>
      <c r="AX6" s="18" t="s">
        <v>53</v>
      </c>
    </row>
    <row r="7" spans="1:50">
      <c r="A7" s="18" t="s">
        <v>16</v>
      </c>
      <c r="B7" s="19">
        <v>2016</v>
      </c>
      <c r="C7" s="19">
        <v>2016</v>
      </c>
      <c r="D7" s="18" t="s">
        <v>191</v>
      </c>
      <c r="E7" s="18" t="s">
        <v>116</v>
      </c>
      <c r="F7" s="18" t="s">
        <v>122</v>
      </c>
      <c r="G7" s="18" t="s">
        <v>123</v>
      </c>
      <c r="H7" s="18" t="s">
        <v>124</v>
      </c>
      <c r="I7" s="18" t="s">
        <v>125</v>
      </c>
      <c r="J7" s="18" t="s">
        <v>17</v>
      </c>
      <c r="K7" s="18" t="s">
        <v>121</v>
      </c>
      <c r="L7" s="18" t="s">
        <v>121</v>
      </c>
      <c r="M7" s="19">
        <v>0</v>
      </c>
      <c r="N7" s="19">
        <v>0</v>
      </c>
      <c r="O7" s="20">
        <v>42256.440011574072</v>
      </c>
      <c r="P7" s="18" t="s">
        <v>168</v>
      </c>
      <c r="R7" s="18" t="s">
        <v>16</v>
      </c>
      <c r="S7" s="19">
        <v>2016</v>
      </c>
      <c r="T7" s="19">
        <v>2017</v>
      </c>
      <c r="U7" s="18" t="s">
        <v>191</v>
      </c>
      <c r="V7" s="18" t="s">
        <v>116</v>
      </c>
      <c r="W7" s="18" t="s">
        <v>122</v>
      </c>
      <c r="X7" s="18" t="s">
        <v>123</v>
      </c>
      <c r="Y7" s="18" t="s">
        <v>124</v>
      </c>
      <c r="Z7" s="18" t="s">
        <v>125</v>
      </c>
      <c r="AA7" s="18" t="s">
        <v>17</v>
      </c>
      <c r="AB7" s="18" t="s">
        <v>121</v>
      </c>
      <c r="AC7" s="18" t="s">
        <v>121</v>
      </c>
      <c r="AD7" s="19">
        <v>0</v>
      </c>
      <c r="AE7" s="19">
        <v>0</v>
      </c>
      <c r="AF7" s="20">
        <v>42256.440011574072</v>
      </c>
      <c r="AG7" s="18" t="s">
        <v>168</v>
      </c>
      <c r="AI7" s="18" t="s">
        <v>16</v>
      </c>
      <c r="AJ7" s="19">
        <v>2016</v>
      </c>
      <c r="AK7" s="19">
        <v>2018</v>
      </c>
      <c r="AL7" s="18" t="s">
        <v>191</v>
      </c>
      <c r="AM7" s="18" t="s">
        <v>116</v>
      </c>
      <c r="AN7" s="18" t="s">
        <v>122</v>
      </c>
      <c r="AO7" s="18" t="s">
        <v>123</v>
      </c>
      <c r="AP7" s="18" t="s">
        <v>124</v>
      </c>
      <c r="AQ7" s="18" t="s">
        <v>125</v>
      </c>
      <c r="AR7" s="18" t="s">
        <v>17</v>
      </c>
      <c r="AS7" s="18" t="s">
        <v>121</v>
      </c>
      <c r="AT7" s="18" t="s">
        <v>121</v>
      </c>
      <c r="AU7" s="19">
        <v>0</v>
      </c>
      <c r="AV7" s="19">
        <v>0</v>
      </c>
      <c r="AW7" s="20">
        <v>42343.912129629629</v>
      </c>
      <c r="AX7" s="18" t="s">
        <v>53</v>
      </c>
    </row>
  </sheetData>
  <autoFilter ref="A5:N7" xr:uid="{00000000-0009-0000-0000-000008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CA36D97-DC0C-46B6-9A54-9BC1BB546E6E}"/>
</file>

<file path=customXml/itemProps2.xml><?xml version="1.0" encoding="utf-8"?>
<ds:datastoreItem xmlns:ds="http://schemas.openxmlformats.org/officeDocument/2006/customXml" ds:itemID="{AAF6BA41-BF70-49A0-B795-DDFB62FDCBFE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9D7996-32BA-4E7E-BC2C-0FE5DE7C324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B974F5-1217-411E-AEC8-2B07EB87F4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Summary</vt:lpstr>
      <vt:lpstr>Annual FERC by Org</vt:lpstr>
      <vt:lpstr>2016</vt:lpstr>
      <vt:lpstr>2016 Pivot</vt:lpstr>
      <vt:lpstr>2017</vt:lpstr>
      <vt:lpstr>2018</vt:lpstr>
      <vt:lpstr>Recap</vt:lpstr>
      <vt:lpstr>Oper Pivot</vt:lpstr>
      <vt:lpstr>NonOper</vt:lpstr>
      <vt:lpstr>ISIT-1 (Adj. 3.07) 2020</vt:lpstr>
      <vt:lpstr>ISIT - 2 - Non-Labor</vt:lpstr>
      <vt:lpstr>'ISIT-1 (Adj. 3.07) 2020'!Print_Area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rpc2777</dc:creator>
  <cp:lastModifiedBy>Kimball, Paul</cp:lastModifiedBy>
  <cp:lastPrinted>2019-03-20T22:31:52Z</cp:lastPrinted>
  <dcterms:created xsi:type="dcterms:W3CDTF">2014-10-07T23:21:03Z</dcterms:created>
  <dcterms:modified xsi:type="dcterms:W3CDTF">2020-10-30T20:52:26Z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