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2435"/>
  </bookViews>
  <sheets>
    <sheet name="Page 5.1" sheetId="1" r:id="rId1"/>
    <sheet name="Page 5.1.1" sheetId="2" r:id="rId2"/>
    <sheet name="Page 5.1.2" sheetId="3" r:id="rId3"/>
    <sheet name="Page 5.1.3" sheetId="4" r:id="rId4"/>
    <sheet name="Page 5.1.4" sheetId="5" r:id="rId5"/>
  </sheets>
  <definedNames>
    <definedName name="_Order1">255</definedName>
    <definedName name="_Order2">0</definedName>
    <definedName name="_xlnm.Print_Area" localSheetId="0">'Page 5.1'!$A$1:$J$59</definedName>
    <definedName name="_xlnm.Print_Area" localSheetId="1">'Page 5.1.1'!$A$1:$P$44</definedName>
    <definedName name="_xlnm.Print_Area" localSheetId="2">'Page 5.1.2'!$A$1:$I$67</definedName>
    <definedName name="_xlnm.Print_Area" localSheetId="3">'Page 5.1.3'!$A$1:$I$67</definedName>
    <definedName name="_xlnm.Print_Area" localSheetId="4">'Page 5.1.4'!$A$1:$I$82</definedName>
    <definedName name="_xlnm.Print_Titles" localSheetId="2">'Page 5.1.2'!$A:$C,'Page 5.1.2'!$1:$6</definedName>
    <definedName name="_xlnm.Print_Titles" localSheetId="3">'Page 5.1.3'!$A:$C,'Page 5.1.3'!$1:$6</definedName>
    <definedName name="_xlnm.Print_Titles" localSheetId="4">'Page 5.1.4'!$A:$C,'Page 5.1.4'!$1:$6</definedName>
    <definedName name="SAPBEXrevision">1</definedName>
    <definedName name="SAPBEXsysID">"BWP"</definedName>
    <definedName name="SAPBEXwbID">"45FIHJWMI3GHFVKWLVCY66MTN"</definedName>
  </definedNames>
  <calcPr calcId="152511"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9" i="2" l="1"/>
  <c r="N38" i="2"/>
  <c r="N34" i="2"/>
  <c r="N33" i="2"/>
  <c r="N32" i="2"/>
  <c r="N31" i="2"/>
  <c r="N27" i="2"/>
  <c r="N26" i="2"/>
  <c r="N24" i="2"/>
  <c r="N23" i="2"/>
  <c r="N22" i="2"/>
  <c r="N21" i="2"/>
  <c r="N16" i="2"/>
  <c r="N15" i="2"/>
  <c r="H27" i="2"/>
  <c r="H39" i="2"/>
  <c r="H38" i="2"/>
  <c r="H34" i="2"/>
  <c r="H33" i="2"/>
  <c r="H32" i="2"/>
  <c r="H31" i="2"/>
  <c r="H26" i="2"/>
  <c r="H24" i="2"/>
  <c r="H23" i="2"/>
  <c r="H22" i="2"/>
  <c r="H21" i="2"/>
  <c r="H17" i="2"/>
  <c r="H16" i="2"/>
  <c r="H15" i="2"/>
  <c r="E17" i="2"/>
  <c r="E39" i="2"/>
  <c r="E38" i="2"/>
  <c r="E34" i="2"/>
  <c r="E33" i="2"/>
  <c r="E32" i="2"/>
  <c r="E31" i="2"/>
  <c r="E27" i="2"/>
  <c r="E26" i="2"/>
  <c r="E24" i="2"/>
  <c r="F24" i="2" s="1"/>
  <c r="E23" i="2"/>
  <c r="K23" i="2" s="1"/>
  <c r="E22" i="2"/>
  <c r="E21" i="2"/>
  <c r="E16" i="2"/>
  <c r="E15" i="2"/>
  <c r="H40" i="2"/>
  <c r="K25" i="2"/>
  <c r="I25" i="2"/>
  <c r="K17" i="2"/>
  <c r="F13" i="1" s="1"/>
  <c r="I13" i="1" s="1"/>
  <c r="F17" i="2"/>
  <c r="P8" i="2"/>
  <c r="N18" i="2" l="1"/>
  <c r="I32" i="2"/>
  <c r="I22" i="2"/>
  <c r="I21" i="2"/>
  <c r="P21" i="2" s="1"/>
  <c r="I23" i="2"/>
  <c r="I26" i="2"/>
  <c r="I31" i="2"/>
  <c r="P31" i="2" s="1"/>
  <c r="E35" i="2"/>
  <c r="H18" i="2"/>
  <c r="E28" i="2"/>
  <c r="F23" i="2"/>
  <c r="K27" i="2"/>
  <c r="F21" i="1" s="1"/>
  <c r="I21" i="1" s="1"/>
  <c r="K32" i="2"/>
  <c r="K33" i="2"/>
  <c r="F26" i="1" s="1"/>
  <c r="I26" i="1" s="1"/>
  <c r="H28" i="2"/>
  <c r="F26" i="2"/>
  <c r="I27" i="2"/>
  <c r="K39" i="2"/>
  <c r="F32" i="1" s="1"/>
  <c r="I32" i="1" s="1"/>
  <c r="I15" i="2"/>
  <c r="P15" i="2" s="1"/>
  <c r="I16" i="2"/>
  <c r="P16" i="2" s="1"/>
  <c r="I17" i="2"/>
  <c r="P17" i="2" s="1"/>
  <c r="N28" i="2"/>
  <c r="I24" i="2"/>
  <c r="P24" i="2" s="1"/>
  <c r="K26" i="2"/>
  <c r="F20" i="1" s="1"/>
  <c r="I20" i="1" s="1"/>
  <c r="N35" i="2"/>
  <c r="F38" i="2"/>
  <c r="N40" i="2"/>
  <c r="K16" i="2"/>
  <c r="F12" i="1" s="1"/>
  <c r="I12" i="1" s="1"/>
  <c r="F27" i="2"/>
  <c r="I33" i="2"/>
  <c r="P33" i="2" s="1"/>
  <c r="I34" i="2"/>
  <c r="E40" i="2"/>
  <c r="F39" i="2"/>
  <c r="P25" i="2"/>
  <c r="P22" i="2"/>
  <c r="P32" i="2"/>
  <c r="P23" i="2"/>
  <c r="P26" i="2"/>
  <c r="H35" i="2"/>
  <c r="K34" i="2"/>
  <c r="F27" i="1" s="1"/>
  <c r="I27" i="1" s="1"/>
  <c r="K15" i="2"/>
  <c r="K21" i="2"/>
  <c r="F17" i="1" s="1"/>
  <c r="I17" i="1" s="1"/>
  <c r="K22" i="2"/>
  <c r="F18" i="1" s="1"/>
  <c r="I18" i="1" s="1"/>
  <c r="K31" i="2"/>
  <c r="F15" i="2"/>
  <c r="F16" i="2"/>
  <c r="E18" i="2"/>
  <c r="F21" i="2"/>
  <c r="F22" i="2"/>
  <c r="K24" i="2"/>
  <c r="F19" i="1" s="1"/>
  <c r="I19" i="1" s="1"/>
  <c r="F25" i="2"/>
  <c r="L25" i="2" s="1"/>
  <c r="F31" i="2"/>
  <c r="F32" i="2"/>
  <c r="F33" i="2"/>
  <c r="F34" i="2"/>
  <c r="I38" i="2"/>
  <c r="I39" i="2"/>
  <c r="L39" i="2" s="1"/>
  <c r="K38" i="2"/>
  <c r="F31" i="1" s="1"/>
  <c r="L27" i="2" l="1"/>
  <c r="L32" i="2"/>
  <c r="L22" i="2"/>
  <c r="L31" i="2"/>
  <c r="L33" i="2"/>
  <c r="L26" i="2"/>
  <c r="P27" i="2"/>
  <c r="P28" i="2" s="1"/>
  <c r="I35" i="2"/>
  <c r="L23" i="2"/>
  <c r="L24" i="2"/>
  <c r="I28" i="2"/>
  <c r="L15" i="2"/>
  <c r="L34" i="2"/>
  <c r="P34" i="2"/>
  <c r="P35" i="2" s="1"/>
  <c r="E42" i="2"/>
  <c r="I31" i="1"/>
  <c r="I33" i="1" s="1"/>
  <c r="F33" i="1"/>
  <c r="K35" i="2"/>
  <c r="F25" i="1"/>
  <c r="I22" i="1"/>
  <c r="F22" i="1"/>
  <c r="K18" i="2"/>
  <c r="F11" i="1"/>
  <c r="N42" i="2"/>
  <c r="I18" i="2"/>
  <c r="P18" i="2"/>
  <c r="P38" i="2"/>
  <c r="K40" i="2"/>
  <c r="L17" i="2"/>
  <c r="L16" i="2"/>
  <c r="H42" i="2"/>
  <c r="F40" i="2"/>
  <c r="F28" i="2"/>
  <c r="L21" i="2"/>
  <c r="L38" i="2"/>
  <c r="L40" i="2" s="1"/>
  <c r="I40" i="2"/>
  <c r="F18" i="2"/>
  <c r="K28" i="2"/>
  <c r="P39" i="2"/>
  <c r="F35" i="2"/>
  <c r="L35" i="2" l="1"/>
  <c r="I42" i="2"/>
  <c r="L28" i="2"/>
  <c r="K42" i="2"/>
  <c r="F28" i="1"/>
  <c r="I25" i="1"/>
  <c r="I28" i="1" s="1"/>
  <c r="I11" i="1"/>
  <c r="I14" i="1" s="1"/>
  <c r="F14" i="1"/>
  <c r="L18" i="2"/>
  <c r="P40" i="2"/>
  <c r="P42" i="2" s="1"/>
  <c r="F42" i="2"/>
  <c r="L42" i="2" l="1"/>
  <c r="I35" i="1"/>
  <c r="F35" i="1"/>
</calcChain>
</file>

<file path=xl/sharedStrings.xml><?xml version="1.0" encoding="utf-8"?>
<sst xmlns="http://schemas.openxmlformats.org/spreadsheetml/2006/main" count="592" uniqueCount="178">
  <si>
    <t>TOTAL</t>
  </si>
  <si>
    <t>WASHINGTON</t>
  </si>
  <si>
    <t>ACCOUNT</t>
  </si>
  <si>
    <t>TYPE</t>
  </si>
  <si>
    <t>COMPANY</t>
  </si>
  <si>
    <t>FACTOR</t>
  </si>
  <si>
    <t>FACTOR %</t>
  </si>
  <si>
    <t>Allocated</t>
  </si>
  <si>
    <t>REF #</t>
  </si>
  <si>
    <t>Situs</t>
  </si>
  <si>
    <t>Total Net Power Cost Adjustment - Restating</t>
  </si>
  <si>
    <t>Description of Adjustment</t>
  </si>
  <si>
    <t>PacifiCorp</t>
  </si>
  <si>
    <t>Washington General Rate Case - 2021</t>
  </si>
  <si>
    <t>PAGE</t>
  </si>
  <si>
    <t>Adjustment to Expense:</t>
  </si>
  <si>
    <t>Sales for Resale  (Account 447)</t>
  </si>
  <si>
    <t>Existing Firm Sales - Pacific</t>
  </si>
  <si>
    <t>Post-Merger Firm Sales</t>
  </si>
  <si>
    <t>Non-Firm Sales</t>
  </si>
  <si>
    <t>Total Sales for Resale</t>
  </si>
  <si>
    <t>Purchased Power (Account 555)</t>
  </si>
  <si>
    <t>Existing Firm Demand - Pacific</t>
  </si>
  <si>
    <t>Existing Firm Energy - Pacific</t>
  </si>
  <si>
    <t>WA Qualifying Facilities</t>
  </si>
  <si>
    <t>Post-Merger Firm Energy</t>
  </si>
  <si>
    <t>Other Generation Expenses</t>
  </si>
  <si>
    <t>Total Purchased Power</t>
  </si>
  <si>
    <t>Wheeling (Account 565)</t>
  </si>
  <si>
    <t>Existing Firm - Pacific</t>
  </si>
  <si>
    <t>Post Merger Firm</t>
  </si>
  <si>
    <t>Non Firm</t>
  </si>
  <si>
    <t>Total Wheeling Expense</t>
  </si>
  <si>
    <t>Fuel Expense (Accounts 501 and 547)</t>
  </si>
  <si>
    <t>Fuel Consumed - Coal</t>
  </si>
  <si>
    <t>Fuel Consumed - Natural Gas</t>
  </si>
  <si>
    <t>Total Fuel and Other Expense</t>
  </si>
  <si>
    <t>447NPC</t>
  </si>
  <si>
    <t>555NPC</t>
  </si>
  <si>
    <t>565NPC</t>
  </si>
  <si>
    <t>501NPC</t>
  </si>
  <si>
    <t>547NPC</t>
  </si>
  <si>
    <t>RES</t>
  </si>
  <si>
    <t>CAGW</t>
  </si>
  <si>
    <t>CAEW</t>
  </si>
  <si>
    <t>WA</t>
  </si>
  <si>
    <t>Net Power Costs - West Control Area</t>
  </si>
  <si>
    <t>(1)</t>
  </si>
  <si>
    <t>(2)</t>
  </si>
  <si>
    <t>(3)</t>
  </si>
  <si>
    <t>(4)</t>
  </si>
  <si>
    <t>(5)</t>
  </si>
  <si>
    <t>(6)</t>
  </si>
  <si>
    <t>(7)</t>
  </si>
  <si>
    <t>(8)</t>
  </si>
  <si>
    <t>(9)</t>
  </si>
  <si>
    <t>(10)</t>
  </si>
  <si>
    <t>(11)</t>
  </si>
  <si>
    <t>(3) * (4)</t>
  </si>
  <si>
    <t>(3) * (6)</t>
  </si>
  <si>
    <t>(6) - (4)</t>
  </si>
  <si>
    <t>(7) - (5)</t>
  </si>
  <si>
    <t>(10) - (7)</t>
  </si>
  <si>
    <t>UNADJUSTED / PER BOOKS</t>
  </si>
  <si>
    <t>NORMALIZED NPC</t>
  </si>
  <si>
    <t>NORMALIZING ADJUSTMENT</t>
  </si>
  <si>
    <t>PRO FORMA NPC</t>
  </si>
  <si>
    <t>PRO FORMA ADJUSTMENT</t>
  </si>
  <si>
    <t>NPC (1)</t>
  </si>
  <si>
    <t>12 Months Ending Dec 2021</t>
  </si>
  <si>
    <t>12 Months Ended June 2019</t>
  </si>
  <si>
    <t>WCA</t>
  </si>
  <si>
    <t>FERC</t>
  </si>
  <si>
    <t>Alloc.</t>
  </si>
  <si>
    <t>Total West</t>
  </si>
  <si>
    <t>Washington</t>
  </si>
  <si>
    <t>Description</t>
  </si>
  <si>
    <t>Account</t>
  </si>
  <si>
    <t>Factor</t>
  </si>
  <si>
    <t>%</t>
  </si>
  <si>
    <t>Control Area</t>
  </si>
  <si>
    <t>Existing Firm Energy - Utah</t>
  </si>
  <si>
    <t>Existing Firm - Utah</t>
  </si>
  <si>
    <t>Total Net Power Cost</t>
  </si>
  <si>
    <t>Ref. 5.1.3</t>
  </si>
  <si>
    <t>Ref. 2.2</t>
  </si>
  <si>
    <t>Ref. 5.1.4</t>
  </si>
  <si>
    <t>Ref. 5.1</t>
  </si>
  <si>
    <t>Ref. 5.2</t>
  </si>
  <si>
    <t>Line 66</t>
  </si>
  <si>
    <t>Study Results</t>
  </si>
  <si>
    <t>MERGED PEAK/ENERGY SPLIT</t>
  </si>
  <si>
    <t>Period Ending</t>
  </si>
  <si>
    <t>($)</t>
  </si>
  <si>
    <t xml:space="preserve">Pre-Merger </t>
  </si>
  <si>
    <t>Total</t>
  </si>
  <si>
    <t>Demand</t>
  </si>
  <si>
    <t>Energy</t>
  </si>
  <si>
    <t>Non-Firm</t>
  </si>
  <si>
    <t>Post-Merger</t>
  </si>
  <si>
    <t>SPECIAL SALES FOR RESALE</t>
  </si>
  <si>
    <t>Pacific Pre Merger</t>
  </si>
  <si>
    <t>Post Merger</t>
  </si>
  <si>
    <t>Utah Pre Merger</t>
  </si>
  <si>
    <t>Misc/Pacific</t>
  </si>
  <si>
    <t>NonFirm Sub Total</t>
  </si>
  <si>
    <t>--------------------</t>
  </si>
  <si>
    <t xml:space="preserve"> </t>
  </si>
  <si>
    <t>TOTAL SPECIAL SALES</t>
  </si>
  <si>
    <t>PURCHASED POWER &amp; NET INTERCHANGE</t>
  </si>
  <si>
    <t>BPA Peak Purchase</t>
  </si>
  <si>
    <t>Pacific Capacity</t>
  </si>
  <si>
    <t>Mid Columbia</t>
  </si>
  <si>
    <t>Q.F. Contracts/PPL</t>
  </si>
  <si>
    <t>Small Purchases west</t>
  </si>
  <si>
    <t>Pacific Sub Total</t>
  </si>
  <si>
    <t>Gemstate</t>
  </si>
  <si>
    <t>GSLM</t>
  </si>
  <si>
    <t>QF Contracts/UPL</t>
  </si>
  <si>
    <t>IPP Layoff</t>
  </si>
  <si>
    <t>Small Purchases east</t>
  </si>
  <si>
    <t>UP&amp;L to PP&amp;L</t>
  </si>
  <si>
    <t>Utah Sub Total</t>
  </si>
  <si>
    <t>Combine Hills Wind</t>
  </si>
  <si>
    <t>Short Term Firm Purchases</t>
  </si>
  <si>
    <t>New Firm Sub Total</t>
  </si>
  <si>
    <t>TOTAL PURCHASED POWER &amp; NET INTERCHANGE</t>
  </si>
  <si>
    <t>WHEELING &amp; U. OF F. EXPENSE</t>
  </si>
  <si>
    <t>Pacific Firm Wheeling and Use of Facilities</t>
  </si>
  <si>
    <t>Utah Firm Wheeling and Use of Facilities</t>
  </si>
  <si>
    <t>Non-Firm Wheeling</t>
  </si>
  <si>
    <t>TOTAL WHEELING &amp; U. OF F. EXPENSE</t>
  </si>
  <si>
    <t>COAL FUEL BURN EXPENSE</t>
  </si>
  <si>
    <t>Colstrip</t>
  </si>
  <si>
    <t>Jim Bridger</t>
  </si>
  <si>
    <t>TOTAL COAL FUEL BURN EXPENSE</t>
  </si>
  <si>
    <t>GAS FUEL BURN EXPENSE</t>
  </si>
  <si>
    <t>Chehalis</t>
  </si>
  <si>
    <t>Hermiston</t>
  </si>
  <si>
    <t>TOTAL GAS FUEL BURN EXPENSE</t>
  </si>
  <si>
    <t>OTHER GENERATION EXPENSE</t>
  </si>
  <si>
    <t>TOTAL OTHER GEN. EXPENSE</t>
  </si>
  <si>
    <t>=</t>
  </si>
  <si>
    <t>NET POWER COST</t>
  </si>
  <si>
    <t>Ref 5.1.1</t>
  </si>
  <si>
    <t>Merged</t>
  </si>
  <si>
    <t>12ME Jun 19</t>
  </si>
  <si>
    <t>---------------------------------------------------------</t>
  </si>
  <si>
    <t xml:space="preserve">Combine Hills Wind p160595 </t>
  </si>
  <si>
    <t>Monsanto Reserves</t>
  </si>
  <si>
    <t>Non Firm Sub Total</t>
  </si>
  <si>
    <t>TOTAL PURCHASED PW &amp; NET INT.</t>
  </si>
  <si>
    <t>Nonfirm Wheeling</t>
  </si>
  <si>
    <t>THERMAL FUEL BURN EXPENSE</t>
  </si>
  <si>
    <t>TOTAL FUEL BURN EXPENSE</t>
  </si>
  <si>
    <t>Blundell</t>
  </si>
  <si>
    <t>Ref. 5.1.1</t>
  </si>
  <si>
    <t>01/21-12/21</t>
  </si>
  <si>
    <t>Cedar Springs Wind</t>
  </si>
  <si>
    <t>Cedar Springs Wind III</t>
  </si>
  <si>
    <t>Cove Mountain Solar</t>
  </si>
  <si>
    <t>Cove Mountain Solar II</t>
  </si>
  <si>
    <t>Hunter Solar</t>
  </si>
  <si>
    <t>MagCorp Reserves</t>
  </si>
  <si>
    <t>Milican Solar</t>
  </si>
  <si>
    <t>Milford Solar</t>
  </si>
  <si>
    <t>Nucor</t>
  </si>
  <si>
    <t>Prineville Solar</t>
  </si>
  <si>
    <t>Rock River Wind</t>
  </si>
  <si>
    <t>Sigurd Solar</t>
  </si>
  <si>
    <t>Three Buttes Wind</t>
  </si>
  <si>
    <t>Top of the World Wind</t>
  </si>
  <si>
    <t>Wolverine Creek Wind</t>
  </si>
  <si>
    <t>Other Generation</t>
  </si>
  <si>
    <t>5.1.1</t>
  </si>
  <si>
    <t>Ref. 5.1.2</t>
  </si>
  <si>
    <t>Net Power Costs - Restating</t>
  </si>
  <si>
    <t xml:space="preserve">The net power cost adjustment normalizes power costs by adjusting sales for resale, purchase power, wheeling and fuel in a manner consistent with the contractual terms of sales and purchase agreements, and normal hydro and temperature conditions for the PacifiCorp Balance Authority Area West (PACW) for the 12 months ended June 2019. 
</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</si>
</sst>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1" formatCode="_(* #,##0_);_(* \(#,##0\);_(* &quot;-&quot;_);_(@_)"/>
    <numFmt numFmtId="44" formatCode="_(&quot;$&quot;* #,##0.00_);_(&quot;$&quot;* \(#,##0.00\);_(&quot;$&quot;* &quot;-&quot;??_);_(@_)"/>
    <numFmt numFmtId="43" formatCode="_(* #,##0.00_);_(* \(#,##0.00\);_(* &quot;-&quot;??_);_(@_)"/>
    <numFmt numFmtId="164" formatCode="_(* #,##0_);_(* \(#,##0\);_(* &quot;-&quot;??_);_(@_)"/>
    <numFmt numFmtId="165" formatCode="0.0"/>
    <numFmt numFmtId="166" formatCode="0.0000%"/>
    <numFmt numFmtId="167" formatCode="0.000%"/>
    <numFmt numFmtId="168" formatCode="[$-409]mmm\-yy;@"/>
    <numFmt numFmtId="169" formatCode="#,##0\ ;[Red]\(#,##0\);0\ "/>
    <numFmt numFmtId="170" formatCode="0\ \ ;@\ \ "/>
    <numFmt numFmtId="171" formatCode="#,##0\ ;[Red]\(#,##0\)"/>
    <numFmt numFmtId="172" formatCode="#,##0.000000\ ;[Red]\(#,##0.000000\);0.000000\ "/>
    <numFmt numFmtId="173" formatCode="#,##0.00\ ;[Red]\(#,##0.00\)"/>
    <numFmt numFmtId="174" formatCode="0.0%"/>
  </numFmts>
  <fonts count="11">
    <font>
      <sz val="11"/>
      <color theme="1"/>
      <name val="Calibri"/>
      <family val="2"/>
      <scheme val="minor"/>
    </font>
    <font>
      <sz val="10"/>
      <name val="Arial"/>
      <family val="2"/>
    </font>
    <font>
      <b/>
      <sz val="10"/>
      <name val="Arial"/>
      <family val="2"/>
    </font>
    <font>
      <u val="singleAccounting"/>
      <sz val="10"/>
      <name val="Arial"/>
      <family val="2"/>
    </font>
    <font>
      <b/>
      <sz val="10"/>
      <color rgb="FFFF0000"/>
      <name val="Arial"/>
      <family val="2"/>
    </font>
    <font>
      <sz val="12"/>
      <name val="Times New Roman"/>
      <family val="1"/>
    </font>
    <font>
      <sz val="10"/>
      <color rgb="FFFF0000"/>
      <name val="Arial"/>
      <family val="2"/>
    </font>
    <font>
      <b/>
      <i/>
      <sz val="10"/>
      <name val="Arial"/>
      <family val="2"/>
    </font>
    <font>
      <i/>
      <sz val="10"/>
      <name val="Arial"/>
      <family val="2"/>
    </font>
    <font>
      <u/>
      <sz val="10"/>
      <name val="Arial"/>
      <family val="2"/>
    </font>
    <font>
      <sz val="10"/>
      <name val="Geneva"/>
      <family val="2"/>
    </font>
  </fonts>
  <fills count="3">
    <fill>
      <patternFill patternType="none"/>
    </fill>
    <fill>
      <patternFill patternType="gray125"/>
    </fill>
    <fill>
      <patternFill patternType="solid">
        <fgColor rgb="FFFFFF00"/>
        <bgColor indexed="64"/>
      </patternFill>
    </fill>
  </fills>
  <borders count="25">
    <border>
      <left/>
      <right/>
      <top/>
      <bottom/>
      <diagonal/>
    </border>
    <border>
      <left/>
      <right/>
      <top style="thin">
        <color indexed="64"/>
      </top>
      <bottom style="thin">
        <color indexed="64"/>
      </bottom>
      <diagonal/>
    </border>
    <border>
      <left style="medium">
        <color auto="1"/>
      </left>
      <right/>
      <top style="medium">
        <color auto="1"/>
      </top>
      <bottom/>
      <diagonal/>
    </border>
    <border>
      <left/>
      <right/>
      <top style="medium">
        <color indexed="64"/>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indexed="64"/>
      </bottom>
      <diagonal/>
    </border>
    <border>
      <left/>
      <right style="medium">
        <color auto="1"/>
      </right>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thin">
        <color indexed="64"/>
      </bottom>
      <diagonal/>
    </border>
    <border>
      <left style="medium">
        <color auto="1"/>
      </left>
      <right/>
      <top/>
      <bottom style="thin">
        <color indexed="64"/>
      </bottom>
      <diagonal/>
    </border>
    <border>
      <left/>
      <right style="medium">
        <color auto="1"/>
      </right>
      <top/>
      <bottom style="thin">
        <color indexed="64"/>
      </bottom>
      <diagonal/>
    </border>
    <border>
      <left style="medium">
        <color indexed="64"/>
      </left>
      <right style="medium">
        <color indexed="64"/>
      </right>
      <top/>
      <bottom style="thin">
        <color indexed="64"/>
      </bottom>
      <diagonal/>
    </border>
    <border>
      <left style="medium">
        <color auto="1"/>
      </left>
      <right/>
      <top style="thin">
        <color indexed="64"/>
      </top>
      <bottom style="thin">
        <color indexed="64"/>
      </bottom>
      <diagonal/>
    </border>
    <border>
      <left/>
      <right style="medium">
        <color auto="1"/>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auto="1"/>
      </left>
      <right/>
      <top style="thin">
        <color indexed="64"/>
      </top>
      <bottom style="double">
        <color indexed="64"/>
      </bottom>
      <diagonal/>
    </border>
    <border>
      <left/>
      <right style="medium">
        <color auto="1"/>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auto="1"/>
      </left>
      <right/>
      <top style="double">
        <color indexed="64"/>
      </top>
      <bottom/>
      <diagonal/>
    </border>
    <border>
      <left/>
      <right style="medium">
        <color auto="1"/>
      </right>
      <top style="double">
        <color indexed="64"/>
      </top>
      <bottom/>
      <diagonal/>
    </border>
    <border>
      <left style="medium">
        <color indexed="64"/>
      </left>
      <right style="medium">
        <color indexed="64"/>
      </right>
      <top/>
      <bottom style="medium">
        <color indexed="64"/>
      </bottom>
      <diagonal/>
    </border>
  </borders>
  <cellStyleXfs count="9">
    <xf numFmtId="0" fontId="0" fillId="0" borderId="0"/>
    <xf numFmtId="43" fontId="1" fillId="0" borderId="0" applyFont="0" applyFill="0" applyBorder="0" applyAlignment="0" applyProtection="0"/>
    <xf numFmtId="9" fontId="1" fillId="0" borderId="0" applyFont="0" applyFill="0" applyBorder="0" applyAlignment="0" applyProtection="0"/>
    <xf numFmtId="41" fontId="1" fillId="0" borderId="0"/>
    <xf numFmtId="41" fontId="1" fillId="0" borderId="0"/>
    <xf numFmtId="0" fontId="5" fillId="0" borderId="0"/>
    <xf numFmtId="0" fontId="1" fillId="0" borderId="0"/>
    <xf numFmtId="4" fontId="10" fillId="0" borderId="0" applyFont="0" applyFill="0" applyBorder="0" applyAlignment="0" applyProtection="0"/>
    <xf numFmtId="9" fontId="10" fillId="0" borderId="0" applyFont="0" applyFill="0" applyBorder="0" applyAlignment="0" applyProtection="0"/>
  </cellStyleXfs>
  <cellXfs count="180">
    <xf numFmtId="0" fontId="0" fillId="0" borderId="0" xfId="0"/>
    <xf numFmtId="41" fontId="2" fillId="0" borderId="0" xfId="3" applyFont="1"/>
    <xf numFmtId="41" fontId="3" fillId="0" borderId="0" xfId="3" applyFont="1" applyAlignment="1">
      <alignment horizontal="center"/>
    </xf>
    <xf numFmtId="164" fontId="3" fillId="0" borderId="0" xfId="1" applyNumberFormat="1" applyFont="1" applyAlignment="1">
      <alignment horizontal="center"/>
    </xf>
    <xf numFmtId="41" fontId="1" fillId="0" borderId="0" xfId="3" applyFont="1"/>
    <xf numFmtId="41" fontId="1" fillId="0" borderId="0" xfId="3" quotePrefix="1" applyFont="1" applyAlignment="1">
      <alignment horizontal="center"/>
    </xf>
    <xf numFmtId="41" fontId="1" fillId="0" borderId="0" xfId="3" applyFont="1" applyAlignment="1">
      <alignment horizontal="left" indent="1"/>
    </xf>
    <xf numFmtId="164" fontId="1" fillId="0" borderId="0" xfId="1" applyNumberFormat="1" applyFont="1"/>
    <xf numFmtId="41" fontId="1" fillId="0" borderId="0" xfId="3" applyFont="1" applyAlignment="1">
      <alignment horizontal="center"/>
    </xf>
    <xf numFmtId="165" fontId="1" fillId="0" borderId="0" xfId="3" applyNumberFormat="1" applyFont="1" applyAlignment="1">
      <alignment horizontal="center"/>
    </xf>
    <xf numFmtId="164" fontId="1" fillId="0" borderId="0" xfId="1" applyNumberFormat="1" applyFont="1" applyAlignment="1">
      <alignment horizontal="center"/>
    </xf>
    <xf numFmtId="166" fontId="1" fillId="0" borderId="0" xfId="2" applyNumberFormat="1" applyFont="1" applyFill="1" applyAlignment="1">
      <alignment horizontal="center"/>
    </xf>
    <xf numFmtId="41" fontId="1" fillId="2" borderId="0" xfId="3" applyFont="1" applyFill="1"/>
    <xf numFmtId="164" fontId="1" fillId="0" borderId="1" xfId="1" applyNumberFormat="1" applyFont="1" applyBorder="1"/>
    <xf numFmtId="41" fontId="1" fillId="0" borderId="0" xfId="3" applyFont="1" applyFill="1" applyAlignment="1">
      <alignment horizontal="center"/>
    </xf>
    <xf numFmtId="164" fontId="1" fillId="0" borderId="1" xfId="1" applyNumberFormat="1" applyFont="1" applyBorder="1" applyAlignment="1"/>
    <xf numFmtId="166" fontId="1" fillId="0" borderId="0" xfId="2" applyNumberFormat="1" applyFont="1" applyAlignment="1">
      <alignment horizontal="center"/>
    </xf>
    <xf numFmtId="164" fontId="1" fillId="0" borderId="0" xfId="1" applyNumberFormat="1" applyFont="1" applyBorder="1"/>
    <xf numFmtId="41" fontId="1" fillId="0" borderId="2" xfId="3" applyFont="1" applyBorder="1"/>
    <xf numFmtId="41" fontId="1" fillId="0" borderId="0" xfId="3" applyFont="1" applyBorder="1"/>
    <xf numFmtId="41" fontId="1" fillId="0" borderId="5" xfId="3" applyFont="1" applyBorder="1"/>
    <xf numFmtId="41" fontId="1" fillId="0" borderId="7" xfId="3" applyFont="1" applyBorder="1"/>
    <xf numFmtId="41" fontId="2" fillId="0" borderId="0" xfId="3" applyFont="1" applyBorder="1" applyProtection="1">
      <protection locked="0"/>
    </xf>
    <xf numFmtId="41" fontId="1" fillId="0" borderId="0" xfId="3" applyFont="1" applyAlignment="1">
      <alignment horizontal="right"/>
    </xf>
    <xf numFmtId="167" fontId="1" fillId="0" borderId="0" xfId="2" applyNumberFormat="1" applyFont="1" applyAlignment="1">
      <alignment horizontal="center"/>
    </xf>
    <xf numFmtId="167" fontId="1" fillId="0" borderId="0" xfId="2" applyNumberFormat="1" applyFont="1" applyFill="1" applyAlignment="1">
      <alignment horizontal="center"/>
    </xf>
    <xf numFmtId="0" fontId="1" fillId="0" borderId="0" xfId="3" applyNumberFormat="1" applyFont="1" applyBorder="1" applyAlignment="1">
      <alignment horizontal="left" vertical="top" wrapText="1"/>
    </xf>
    <xf numFmtId="41" fontId="2" fillId="0" borderId="0" xfId="4" applyFont="1" applyAlignment="1">
      <alignment horizontal="left"/>
    </xf>
    <xf numFmtId="41" fontId="1" fillId="0" borderId="0" xfId="4" applyFont="1" applyAlignment="1">
      <alignment horizontal="center"/>
    </xf>
    <xf numFmtId="41" fontId="1" fillId="0" borderId="0" xfId="4" applyFont="1"/>
    <xf numFmtId="41" fontId="1" fillId="0" borderId="0" xfId="4" applyFont="1" applyFill="1"/>
    <xf numFmtId="41" fontId="2" fillId="0" borderId="0" xfId="4" applyFont="1"/>
    <xf numFmtId="41" fontId="1" fillId="0" borderId="0" xfId="4" applyFont="1" applyFill="1" applyAlignment="1">
      <alignment horizontal="center"/>
    </xf>
    <xf numFmtId="41" fontId="4" fillId="0" borderId="0" xfId="4" applyFont="1" applyAlignment="1">
      <alignment horizontal="center"/>
    </xf>
    <xf numFmtId="0" fontId="2" fillId="0" borderId="0" xfId="5" applyFont="1"/>
    <xf numFmtId="41" fontId="2" fillId="0" borderId="0" xfId="4" applyFont="1" applyAlignment="1">
      <alignment horizontal="center"/>
    </xf>
    <xf numFmtId="41" fontId="2" fillId="0" borderId="0" xfId="4" applyFont="1" applyFill="1" applyAlignment="1">
      <alignment horizontal="center"/>
    </xf>
    <xf numFmtId="49" fontId="2" fillId="0" borderId="0" xfId="4" applyNumberFormat="1" applyFont="1" applyFill="1" applyAlignment="1">
      <alignment horizontal="center"/>
    </xf>
    <xf numFmtId="41" fontId="2" fillId="0" borderId="0" xfId="4" quotePrefix="1" applyFont="1" applyAlignment="1">
      <alignment horizontal="center"/>
    </xf>
    <xf numFmtId="41" fontId="2" fillId="0" borderId="0" xfId="4" quotePrefix="1" applyFont="1" applyFill="1" applyAlignment="1">
      <alignment horizontal="center"/>
    </xf>
    <xf numFmtId="41" fontId="2" fillId="0" borderId="0" xfId="4" applyFont="1" applyBorder="1" applyAlignment="1">
      <alignment horizontal="center"/>
    </xf>
    <xf numFmtId="41" fontId="2" fillId="0" borderId="10" xfId="4" applyFont="1" applyFill="1" applyBorder="1" applyAlignment="1">
      <alignment horizontal="center"/>
    </xf>
    <xf numFmtId="41" fontId="2" fillId="0" borderId="10" xfId="4" applyFont="1" applyBorder="1" applyAlignment="1">
      <alignment horizontal="centerContinuous"/>
    </xf>
    <xf numFmtId="41" fontId="1" fillId="0" borderId="5" xfId="4" applyFont="1" applyFill="1" applyBorder="1" applyAlignment="1">
      <alignment horizontal="centerContinuous"/>
    </xf>
    <xf numFmtId="41" fontId="2" fillId="0" borderId="6" xfId="4" applyFont="1" applyFill="1" applyBorder="1" applyAlignment="1">
      <alignment horizontal="centerContinuous"/>
    </xf>
    <xf numFmtId="41" fontId="1" fillId="0" borderId="11" xfId="4" applyFont="1" applyFill="1" applyBorder="1" applyAlignment="1">
      <alignment horizontal="center"/>
    </xf>
    <xf numFmtId="41" fontId="1" fillId="0" borderId="0" xfId="4" applyFont="1" applyFill="1" applyBorder="1" applyAlignment="1">
      <alignment horizontal="center"/>
    </xf>
    <xf numFmtId="41" fontId="1" fillId="0" borderId="6" xfId="4" applyFont="1" applyFill="1" applyBorder="1" applyAlignment="1">
      <alignment horizontal="center"/>
    </xf>
    <xf numFmtId="41" fontId="1" fillId="0" borderId="11" xfId="4" applyFont="1" applyBorder="1" applyAlignment="1">
      <alignment horizontal="centerContinuous"/>
    </xf>
    <xf numFmtId="41" fontId="1" fillId="0" borderId="5" xfId="4" applyFont="1" applyBorder="1" applyAlignment="1">
      <alignment horizontal="centerContinuous"/>
    </xf>
    <xf numFmtId="41" fontId="1" fillId="0" borderId="6" xfId="4" applyFont="1" applyBorder="1" applyAlignment="1">
      <alignment horizontal="centerContinuous"/>
    </xf>
    <xf numFmtId="41" fontId="2" fillId="0" borderId="11" xfId="4" applyFont="1" applyFill="1" applyBorder="1" applyAlignment="1">
      <alignment horizontal="center"/>
    </xf>
    <xf numFmtId="41" fontId="2" fillId="0" borderId="0" xfId="4" applyFont="1" applyFill="1" applyBorder="1" applyAlignment="1">
      <alignment horizontal="center"/>
    </xf>
    <xf numFmtId="41" fontId="2" fillId="0" borderId="6" xfId="4" applyFont="1" applyBorder="1" applyAlignment="1">
      <alignment horizontal="center"/>
    </xf>
    <xf numFmtId="41" fontId="2" fillId="0" borderId="11" xfId="4" applyFont="1" applyBorder="1" applyAlignment="1">
      <alignment horizontal="center"/>
    </xf>
    <xf numFmtId="41" fontId="2" fillId="0" borderId="5" xfId="4" applyFont="1" applyBorder="1" applyAlignment="1">
      <alignment horizontal="center"/>
    </xf>
    <xf numFmtId="41" fontId="2" fillId="0" borderId="5" xfId="4" applyFont="1" applyFill="1" applyBorder="1" applyAlignment="1">
      <alignment horizontal="center"/>
    </xf>
    <xf numFmtId="41" fontId="2" fillId="0" borderId="6" xfId="4" applyFont="1" applyFill="1" applyBorder="1" applyAlignment="1">
      <alignment horizontal="center"/>
    </xf>
    <xf numFmtId="41" fontId="2" fillId="0" borderId="12" xfId="4" applyFont="1" applyBorder="1" applyAlignment="1">
      <alignment horizontal="center"/>
    </xf>
    <xf numFmtId="41" fontId="2" fillId="0" borderId="13" xfId="4" applyFont="1" applyBorder="1" applyAlignment="1">
      <alignment horizontal="center"/>
    </xf>
    <xf numFmtId="41" fontId="2" fillId="0" borderId="14" xfId="4" applyFont="1" applyBorder="1" applyAlignment="1">
      <alignment horizontal="center"/>
    </xf>
    <xf numFmtId="41" fontId="2" fillId="0" borderId="13" xfId="4" applyFont="1" applyFill="1" applyBorder="1" applyAlignment="1">
      <alignment horizontal="center"/>
    </xf>
    <xf numFmtId="41" fontId="2" fillId="0" borderId="14" xfId="4" applyFont="1" applyFill="1" applyBorder="1" applyAlignment="1">
      <alignment horizontal="center"/>
    </xf>
    <xf numFmtId="41" fontId="2" fillId="0" borderId="15" xfId="4" applyFont="1" applyFill="1" applyBorder="1" applyAlignment="1">
      <alignment horizontal="center"/>
    </xf>
    <xf numFmtId="41" fontId="2" fillId="0" borderId="15" xfId="4" applyFont="1" applyBorder="1" applyAlignment="1">
      <alignment horizontal="center"/>
    </xf>
    <xf numFmtId="41" fontId="1" fillId="0" borderId="5" xfId="4" applyFont="1" applyBorder="1" applyAlignment="1">
      <alignment horizontal="center"/>
    </xf>
    <xf numFmtId="41" fontId="1" fillId="0" borderId="6" xfId="4" applyFont="1" applyBorder="1" applyAlignment="1">
      <alignment horizontal="center"/>
    </xf>
    <xf numFmtId="41" fontId="1" fillId="0" borderId="5" xfId="4" applyFont="1" applyFill="1" applyBorder="1" applyAlignment="1">
      <alignment horizontal="center"/>
    </xf>
    <xf numFmtId="41" fontId="1" fillId="0" borderId="6" xfId="4" applyFont="1" applyFill="1" applyBorder="1"/>
    <xf numFmtId="41" fontId="1" fillId="0" borderId="11" xfId="4" applyFont="1" applyBorder="1" applyAlignment="1">
      <alignment horizontal="center"/>
    </xf>
    <xf numFmtId="41" fontId="6" fillId="0" borderId="0" xfId="4" applyFont="1"/>
    <xf numFmtId="166" fontId="1" fillId="0" borderId="5" xfId="4" applyNumberFormat="1" applyFont="1" applyBorder="1" applyAlignment="1">
      <alignment horizontal="center"/>
    </xf>
    <xf numFmtId="41" fontId="1" fillId="0" borderId="0" xfId="4" applyFont="1" applyAlignment="1">
      <alignment horizontal="left" indent="1"/>
    </xf>
    <xf numFmtId="41" fontId="1" fillId="0" borderId="0" xfId="4" quotePrefix="1" applyFont="1" applyAlignment="1">
      <alignment horizontal="center"/>
    </xf>
    <xf numFmtId="41" fontId="1" fillId="0" borderId="5" xfId="4" quotePrefix="1" applyFont="1" applyBorder="1" applyAlignment="1">
      <alignment horizontal="center"/>
    </xf>
    <xf numFmtId="41" fontId="1" fillId="0" borderId="6" xfId="4" quotePrefix="1" applyFont="1" applyBorder="1" applyAlignment="1">
      <alignment horizontal="center"/>
    </xf>
    <xf numFmtId="41" fontId="1" fillId="0" borderId="5" xfId="4" quotePrefix="1" applyFont="1" applyFill="1" applyBorder="1" applyAlignment="1">
      <alignment horizontal="center"/>
    </xf>
    <xf numFmtId="41" fontId="1" fillId="0" borderId="6" xfId="4" quotePrefix="1" applyFont="1" applyFill="1" applyBorder="1" applyAlignment="1">
      <alignment horizontal="center"/>
    </xf>
    <xf numFmtId="41" fontId="1" fillId="0" borderId="11" xfId="4" quotePrefix="1" applyFont="1" applyFill="1" applyBorder="1" applyAlignment="1">
      <alignment horizontal="center"/>
    </xf>
    <xf numFmtId="41" fontId="1" fillId="0" borderId="0" xfId="4" quotePrefix="1" applyFont="1" applyFill="1" applyBorder="1" applyAlignment="1">
      <alignment horizontal="center"/>
    </xf>
    <xf numFmtId="41" fontId="1" fillId="0" borderId="11" xfId="4" quotePrefix="1" applyFont="1" applyBorder="1" applyAlignment="1">
      <alignment horizontal="center"/>
    </xf>
    <xf numFmtId="41" fontId="1" fillId="0" borderId="14" xfId="4" quotePrefix="1" applyFont="1" applyFill="1" applyBorder="1" applyAlignment="1">
      <alignment horizontal="center"/>
    </xf>
    <xf numFmtId="37" fontId="1" fillId="0" borderId="16" xfId="4" applyNumberFormat="1" applyFont="1" applyBorder="1"/>
    <xf numFmtId="37" fontId="1" fillId="0" borderId="17" xfId="4" applyNumberFormat="1" applyFont="1" applyBorder="1"/>
    <xf numFmtId="37" fontId="1" fillId="0" borderId="16" xfId="4" applyNumberFormat="1" applyFont="1" applyFill="1" applyBorder="1"/>
    <xf numFmtId="37" fontId="1" fillId="0" borderId="17" xfId="4" applyNumberFormat="1" applyFont="1" applyFill="1" applyBorder="1"/>
    <xf numFmtId="41" fontId="1" fillId="0" borderId="16" xfId="4" quotePrefix="1" applyFont="1" applyFill="1" applyBorder="1" applyAlignment="1">
      <alignment horizontal="center"/>
    </xf>
    <xf numFmtId="41" fontId="1" fillId="0" borderId="17" xfId="4" quotePrefix="1" applyFont="1" applyFill="1" applyBorder="1" applyAlignment="1">
      <alignment horizontal="center"/>
    </xf>
    <xf numFmtId="37" fontId="1" fillId="0" borderId="18" xfId="4" applyNumberFormat="1" applyFont="1" applyFill="1" applyBorder="1"/>
    <xf numFmtId="37" fontId="1" fillId="0" borderId="18" xfId="4" applyNumberFormat="1" applyFont="1" applyBorder="1"/>
    <xf numFmtId="37" fontId="1" fillId="0" borderId="6" xfId="4" applyNumberFormat="1" applyFont="1" applyFill="1" applyBorder="1"/>
    <xf numFmtId="37" fontId="1" fillId="0" borderId="6" xfId="4" quotePrefix="1" applyNumberFormat="1" applyFont="1" applyFill="1" applyBorder="1"/>
    <xf numFmtId="41" fontId="1" fillId="0" borderId="0" xfId="4" applyFont="1" applyAlignment="1">
      <alignment horizontal="left"/>
    </xf>
    <xf numFmtId="164" fontId="1" fillId="0" borderId="5" xfId="4" applyNumberFormat="1" applyFont="1" applyBorder="1" applyAlignment="1">
      <alignment horizontal="center"/>
    </xf>
    <xf numFmtId="41" fontId="1" fillId="0" borderId="0" xfId="4" applyFont="1" applyFill="1" applyAlignment="1">
      <alignment horizontal="left" indent="1"/>
    </xf>
    <xf numFmtId="41" fontId="1" fillId="0" borderId="0" xfId="4" quotePrefix="1" applyFont="1" applyFill="1" applyAlignment="1">
      <alignment horizontal="center"/>
    </xf>
    <xf numFmtId="41" fontId="6" fillId="0" borderId="0" xfId="4" applyFont="1" applyAlignment="1">
      <alignment horizontal="center"/>
    </xf>
    <xf numFmtId="37" fontId="1" fillId="0" borderId="5" xfId="4" applyNumberFormat="1" applyFont="1" applyBorder="1"/>
    <xf numFmtId="37" fontId="1" fillId="0" borderId="6" xfId="4" applyNumberFormat="1" applyFont="1" applyBorder="1"/>
    <xf numFmtId="37" fontId="1" fillId="0" borderId="5" xfId="4" applyNumberFormat="1" applyFont="1" applyFill="1" applyBorder="1"/>
    <xf numFmtId="37" fontId="1" fillId="0" borderId="11" xfId="4" applyNumberFormat="1" applyFont="1" applyFill="1" applyBorder="1"/>
    <xf numFmtId="37" fontId="1" fillId="0" borderId="0" xfId="4" applyNumberFormat="1" applyFont="1" applyFill="1" applyBorder="1"/>
    <xf numFmtId="37" fontId="1" fillId="0" borderId="11" xfId="4" applyNumberFormat="1" applyFont="1" applyBorder="1"/>
    <xf numFmtId="37" fontId="2" fillId="0" borderId="19" xfId="4" applyNumberFormat="1" applyFont="1" applyBorder="1"/>
    <xf numFmtId="37" fontId="2" fillId="0" borderId="20" xfId="4" applyNumberFormat="1" applyFont="1" applyFill="1" applyBorder="1"/>
    <xf numFmtId="37" fontId="2" fillId="0" borderId="0" xfId="4" applyNumberFormat="1" applyFont="1" applyBorder="1"/>
    <xf numFmtId="37" fontId="2" fillId="0" borderId="19" xfId="4" applyNumberFormat="1" applyFont="1" applyFill="1" applyBorder="1"/>
    <xf numFmtId="37" fontId="2" fillId="0" borderId="21" xfId="4" applyNumberFormat="1" applyFont="1" applyFill="1" applyBorder="1"/>
    <xf numFmtId="37" fontId="2" fillId="0" borderId="21" xfId="4" applyNumberFormat="1" applyFont="1" applyBorder="1"/>
    <xf numFmtId="41" fontId="4" fillId="0" borderId="0" xfId="4" applyFont="1"/>
    <xf numFmtId="41" fontId="2" fillId="0" borderId="22" xfId="4" applyFont="1" applyBorder="1" applyAlignment="1">
      <alignment horizontal="right"/>
    </xf>
    <xf numFmtId="41" fontId="2" fillId="0" borderId="23" xfId="4" applyFont="1" applyBorder="1" applyAlignment="1">
      <alignment horizontal="center"/>
    </xf>
    <xf numFmtId="41" fontId="2" fillId="0" borderId="5" xfId="4" applyFont="1" applyFill="1" applyBorder="1" applyAlignment="1">
      <alignment horizontal="right"/>
    </xf>
    <xf numFmtId="41" fontId="1" fillId="0" borderId="7" xfId="4" applyFont="1" applyBorder="1" applyAlignment="1">
      <alignment horizontal="center"/>
    </xf>
    <xf numFmtId="41" fontId="2" fillId="0" borderId="9" xfId="4" applyFont="1" applyBorder="1" applyAlignment="1">
      <alignment horizontal="center"/>
    </xf>
    <xf numFmtId="41" fontId="1" fillId="0" borderId="7" xfId="4" applyFont="1" applyFill="1" applyBorder="1" applyAlignment="1">
      <alignment horizontal="center"/>
    </xf>
    <xf numFmtId="41" fontId="1" fillId="0" borderId="9" xfId="4" applyFont="1" applyFill="1" applyBorder="1" applyAlignment="1">
      <alignment horizontal="center"/>
    </xf>
    <xf numFmtId="37" fontId="1" fillId="0" borderId="9" xfId="4" applyNumberFormat="1" applyFont="1" applyFill="1" applyBorder="1"/>
    <xf numFmtId="41" fontId="1" fillId="0" borderId="24" xfId="4" applyFont="1" applyFill="1" applyBorder="1" applyAlignment="1">
      <alignment horizontal="center"/>
    </xf>
    <xf numFmtId="41" fontId="1" fillId="0" borderId="24" xfId="4" applyFont="1" applyBorder="1" applyAlignment="1">
      <alignment horizontal="center"/>
    </xf>
    <xf numFmtId="0" fontId="7" fillId="0" borderId="0" xfId="6" applyFont="1"/>
    <xf numFmtId="0" fontId="1" fillId="0" borderId="0" xfId="6" applyFont="1"/>
    <xf numFmtId="0" fontId="1" fillId="0" borderId="0" xfId="6" applyFont="1" applyAlignment="1">
      <alignment horizontal="center"/>
    </xf>
    <xf numFmtId="0" fontId="2" fillId="0" borderId="0" xfId="6" applyFont="1" applyAlignment="1">
      <alignment horizontal="center"/>
    </xf>
    <xf numFmtId="1" fontId="8" fillId="0" borderId="0" xfId="6" applyNumberFormat="1" applyFont="1"/>
    <xf numFmtId="0" fontId="8" fillId="0" borderId="0" xfId="6" applyFont="1"/>
    <xf numFmtId="0" fontId="1" fillId="0" borderId="0" xfId="6" applyFont="1" applyAlignment="1">
      <alignment horizontal="right"/>
    </xf>
    <xf numFmtId="169" fontId="1" fillId="0" borderId="0" xfId="6" applyNumberFormat="1" applyFont="1" applyAlignment="1">
      <alignment horizontal="center"/>
    </xf>
    <xf numFmtId="0" fontId="9" fillId="0" borderId="0" xfId="6" applyNumberFormat="1" applyFont="1" applyAlignment="1">
      <alignment horizontal="right"/>
    </xf>
    <xf numFmtId="170" fontId="9" fillId="0" borderId="0" xfId="6" applyNumberFormat="1" applyFont="1" applyAlignment="1">
      <alignment horizontal="right"/>
    </xf>
    <xf numFmtId="169" fontId="9" fillId="0" borderId="0" xfId="6" applyNumberFormat="1" applyFont="1" applyAlignment="1">
      <alignment horizontal="center"/>
    </xf>
    <xf numFmtId="169" fontId="1" fillId="0" borderId="0" xfId="6" applyNumberFormat="1" applyFont="1"/>
    <xf numFmtId="41" fontId="1" fillId="0" borderId="0" xfId="6" applyNumberFormat="1" applyFont="1"/>
    <xf numFmtId="171" fontId="1" fillId="0" borderId="0" xfId="6" applyNumberFormat="1" applyFont="1"/>
    <xf numFmtId="3" fontId="1" fillId="0" borderId="0" xfId="6" applyNumberFormat="1" applyFont="1"/>
    <xf numFmtId="0" fontId="1" fillId="0" borderId="0" xfId="6" applyFont="1" applyAlignment="1">
      <alignment horizontal="fill"/>
    </xf>
    <xf numFmtId="172" fontId="1" fillId="0" borderId="0" xfId="6" applyNumberFormat="1" applyFont="1"/>
    <xf numFmtId="173" fontId="1" fillId="0" borderId="0" xfId="6" applyNumberFormat="1" applyFont="1"/>
    <xf numFmtId="174" fontId="1" fillId="0" borderId="0" xfId="8" applyNumberFormat="1" applyFont="1"/>
    <xf numFmtId="41" fontId="1" fillId="0" borderId="0" xfId="6" quotePrefix="1" applyNumberFormat="1" applyFont="1"/>
    <xf numFmtId="0" fontId="1" fillId="0" borderId="0" xfId="6" quotePrefix="1" applyFont="1" applyAlignment="1">
      <alignment horizontal="left"/>
    </xf>
    <xf numFmtId="0" fontId="1" fillId="0" borderId="0" xfId="6" applyFont="1" applyFill="1"/>
    <xf numFmtId="4" fontId="1" fillId="0" borderId="0" xfId="6" applyNumberFormat="1" applyFont="1"/>
    <xf numFmtId="41" fontId="1" fillId="0" borderId="0" xfId="6" applyNumberFormat="1" applyFont="1" applyFill="1"/>
    <xf numFmtId="38" fontId="1" fillId="0" borderId="0" xfId="6" applyNumberFormat="1" applyFont="1" applyAlignment="1">
      <alignment horizontal="fill"/>
    </xf>
    <xf numFmtId="0" fontId="2" fillId="0" borderId="0" xfId="6" applyFont="1" applyAlignment="1">
      <alignment horizontal="right"/>
    </xf>
    <xf numFmtId="171" fontId="1" fillId="0" borderId="0" xfId="6" applyNumberFormat="1" applyFont="1" applyFill="1"/>
    <xf numFmtId="169" fontId="1" fillId="0" borderId="0" xfId="6" applyNumberFormat="1" applyFont="1" applyFill="1"/>
    <xf numFmtId="43" fontId="1" fillId="0" borderId="0" xfId="6" applyNumberFormat="1" applyFont="1"/>
    <xf numFmtId="41" fontId="2" fillId="0" borderId="11" xfId="4" applyFont="1" applyFill="1" applyBorder="1" applyAlignment="1">
      <alignment horizontal="right"/>
    </xf>
    <xf numFmtId="41" fontId="2" fillId="0" borderId="11" xfId="4" applyFont="1" applyBorder="1" applyAlignment="1">
      <alignment horizontal="right"/>
    </xf>
    <xf numFmtId="167" fontId="1" fillId="0" borderId="0" xfId="4" applyNumberFormat="1" applyFont="1" applyAlignment="1">
      <alignment horizontal="center"/>
    </xf>
    <xf numFmtId="41" fontId="2" fillId="0" borderId="0" xfId="3" applyFont="1" applyFill="1" applyBorder="1"/>
    <xf numFmtId="41" fontId="1" fillId="0" borderId="0" xfId="4" applyFont="1" applyFill="1" applyBorder="1"/>
    <xf numFmtId="41" fontId="4" fillId="0" borderId="0" xfId="4" applyFont="1" applyBorder="1" applyAlignment="1">
      <alignment horizontal="center"/>
    </xf>
    <xf numFmtId="49" fontId="2" fillId="0" borderId="0" xfId="4" applyNumberFormat="1" applyFont="1" applyFill="1" applyBorder="1" applyAlignment="1">
      <alignment horizontal="center"/>
    </xf>
    <xf numFmtId="41" fontId="2" fillId="0" borderId="0" xfId="4" quotePrefix="1" applyFont="1" applyBorder="1" applyAlignment="1">
      <alignment horizontal="center"/>
    </xf>
    <xf numFmtId="37" fontId="2" fillId="0" borderId="0" xfId="4" applyNumberFormat="1" applyFont="1" applyFill="1" applyBorder="1"/>
    <xf numFmtId="41" fontId="1" fillId="0" borderId="0" xfId="4" applyFont="1" applyBorder="1"/>
    <xf numFmtId="49" fontId="2" fillId="0" borderId="0" xfId="4" applyNumberFormat="1" applyFont="1" applyBorder="1" applyAlignment="1">
      <alignment horizontal="center"/>
    </xf>
    <xf numFmtId="49" fontId="1" fillId="0" borderId="0" xfId="4" applyNumberFormat="1" applyFont="1" applyBorder="1" applyAlignment="1">
      <alignment horizontal="centerContinuous"/>
    </xf>
    <xf numFmtId="44" fontId="1" fillId="0" borderId="0" xfId="4" applyNumberFormat="1" applyFont="1" applyBorder="1" applyAlignment="1">
      <alignment horizontal="center"/>
    </xf>
    <xf numFmtId="44" fontId="1" fillId="0" borderId="0" xfId="4" applyNumberFormat="1" applyFont="1" applyFill="1" applyBorder="1" applyAlignment="1">
      <alignment horizontal="center"/>
    </xf>
    <xf numFmtId="37" fontId="1" fillId="0" borderId="0" xfId="4" applyNumberFormat="1" applyFont="1" applyBorder="1"/>
    <xf numFmtId="37" fontId="2" fillId="0" borderId="0" xfId="4" applyNumberFormat="1" applyFont="1" applyBorder="1" applyAlignment="1">
      <alignment horizontal="center"/>
    </xf>
    <xf numFmtId="0" fontId="1" fillId="0" borderId="3" xfId="3" applyNumberFormat="1" applyFont="1" applyBorder="1" applyAlignment="1">
      <alignment horizontal="left" vertical="top" wrapText="1"/>
    </xf>
    <xf numFmtId="0" fontId="1" fillId="0" borderId="4" xfId="3" applyNumberFormat="1" applyFont="1" applyBorder="1" applyAlignment="1">
      <alignment horizontal="left" vertical="top" wrapText="1"/>
    </xf>
    <xf numFmtId="0" fontId="1" fillId="0" borderId="0" xfId="3" applyNumberFormat="1" applyFont="1" applyBorder="1" applyAlignment="1">
      <alignment horizontal="left" vertical="top" wrapText="1"/>
    </xf>
    <xf numFmtId="0" fontId="1" fillId="0" borderId="6" xfId="3" applyNumberFormat="1" applyFont="1" applyBorder="1" applyAlignment="1">
      <alignment horizontal="left" vertical="top" wrapText="1"/>
    </xf>
    <xf numFmtId="0" fontId="1" fillId="0" borderId="8" xfId="3" applyNumberFormat="1" applyFont="1" applyBorder="1" applyAlignment="1">
      <alignment horizontal="left" vertical="top" wrapText="1"/>
    </xf>
    <xf numFmtId="0" fontId="1" fillId="0" borderId="9" xfId="3" applyNumberFormat="1" applyFont="1" applyBorder="1" applyAlignment="1">
      <alignment horizontal="left" vertical="top" wrapText="1"/>
    </xf>
    <xf numFmtId="41" fontId="1" fillId="0" borderId="5" xfId="4" applyFont="1" applyFill="1" applyBorder="1" applyAlignment="1">
      <alignment horizontal="center"/>
    </xf>
    <xf numFmtId="41" fontId="1" fillId="0" borderId="6" xfId="4" applyFont="1" applyFill="1" applyBorder="1" applyAlignment="1">
      <alignment horizontal="center"/>
    </xf>
    <xf numFmtId="41" fontId="2" fillId="0" borderId="2" xfId="4" applyFont="1" applyBorder="1" applyAlignment="1">
      <alignment horizontal="center"/>
    </xf>
    <xf numFmtId="41" fontId="2" fillId="0" borderId="4" xfId="4" applyFont="1" applyBorder="1" applyAlignment="1">
      <alignment horizontal="center"/>
    </xf>
    <xf numFmtId="41" fontId="2" fillId="0" borderId="2" xfId="4" applyFont="1" applyFill="1" applyBorder="1" applyAlignment="1">
      <alignment horizontal="center"/>
    </xf>
    <xf numFmtId="41" fontId="2" fillId="0" borderId="4" xfId="4" applyFont="1" applyFill="1" applyBorder="1" applyAlignment="1">
      <alignment horizontal="center"/>
    </xf>
    <xf numFmtId="41" fontId="2" fillId="0" borderId="5" xfId="4" applyFont="1" applyBorder="1" applyAlignment="1">
      <alignment horizontal="center"/>
    </xf>
    <xf numFmtId="41" fontId="2" fillId="0" borderId="6" xfId="4" applyFont="1" applyBorder="1" applyAlignment="1">
      <alignment horizontal="center"/>
    </xf>
    <xf numFmtId="168" fontId="8" fillId="0" borderId="0" xfId="6" applyNumberFormat="1" applyFont="1" applyAlignment="1">
      <alignment horizontal="left"/>
    </xf>
  </cellXfs>
  <cellStyles count="9">
    <cellStyle name="Comma" xfId="1" builtinId="3"/>
    <cellStyle name="Comma 3" xfId="7"/>
    <cellStyle name="Normal" xfId="0" builtinId="0"/>
    <cellStyle name="Normal 2" xfId="6"/>
    <cellStyle name="Normal 3" xfId="4"/>
    <cellStyle name="Normal_5.1 NPC Adj WA " xfId="3"/>
    <cellStyle name="Normal_Adjustment Template" xfId="5"/>
    <cellStyle name="Percent" xfId="2" builtinId="5"/>
    <cellStyle name="Percent 3" xfId="8"/>
  </cellStyles>
  <dxfs count="5">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59"/>
  <sheetViews>
    <sheetView tabSelected="1" view="pageBreakPreview" zoomScale="85" zoomScaleNormal="100" zoomScaleSheetLayoutView="85" workbookViewId="0"/>
  </sheetViews>
  <sheetFormatPr defaultRowHeight="12.75"/>
  <cols>
    <col min="1" max="1" width="2.28515625" style="4" customWidth="1"/>
    <col min="2" max="2" width="6.7109375" style="4" customWidth="1"/>
    <col min="3" max="3" width="23.85546875" style="4" customWidth="1"/>
    <col min="4" max="4" width="10.28515625" style="4" customWidth="1"/>
    <col min="5" max="5" width="9.140625" style="4" customWidth="1"/>
    <col min="6" max="6" width="14.85546875" style="7" customWidth="1"/>
    <col min="7" max="7" width="10.7109375" style="8" customWidth="1"/>
    <col min="8" max="8" width="10.5703125" style="8" customWidth="1"/>
    <col min="9" max="9" width="13.42578125" style="8" customWidth="1"/>
    <col min="10" max="10" width="6.140625" style="4" customWidth="1"/>
    <col min="11" max="11" width="5.28515625" style="4" customWidth="1"/>
    <col min="12" max="16384" width="9.140625" style="4"/>
  </cols>
  <sheetData>
    <row r="2" spans="1:14">
      <c r="A2" s="1"/>
      <c r="B2" s="1" t="s">
        <v>12</v>
      </c>
      <c r="I2" s="23" t="s">
        <v>14</v>
      </c>
      <c r="J2" s="9">
        <v>5.0999999999999996</v>
      </c>
    </row>
    <row r="3" spans="1:14">
      <c r="A3" s="1"/>
      <c r="B3" s="1" t="s">
        <v>13</v>
      </c>
    </row>
    <row r="4" spans="1:14">
      <c r="A4" s="1"/>
      <c r="B4" s="1" t="s">
        <v>176</v>
      </c>
    </row>
    <row r="6" spans="1:14">
      <c r="F6" s="10" t="s">
        <v>0</v>
      </c>
      <c r="I6" s="8" t="s">
        <v>1</v>
      </c>
    </row>
    <row r="7" spans="1:14" ht="15">
      <c r="D7" s="2" t="s">
        <v>2</v>
      </c>
      <c r="E7" s="2" t="s">
        <v>3</v>
      </c>
      <c r="F7" s="3" t="s">
        <v>4</v>
      </c>
      <c r="G7" s="2" t="s">
        <v>5</v>
      </c>
      <c r="H7" s="2" t="s">
        <v>6</v>
      </c>
      <c r="I7" s="2" t="s">
        <v>7</v>
      </c>
      <c r="J7" s="2" t="s">
        <v>8</v>
      </c>
    </row>
    <row r="8" spans="1:14" ht="15">
      <c r="B8" s="1"/>
      <c r="D8" s="2"/>
      <c r="E8" s="2"/>
      <c r="F8" s="3"/>
      <c r="G8" s="2"/>
      <c r="H8" s="2"/>
      <c r="I8" s="2"/>
      <c r="J8" s="2"/>
    </row>
    <row r="9" spans="1:14" ht="15">
      <c r="B9" s="152" t="s">
        <v>15</v>
      </c>
      <c r="D9" s="2"/>
      <c r="E9" s="2"/>
      <c r="F9" s="3"/>
      <c r="G9" s="2"/>
      <c r="H9" s="2"/>
      <c r="I9" s="2"/>
      <c r="J9" s="2"/>
    </row>
    <row r="10" spans="1:14">
      <c r="B10" s="1" t="s">
        <v>16</v>
      </c>
    </row>
    <row r="11" spans="1:14">
      <c r="B11" s="6" t="s">
        <v>17</v>
      </c>
      <c r="D11" s="5" t="s">
        <v>37</v>
      </c>
      <c r="E11" s="5" t="s">
        <v>42</v>
      </c>
      <c r="F11" s="7">
        <f>'Page 5.1.1'!K15</f>
        <v>0</v>
      </c>
      <c r="G11" s="8" t="s">
        <v>43</v>
      </c>
      <c r="H11" s="24">
        <v>0.21577192756641544</v>
      </c>
      <c r="I11" s="7">
        <f>F11*H11</f>
        <v>0</v>
      </c>
      <c r="J11" s="8" t="s">
        <v>174</v>
      </c>
    </row>
    <row r="12" spans="1:14">
      <c r="B12" s="6" t="s">
        <v>18</v>
      </c>
      <c r="D12" s="5" t="s">
        <v>37</v>
      </c>
      <c r="E12" s="5" t="s">
        <v>42</v>
      </c>
      <c r="F12" s="7">
        <f>'Page 5.1.1'!K16</f>
        <v>0</v>
      </c>
      <c r="G12" s="8" t="s">
        <v>43</v>
      </c>
      <c r="H12" s="24">
        <v>0.21577192756641544</v>
      </c>
      <c r="I12" s="7">
        <f t="shared" ref="I12:I13" si="0">F12*H12</f>
        <v>0</v>
      </c>
      <c r="J12" s="8" t="s">
        <v>174</v>
      </c>
    </row>
    <row r="13" spans="1:14">
      <c r="B13" s="6" t="s">
        <v>19</v>
      </c>
      <c r="D13" s="5" t="s">
        <v>37</v>
      </c>
      <c r="E13" s="5" t="s">
        <v>42</v>
      </c>
      <c r="F13" s="7">
        <f>'Page 5.1.1'!K17</f>
        <v>0</v>
      </c>
      <c r="G13" s="8" t="s">
        <v>44</v>
      </c>
      <c r="H13" s="25">
        <v>0.22591574269314921</v>
      </c>
      <c r="I13" s="7">
        <f t="shared" si="0"/>
        <v>0</v>
      </c>
      <c r="J13" s="8" t="s">
        <v>174</v>
      </c>
      <c r="N13" s="12"/>
    </row>
    <row r="14" spans="1:14">
      <c r="B14" s="6" t="s">
        <v>20</v>
      </c>
      <c r="D14" s="5"/>
      <c r="E14" s="5"/>
      <c r="F14" s="13">
        <f>SUM(F11:F13)</f>
        <v>0</v>
      </c>
      <c r="H14" s="14"/>
      <c r="I14" s="15">
        <f>SUM(I11:I13)</f>
        <v>0</v>
      </c>
    </row>
    <row r="15" spans="1:14">
      <c r="C15" s="6"/>
      <c r="D15" s="5"/>
      <c r="E15" s="5"/>
      <c r="H15" s="14"/>
    </row>
    <row r="16" spans="1:14">
      <c r="B16" s="1" t="s">
        <v>21</v>
      </c>
      <c r="C16" s="6"/>
      <c r="D16" s="5"/>
      <c r="E16" s="5"/>
      <c r="H16" s="14"/>
    </row>
    <row r="17" spans="2:10">
      <c r="B17" s="6" t="s">
        <v>22</v>
      </c>
      <c r="C17" s="6"/>
      <c r="D17" s="5" t="s">
        <v>38</v>
      </c>
      <c r="E17" s="5" t="s">
        <v>42</v>
      </c>
      <c r="F17" s="7">
        <f>'Page 5.1.1'!K21</f>
        <v>0</v>
      </c>
      <c r="G17" s="8" t="s">
        <v>43</v>
      </c>
      <c r="H17" s="24">
        <v>0.21577192756641544</v>
      </c>
      <c r="I17" s="8">
        <f t="shared" ref="I17:I21" si="1">F17*H17</f>
        <v>0</v>
      </c>
      <c r="J17" s="8" t="s">
        <v>174</v>
      </c>
    </row>
    <row r="18" spans="2:10">
      <c r="B18" s="6" t="s">
        <v>23</v>
      </c>
      <c r="C18" s="6"/>
      <c r="D18" s="5" t="s">
        <v>38</v>
      </c>
      <c r="E18" s="5" t="s">
        <v>42</v>
      </c>
      <c r="F18" s="7">
        <f>'Page 5.1.1'!K22</f>
        <v>0</v>
      </c>
      <c r="G18" s="8" t="s">
        <v>44</v>
      </c>
      <c r="H18" s="25">
        <v>0.22591574269314921</v>
      </c>
      <c r="I18" s="8">
        <f t="shared" si="1"/>
        <v>0</v>
      </c>
      <c r="J18" s="8" t="s">
        <v>174</v>
      </c>
    </row>
    <row r="19" spans="2:10">
      <c r="B19" s="6" t="s">
        <v>24</v>
      </c>
      <c r="C19" s="6"/>
      <c r="D19" s="5" t="s">
        <v>38</v>
      </c>
      <c r="E19" s="5" t="s">
        <v>42</v>
      </c>
      <c r="F19" s="7">
        <f>'Page 5.1.1'!K24</f>
        <v>0</v>
      </c>
      <c r="G19" s="8" t="s">
        <v>45</v>
      </c>
      <c r="H19" s="11" t="s">
        <v>9</v>
      </c>
      <c r="I19" s="8">
        <f>F19</f>
        <v>0</v>
      </c>
      <c r="J19" s="8" t="s">
        <v>174</v>
      </c>
    </row>
    <row r="20" spans="2:10">
      <c r="B20" s="6" t="s">
        <v>25</v>
      </c>
      <c r="C20" s="6"/>
      <c r="D20" s="5" t="s">
        <v>38</v>
      </c>
      <c r="E20" s="5" t="s">
        <v>42</v>
      </c>
      <c r="F20" s="7">
        <f>'Page 5.1.1'!K26</f>
        <v>-26303844.129999995</v>
      </c>
      <c r="G20" s="8" t="s">
        <v>43</v>
      </c>
      <c r="H20" s="24">
        <v>0.21577192756641544</v>
      </c>
      <c r="I20" s="8">
        <f t="shared" si="1"/>
        <v>-5675631.1503366409</v>
      </c>
      <c r="J20" s="8" t="s">
        <v>174</v>
      </c>
    </row>
    <row r="21" spans="2:10">
      <c r="B21" s="6" t="s">
        <v>26</v>
      </c>
      <c r="D21" s="5" t="s">
        <v>38</v>
      </c>
      <c r="E21" s="5" t="s">
        <v>42</v>
      </c>
      <c r="F21" s="7">
        <f>'Page 5.1.1'!K27</f>
        <v>0</v>
      </c>
      <c r="G21" s="8" t="s">
        <v>43</v>
      </c>
      <c r="H21" s="24">
        <v>0.21577192756641544</v>
      </c>
      <c r="I21" s="8">
        <f t="shared" si="1"/>
        <v>0</v>
      </c>
      <c r="J21" s="8" t="s">
        <v>174</v>
      </c>
    </row>
    <row r="22" spans="2:10">
      <c r="B22" s="6" t="s">
        <v>27</v>
      </c>
      <c r="D22" s="5"/>
      <c r="E22" s="5"/>
      <c r="F22" s="13">
        <f>SUM(F17:F21)</f>
        <v>-26303844.129999995</v>
      </c>
      <c r="H22" s="14"/>
      <c r="I22" s="13">
        <f>SUM(I17:I21)</f>
        <v>-5675631.1503366409</v>
      </c>
    </row>
    <row r="23" spans="2:10">
      <c r="D23" s="5"/>
      <c r="E23" s="5"/>
      <c r="H23" s="14"/>
    </row>
    <row r="24" spans="2:10">
      <c r="B24" s="1" t="s">
        <v>28</v>
      </c>
      <c r="D24" s="5"/>
      <c r="E24" s="5"/>
      <c r="H24" s="14"/>
      <c r="J24" s="8"/>
    </row>
    <row r="25" spans="2:10">
      <c r="B25" s="6" t="s">
        <v>29</v>
      </c>
      <c r="D25" s="5" t="s">
        <v>39</v>
      </c>
      <c r="E25" s="5" t="s">
        <v>42</v>
      </c>
      <c r="F25" s="7">
        <f>'Page 5.1.1'!K31</f>
        <v>7474132.0397435902</v>
      </c>
      <c r="G25" s="8" t="s">
        <v>43</v>
      </c>
      <c r="H25" s="24">
        <v>0.21577192756641544</v>
      </c>
      <c r="I25" s="7">
        <f t="shared" ref="I25:I27" si="2">F25*H25</f>
        <v>1612707.8771013787</v>
      </c>
      <c r="J25" s="8" t="s">
        <v>174</v>
      </c>
    </row>
    <row r="26" spans="2:10">
      <c r="B26" s="6" t="s">
        <v>30</v>
      </c>
      <c r="C26" s="6"/>
      <c r="D26" s="5" t="s">
        <v>39</v>
      </c>
      <c r="E26" s="5" t="s">
        <v>42</v>
      </c>
      <c r="F26" s="7">
        <f>'Page 5.1.1'!K33</f>
        <v>-7474132.0397435874</v>
      </c>
      <c r="G26" s="8" t="s">
        <v>43</v>
      </c>
      <c r="H26" s="24">
        <v>0.21577192756641544</v>
      </c>
      <c r="I26" s="7">
        <f t="shared" si="2"/>
        <v>-1612707.8771013783</v>
      </c>
      <c r="J26" s="8" t="s">
        <v>174</v>
      </c>
    </row>
    <row r="27" spans="2:10">
      <c r="B27" s="6" t="s">
        <v>31</v>
      </c>
      <c r="C27" s="6"/>
      <c r="D27" s="5" t="s">
        <v>39</v>
      </c>
      <c r="E27" s="5" t="s">
        <v>42</v>
      </c>
      <c r="F27" s="7">
        <f>'Page 5.1.1'!K34</f>
        <v>0</v>
      </c>
      <c r="G27" s="8" t="s">
        <v>44</v>
      </c>
      <c r="H27" s="25">
        <v>0.22591574269314921</v>
      </c>
      <c r="I27" s="7">
        <f t="shared" si="2"/>
        <v>0</v>
      </c>
      <c r="J27" s="8" t="s">
        <v>174</v>
      </c>
    </row>
    <row r="28" spans="2:10">
      <c r="B28" s="6" t="s">
        <v>32</v>
      </c>
      <c r="D28" s="5"/>
      <c r="E28" s="5"/>
      <c r="F28" s="13">
        <f>SUM(F25:F27)</f>
        <v>2.7939677238464355E-9</v>
      </c>
      <c r="H28" s="14"/>
      <c r="I28" s="13">
        <f>SUM(I25:I27)</f>
        <v>4.6566128730773926E-10</v>
      </c>
      <c r="J28" s="8"/>
    </row>
    <row r="29" spans="2:10">
      <c r="D29" s="5"/>
      <c r="E29" s="5"/>
      <c r="H29" s="14"/>
    </row>
    <row r="30" spans="2:10">
      <c r="B30" s="1" t="s">
        <v>33</v>
      </c>
      <c r="C30" s="1"/>
      <c r="D30" s="5"/>
      <c r="E30" s="5"/>
      <c r="H30" s="14"/>
      <c r="J30" s="8"/>
    </row>
    <row r="31" spans="2:10">
      <c r="B31" s="6" t="s">
        <v>34</v>
      </c>
      <c r="C31" s="1"/>
      <c r="D31" s="5" t="s">
        <v>40</v>
      </c>
      <c r="E31" s="5" t="s">
        <v>42</v>
      </c>
      <c r="F31" s="7">
        <f>'Page 5.1.1'!K38</f>
        <v>0</v>
      </c>
      <c r="G31" s="8" t="s">
        <v>44</v>
      </c>
      <c r="H31" s="25">
        <v>0.22591574269314921</v>
      </c>
      <c r="I31" s="7">
        <f t="shared" ref="I31:I32" si="3">F31*H31</f>
        <v>0</v>
      </c>
      <c r="J31" s="8" t="s">
        <v>174</v>
      </c>
    </row>
    <row r="32" spans="2:10">
      <c r="B32" s="6" t="s">
        <v>35</v>
      </c>
      <c r="C32" s="1"/>
      <c r="D32" s="5" t="s">
        <v>41</v>
      </c>
      <c r="E32" s="5" t="s">
        <v>42</v>
      </c>
      <c r="F32" s="7">
        <f>'Page 5.1.1'!K39</f>
        <v>0</v>
      </c>
      <c r="G32" s="8" t="s">
        <v>44</v>
      </c>
      <c r="H32" s="25">
        <v>0.22591574269314921</v>
      </c>
      <c r="I32" s="7">
        <f t="shared" si="3"/>
        <v>0</v>
      </c>
      <c r="J32" s="8" t="s">
        <v>174</v>
      </c>
    </row>
    <row r="33" spans="1:11">
      <c r="B33" s="6" t="s">
        <v>36</v>
      </c>
      <c r="C33" s="1"/>
      <c r="D33" s="5"/>
      <c r="E33" s="5"/>
      <c r="F33" s="13">
        <f>SUM(F31:F32)</f>
        <v>0</v>
      </c>
      <c r="H33" s="14"/>
      <c r="I33" s="13">
        <f>SUM(I31:I32)</f>
        <v>0</v>
      </c>
      <c r="J33" s="8"/>
    </row>
    <row r="34" spans="1:11">
      <c r="C34" s="1"/>
      <c r="D34" s="5"/>
      <c r="E34" s="5"/>
      <c r="I34" s="7"/>
      <c r="J34" s="8"/>
    </row>
    <row r="35" spans="1:11">
      <c r="B35" s="1" t="s">
        <v>10</v>
      </c>
      <c r="C35" s="1"/>
      <c r="D35" s="5"/>
      <c r="E35" s="5"/>
      <c r="F35" s="13">
        <f>-F14+F22+F28+F33</f>
        <v>-26303844.129999992</v>
      </c>
      <c r="H35" s="16"/>
      <c r="I35" s="13">
        <f>-I14+I22+I28+I33</f>
        <v>-5675631.15033664</v>
      </c>
      <c r="J35" s="8"/>
    </row>
    <row r="36" spans="1:11">
      <c r="C36" s="1"/>
      <c r="F36" s="17"/>
      <c r="J36" s="8"/>
    </row>
    <row r="37" spans="1:11">
      <c r="C37" s="1"/>
      <c r="F37" s="17"/>
      <c r="J37" s="8"/>
    </row>
    <row r="38" spans="1:11">
      <c r="C38" s="1"/>
      <c r="F38" s="17"/>
      <c r="J38" s="8"/>
    </row>
    <row r="43" spans="1:11">
      <c r="B43" s="22"/>
    </row>
    <row r="44" spans="1:11" ht="15" customHeight="1">
      <c r="A44" s="19"/>
      <c r="B44" s="26"/>
      <c r="C44" s="26"/>
      <c r="D44" s="26"/>
      <c r="E44" s="26"/>
      <c r="F44" s="26"/>
      <c r="G44" s="26"/>
      <c r="H44" s="26"/>
      <c r="I44" s="26"/>
      <c r="J44" s="26"/>
      <c r="K44" s="19"/>
    </row>
    <row r="45" spans="1:11" ht="15" customHeight="1">
      <c r="A45" s="19"/>
      <c r="B45" s="26"/>
      <c r="C45" s="26"/>
      <c r="D45" s="26"/>
      <c r="E45" s="26"/>
      <c r="F45" s="26"/>
      <c r="G45" s="26"/>
      <c r="H45" s="26"/>
      <c r="I45" s="26"/>
      <c r="J45" s="26"/>
      <c r="K45" s="19"/>
    </row>
    <row r="46" spans="1:11" ht="15" customHeight="1">
      <c r="A46" s="19"/>
      <c r="B46" s="26"/>
      <c r="C46" s="26"/>
      <c r="D46" s="26"/>
      <c r="E46" s="26"/>
      <c r="F46" s="26"/>
      <c r="G46" s="26"/>
      <c r="H46" s="26"/>
      <c r="I46" s="26"/>
      <c r="J46" s="26"/>
      <c r="K46" s="19"/>
    </row>
    <row r="47" spans="1:11" ht="15" customHeight="1">
      <c r="A47" s="19"/>
      <c r="B47" s="26"/>
      <c r="C47" s="26"/>
      <c r="D47" s="26"/>
      <c r="E47" s="26"/>
      <c r="F47" s="26"/>
      <c r="G47" s="26"/>
      <c r="H47" s="26"/>
      <c r="I47" s="26"/>
      <c r="J47" s="26"/>
      <c r="K47" s="19"/>
    </row>
    <row r="48" spans="1:11" ht="15" customHeight="1">
      <c r="A48" s="19"/>
      <c r="B48" s="26"/>
      <c r="C48" s="26"/>
      <c r="D48" s="26"/>
      <c r="E48" s="26"/>
      <c r="F48" s="26"/>
      <c r="G48" s="26"/>
      <c r="H48" s="26"/>
      <c r="I48" s="26"/>
      <c r="J48" s="26"/>
      <c r="K48" s="19"/>
    </row>
    <row r="49" spans="1:11" ht="15" customHeight="1">
      <c r="A49" s="19"/>
      <c r="B49" s="26"/>
      <c r="C49" s="26"/>
      <c r="D49" s="26"/>
      <c r="E49" s="26"/>
      <c r="F49" s="26"/>
      <c r="G49" s="26"/>
      <c r="H49" s="26"/>
      <c r="I49" s="26"/>
      <c r="J49" s="26"/>
      <c r="K49" s="19"/>
    </row>
    <row r="53" spans="1:11" ht="13.5" thickBot="1">
      <c r="B53" s="22" t="s">
        <v>11</v>
      </c>
    </row>
    <row r="54" spans="1:11">
      <c r="A54" s="18"/>
      <c r="B54" s="165" t="s">
        <v>177</v>
      </c>
      <c r="C54" s="165"/>
      <c r="D54" s="165"/>
      <c r="E54" s="165"/>
      <c r="F54" s="165"/>
      <c r="G54" s="165"/>
      <c r="H54" s="165"/>
      <c r="I54" s="165"/>
      <c r="J54" s="166"/>
    </row>
    <row r="55" spans="1:11">
      <c r="A55" s="20"/>
      <c r="B55" s="167"/>
      <c r="C55" s="167"/>
      <c r="D55" s="167"/>
      <c r="E55" s="167"/>
      <c r="F55" s="167"/>
      <c r="G55" s="167"/>
      <c r="H55" s="167"/>
      <c r="I55" s="167"/>
      <c r="J55" s="168"/>
    </row>
    <row r="56" spans="1:11">
      <c r="A56" s="20"/>
      <c r="B56" s="167"/>
      <c r="C56" s="167"/>
      <c r="D56" s="167"/>
      <c r="E56" s="167"/>
      <c r="F56" s="167"/>
      <c r="G56" s="167"/>
      <c r="H56" s="167"/>
      <c r="I56" s="167"/>
      <c r="J56" s="168"/>
    </row>
    <row r="57" spans="1:11">
      <c r="A57" s="20"/>
      <c r="B57" s="167"/>
      <c r="C57" s="167"/>
      <c r="D57" s="167"/>
      <c r="E57" s="167"/>
      <c r="F57" s="167"/>
      <c r="G57" s="167"/>
      <c r="H57" s="167"/>
      <c r="I57" s="167"/>
      <c r="J57" s="168"/>
    </row>
    <row r="58" spans="1:11">
      <c r="A58" s="20"/>
      <c r="B58" s="167"/>
      <c r="C58" s="167"/>
      <c r="D58" s="167"/>
      <c r="E58" s="167"/>
      <c r="F58" s="167"/>
      <c r="G58" s="167"/>
      <c r="H58" s="167"/>
      <c r="I58" s="167"/>
      <c r="J58" s="168"/>
    </row>
    <row r="59" spans="1:11" ht="13.5" thickBot="1">
      <c r="A59" s="21"/>
      <c r="B59" s="169"/>
      <c r="C59" s="169"/>
      <c r="D59" s="169"/>
      <c r="E59" s="169"/>
      <c r="F59" s="169"/>
      <c r="G59" s="169"/>
      <c r="H59" s="169"/>
      <c r="I59" s="169"/>
      <c r="J59" s="170"/>
    </row>
  </sheetData>
  <mergeCells count="1">
    <mergeCell ref="B54:J59"/>
  </mergeCells>
  <conditionalFormatting sqref="B10:B27">
    <cfRule type="cellIs" dxfId="4" priority="7" stopIfTrue="1" operator="equal">
      <formula>"Adjustment to Income/Expense/Rate Base:"</formula>
    </cfRule>
  </conditionalFormatting>
  <conditionalFormatting sqref="B21:B23">
    <cfRule type="cellIs" dxfId="3" priority="6" stopIfTrue="1" operator="equal">
      <formula>"Title"</formula>
    </cfRule>
  </conditionalFormatting>
  <conditionalFormatting sqref="B28:B35">
    <cfRule type="cellIs" dxfId="2" priority="5" stopIfTrue="1" operator="equal">
      <formula>"Adjustment to Income/Expense/Rate Base:"</formula>
    </cfRule>
  </conditionalFormatting>
  <conditionalFormatting sqref="B9">
    <cfRule type="cellIs" dxfId="1" priority="2" stopIfTrue="1" operator="equal">
      <formula>"Adjustment to Income/Expense/Rate Base:"</formula>
    </cfRule>
  </conditionalFormatting>
  <conditionalFormatting sqref="B9">
    <cfRule type="cellIs" dxfId="0" priority="1" stopIfTrue="1" operator="equal">
      <formula>"Adjustment to Income/Expense/Rate Base:"</formula>
    </cfRule>
  </conditionalFormatting>
  <pageMargins left="0.75" right="0.75" top="1" bottom="1" header="0.5" footer="0.5"/>
  <pageSetup scale="82" orientation="portrait" r:id="rId1"/>
  <headerFooter alignWithMargins="0"/>
  <ignoredErrors>
    <ignoredError sqref="I19"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5"/>
  <sheetViews>
    <sheetView view="pageBreakPreview" zoomScale="85" zoomScaleNormal="80" zoomScaleSheetLayoutView="85" workbookViewId="0">
      <selection activeCell="A4" sqref="A4"/>
    </sheetView>
  </sheetViews>
  <sheetFormatPr defaultRowHeight="12.75"/>
  <cols>
    <col min="1" max="1" width="33" style="29" customWidth="1"/>
    <col min="2" max="2" width="10" style="28" customWidth="1"/>
    <col min="3" max="3" width="8.140625" style="28" customWidth="1"/>
    <col min="4" max="4" width="9.42578125" style="28" bestFit="1" customWidth="1"/>
    <col min="5" max="5" width="14.42578125" style="28" bestFit="1" customWidth="1"/>
    <col min="6" max="6" width="13.5703125" style="28" bestFit="1" customWidth="1"/>
    <col min="7" max="7" width="2.42578125" style="158" customWidth="1"/>
    <col min="8" max="8" width="14.42578125" style="28" bestFit="1" customWidth="1"/>
    <col min="9" max="9" width="13.5703125" style="28" bestFit="1" customWidth="1"/>
    <col min="10" max="10" width="2.42578125" style="158" customWidth="1"/>
    <col min="11" max="11" width="14.42578125" style="28" bestFit="1" customWidth="1"/>
    <col min="12" max="12" width="13.5703125" style="29" bestFit="1" customWidth="1"/>
    <col min="13" max="13" width="2.42578125" style="158" customWidth="1"/>
    <col min="14" max="14" width="26.140625" style="30" customWidth="1"/>
    <col min="15" max="15" width="2" style="153" customWidth="1"/>
    <col min="16" max="16" width="27" style="29" bestFit="1" customWidth="1"/>
    <col min="17" max="17" width="13.42578125" style="29" bestFit="1" customWidth="1"/>
    <col min="18" max="16384" width="9.140625" style="29"/>
  </cols>
  <sheetData>
    <row r="1" spans="1:17">
      <c r="A1" s="27" t="s">
        <v>12</v>
      </c>
    </row>
    <row r="2" spans="1:17">
      <c r="A2" s="31" t="s">
        <v>13</v>
      </c>
      <c r="H2" s="32"/>
      <c r="I2" s="32"/>
      <c r="K2" s="32"/>
      <c r="L2" s="30"/>
      <c r="N2" s="33"/>
      <c r="O2" s="154"/>
      <c r="P2" s="33"/>
    </row>
    <row r="3" spans="1:17">
      <c r="A3" s="27" t="s">
        <v>46</v>
      </c>
      <c r="H3" s="32"/>
      <c r="I3" s="32"/>
      <c r="K3" s="32"/>
      <c r="L3" s="30"/>
    </row>
    <row r="4" spans="1:17" s="35" customFormat="1">
      <c r="A4" s="34"/>
      <c r="G4" s="159"/>
      <c r="H4" s="36"/>
      <c r="I4" s="36"/>
      <c r="J4" s="159"/>
      <c r="K4" s="36"/>
      <c r="L4" s="37"/>
      <c r="M4" s="159"/>
      <c r="N4" s="37"/>
      <c r="O4" s="155"/>
    </row>
    <row r="5" spans="1:17" s="35" customFormat="1">
      <c r="A5" s="34"/>
      <c r="B5" s="38" t="s">
        <v>47</v>
      </c>
      <c r="C5" s="38" t="s">
        <v>48</v>
      </c>
      <c r="D5" s="38" t="s">
        <v>49</v>
      </c>
      <c r="E5" s="38" t="s">
        <v>50</v>
      </c>
      <c r="F5" s="38" t="s">
        <v>51</v>
      </c>
      <c r="G5" s="156"/>
      <c r="H5" s="39" t="s">
        <v>52</v>
      </c>
      <c r="I5" s="39" t="s">
        <v>53</v>
      </c>
      <c r="J5" s="156"/>
      <c r="K5" s="39" t="s">
        <v>54</v>
      </c>
      <c r="L5" s="39" t="s">
        <v>55</v>
      </c>
      <c r="M5" s="156"/>
      <c r="N5" s="38" t="s">
        <v>56</v>
      </c>
      <c r="O5" s="156"/>
      <c r="P5" s="38" t="s">
        <v>57</v>
      </c>
    </row>
    <row r="6" spans="1:17" s="35" customFormat="1" ht="13.5" thickBot="1">
      <c r="A6" s="34"/>
      <c r="B6" s="38"/>
      <c r="C6" s="38"/>
      <c r="D6" s="38"/>
      <c r="F6" s="28" t="s">
        <v>58</v>
      </c>
      <c r="G6" s="159"/>
      <c r="H6" s="36"/>
      <c r="I6" s="32" t="s">
        <v>59</v>
      </c>
      <c r="J6" s="159"/>
      <c r="K6" s="32" t="s">
        <v>60</v>
      </c>
      <c r="L6" s="32" t="s">
        <v>61</v>
      </c>
      <c r="M6" s="159"/>
      <c r="N6" s="37"/>
      <c r="O6" s="155"/>
      <c r="P6" s="28" t="s">
        <v>62</v>
      </c>
    </row>
    <row r="7" spans="1:17" s="35" customFormat="1">
      <c r="A7" s="34"/>
      <c r="B7" s="38"/>
      <c r="C7" s="38"/>
      <c r="D7" s="38"/>
      <c r="E7" s="173" t="s">
        <v>63</v>
      </c>
      <c r="F7" s="174"/>
      <c r="G7" s="160"/>
      <c r="H7" s="175" t="s">
        <v>64</v>
      </c>
      <c r="I7" s="176"/>
      <c r="J7" s="160"/>
      <c r="K7" s="175" t="s">
        <v>65</v>
      </c>
      <c r="L7" s="176"/>
      <c r="M7" s="160"/>
      <c r="N7" s="41" t="s">
        <v>66</v>
      </c>
      <c r="O7" s="52"/>
      <c r="P7" s="42" t="s">
        <v>67</v>
      </c>
      <c r="Q7" s="33"/>
    </row>
    <row r="8" spans="1:17" s="35" customFormat="1">
      <c r="A8" s="34"/>
      <c r="B8" s="38"/>
      <c r="C8" s="38"/>
      <c r="D8" s="38"/>
      <c r="E8" s="177" t="s">
        <v>68</v>
      </c>
      <c r="F8" s="178"/>
      <c r="G8" s="160"/>
      <c r="H8" s="43"/>
      <c r="I8" s="44"/>
      <c r="J8" s="160"/>
      <c r="K8" s="171"/>
      <c r="L8" s="172"/>
      <c r="M8" s="160"/>
      <c r="N8" s="45" t="s">
        <v>69</v>
      </c>
      <c r="O8" s="46"/>
      <c r="P8" s="48" t="str">
        <f>N8</f>
        <v>12 Months Ending Dec 2021</v>
      </c>
      <c r="Q8" s="33"/>
    </row>
    <row r="9" spans="1:17" s="35" customFormat="1">
      <c r="A9" s="34"/>
      <c r="E9" s="49" t="s">
        <v>70</v>
      </c>
      <c r="F9" s="50"/>
      <c r="G9" s="159"/>
      <c r="H9" s="43" t="s">
        <v>70</v>
      </c>
      <c r="I9" s="44"/>
      <c r="J9" s="159"/>
      <c r="K9" s="171" t="s">
        <v>70</v>
      </c>
      <c r="L9" s="172"/>
      <c r="M9" s="159"/>
      <c r="N9" s="51"/>
      <c r="O9" s="52"/>
      <c r="P9" s="54"/>
      <c r="Q9" s="33"/>
    </row>
    <row r="10" spans="1:17" s="35" customFormat="1">
      <c r="C10" s="35" t="s">
        <v>71</v>
      </c>
      <c r="D10" s="35" t="s">
        <v>45</v>
      </c>
      <c r="E10" s="55"/>
      <c r="F10" s="53"/>
      <c r="G10" s="40"/>
      <c r="H10" s="56"/>
      <c r="I10" s="57"/>
      <c r="J10" s="40"/>
      <c r="K10" s="56"/>
      <c r="L10" s="57" t="s">
        <v>71</v>
      </c>
      <c r="M10" s="40"/>
      <c r="N10" s="51"/>
      <c r="O10" s="52"/>
      <c r="P10" s="54"/>
      <c r="Q10" s="33"/>
    </row>
    <row r="11" spans="1:17" s="35" customFormat="1">
      <c r="B11" s="35" t="s">
        <v>72</v>
      </c>
      <c r="C11" s="35" t="s">
        <v>73</v>
      </c>
      <c r="D11" s="35" t="s">
        <v>73</v>
      </c>
      <c r="E11" s="55" t="s">
        <v>74</v>
      </c>
      <c r="F11" s="53" t="s">
        <v>75</v>
      </c>
      <c r="G11" s="40"/>
      <c r="H11" s="56" t="s">
        <v>74</v>
      </c>
      <c r="I11" s="57" t="s">
        <v>75</v>
      </c>
      <c r="J11" s="40"/>
      <c r="K11" s="56" t="s">
        <v>74</v>
      </c>
      <c r="L11" s="57" t="s">
        <v>75</v>
      </c>
      <c r="M11" s="40"/>
      <c r="N11" s="51" t="s">
        <v>75</v>
      </c>
      <c r="O11" s="52"/>
      <c r="P11" s="54" t="s">
        <v>75</v>
      </c>
      <c r="Q11" s="33"/>
    </row>
    <row r="12" spans="1:17" s="35" customFormat="1">
      <c r="A12" s="58" t="s">
        <v>76</v>
      </c>
      <c r="B12" s="58" t="s">
        <v>77</v>
      </c>
      <c r="C12" s="58" t="s">
        <v>78</v>
      </c>
      <c r="D12" s="58" t="s">
        <v>79</v>
      </c>
      <c r="E12" s="59" t="s">
        <v>80</v>
      </c>
      <c r="F12" s="60" t="s">
        <v>7</v>
      </c>
      <c r="G12" s="40"/>
      <c r="H12" s="61" t="s">
        <v>80</v>
      </c>
      <c r="I12" s="62" t="s">
        <v>7</v>
      </c>
      <c r="J12" s="40"/>
      <c r="K12" s="61" t="s">
        <v>80</v>
      </c>
      <c r="L12" s="62" t="s">
        <v>7</v>
      </c>
      <c r="M12" s="40"/>
      <c r="N12" s="63" t="s">
        <v>7</v>
      </c>
      <c r="O12" s="52"/>
      <c r="P12" s="64" t="s">
        <v>7</v>
      </c>
      <c r="Q12" s="33"/>
    </row>
    <row r="13" spans="1:17">
      <c r="E13" s="65"/>
      <c r="F13" s="66"/>
      <c r="H13" s="67"/>
      <c r="I13" s="47"/>
      <c r="K13" s="67"/>
      <c r="L13" s="68"/>
      <c r="N13" s="45"/>
      <c r="O13" s="46"/>
      <c r="P13" s="69"/>
      <c r="Q13" s="70"/>
    </row>
    <row r="14" spans="1:17">
      <c r="A14" s="29" t="s">
        <v>16</v>
      </c>
      <c r="D14" s="16"/>
      <c r="E14" s="71"/>
      <c r="F14" s="66"/>
      <c r="H14" s="67"/>
      <c r="I14" s="47"/>
      <c r="K14" s="67"/>
      <c r="L14" s="68"/>
      <c r="N14" s="45"/>
      <c r="O14" s="46"/>
      <c r="P14" s="69"/>
      <c r="Q14" s="70"/>
    </row>
    <row r="15" spans="1:17">
      <c r="A15" s="72" t="s">
        <v>17</v>
      </c>
      <c r="B15" s="73" t="s">
        <v>37</v>
      </c>
      <c r="C15" s="28" t="s">
        <v>43</v>
      </c>
      <c r="D15" s="24">
        <v>0.21577192756641544</v>
      </c>
      <c r="E15" s="74">
        <f>'Page 5.1.2'!D8</f>
        <v>0</v>
      </c>
      <c r="F15" s="75">
        <f>+D15*E15</f>
        <v>0</v>
      </c>
      <c r="G15" s="161"/>
      <c r="H15" s="76">
        <f>'Page 5.1.3'!F8</f>
        <v>0</v>
      </c>
      <c r="I15" s="77">
        <f>+D15*H15</f>
        <v>0</v>
      </c>
      <c r="J15" s="161"/>
      <c r="K15" s="76">
        <f>+H15-E15</f>
        <v>0</v>
      </c>
      <c r="L15" s="77">
        <f>+I15-F15</f>
        <v>0</v>
      </c>
      <c r="M15" s="161"/>
      <c r="N15" s="78">
        <f>'Page 5.1.4'!D8</f>
        <v>0</v>
      </c>
      <c r="O15" s="79"/>
      <c r="P15" s="80">
        <f>+N15-I15</f>
        <v>0</v>
      </c>
      <c r="Q15" s="70"/>
    </row>
    <row r="16" spans="1:17">
      <c r="A16" s="72" t="s">
        <v>18</v>
      </c>
      <c r="B16" s="73" t="s">
        <v>37</v>
      </c>
      <c r="C16" s="28" t="s">
        <v>43</v>
      </c>
      <c r="D16" s="24">
        <v>0.21577192756641544</v>
      </c>
      <c r="E16" s="74">
        <f>'Page 5.1.2'!D9</f>
        <v>78875721.420000002</v>
      </c>
      <c r="F16" s="75">
        <f t="shared" ref="F16:F17" si="0">+D16*E16</f>
        <v>17019166.448985003</v>
      </c>
      <c r="G16" s="161"/>
      <c r="H16" s="76">
        <f>'Page 5.1.3'!I9</f>
        <v>78875721.420000002</v>
      </c>
      <c r="I16" s="77">
        <f t="shared" ref="I16:I17" si="1">+D16*H16</f>
        <v>17019166.448985003</v>
      </c>
      <c r="J16" s="161"/>
      <c r="K16" s="76">
        <f t="shared" ref="K16:L17" si="2">+H16-E16</f>
        <v>0</v>
      </c>
      <c r="L16" s="77">
        <f t="shared" si="2"/>
        <v>0</v>
      </c>
      <c r="M16" s="161"/>
      <c r="N16" s="78">
        <f>'Page 5.1.4'!D9</f>
        <v>2985668.689909908</v>
      </c>
      <c r="O16" s="79"/>
      <c r="P16" s="80">
        <f>+N16-I16</f>
        <v>-14033497.759075094</v>
      </c>
      <c r="Q16" s="70"/>
    </row>
    <row r="17" spans="1:17">
      <c r="A17" s="72" t="s">
        <v>19</v>
      </c>
      <c r="B17" s="73" t="s">
        <v>37</v>
      </c>
      <c r="C17" s="28" t="s">
        <v>44</v>
      </c>
      <c r="D17" s="24">
        <v>0.22591574269314921</v>
      </c>
      <c r="E17" s="74">
        <f>'Page 5.1.2'!D11</f>
        <v>0</v>
      </c>
      <c r="F17" s="75">
        <f t="shared" si="0"/>
        <v>0</v>
      </c>
      <c r="G17" s="161"/>
      <c r="H17" s="76">
        <f>'Page 5.1.3'!D11</f>
        <v>0</v>
      </c>
      <c r="I17" s="77">
        <f t="shared" si="1"/>
        <v>0</v>
      </c>
      <c r="J17" s="161"/>
      <c r="K17" s="76">
        <f t="shared" si="2"/>
        <v>0</v>
      </c>
      <c r="L17" s="81">
        <f t="shared" si="2"/>
        <v>0</v>
      </c>
      <c r="M17" s="161"/>
      <c r="N17" s="78">
        <v>0</v>
      </c>
      <c r="O17" s="79"/>
      <c r="P17" s="80">
        <f>+N17-I17</f>
        <v>0</v>
      </c>
      <c r="Q17" s="70"/>
    </row>
    <row r="18" spans="1:17">
      <c r="A18" s="29" t="s">
        <v>20</v>
      </c>
      <c r="D18" s="151"/>
      <c r="E18" s="82">
        <f>SUM(E15:E17)</f>
        <v>78875721.420000002</v>
      </c>
      <c r="F18" s="83">
        <f>SUM(F15:F17)</f>
        <v>17019166.448985003</v>
      </c>
      <c r="G18" s="161"/>
      <c r="H18" s="84">
        <f>SUM(H15:H17)</f>
        <v>78875721.420000002</v>
      </c>
      <c r="I18" s="85">
        <f>SUM(I15:I17)</f>
        <v>17019166.448985003</v>
      </c>
      <c r="J18" s="161"/>
      <c r="K18" s="86">
        <f>SUM(K15:K17)</f>
        <v>0</v>
      </c>
      <c r="L18" s="87">
        <f>SUM(L15:L17)</f>
        <v>0</v>
      </c>
      <c r="M18" s="161"/>
      <c r="N18" s="88">
        <f>SUM(N15:N17)</f>
        <v>2985668.689909908</v>
      </c>
      <c r="O18" s="101"/>
      <c r="P18" s="89">
        <f t="shared" ref="P18" si="3">SUM(P15:P17)</f>
        <v>-14033497.759075094</v>
      </c>
      <c r="Q18" s="70"/>
    </row>
    <row r="19" spans="1:17">
      <c r="D19" s="151"/>
      <c r="E19" s="65"/>
      <c r="F19" s="66"/>
      <c r="G19" s="161"/>
      <c r="H19" s="67"/>
      <c r="I19" s="47"/>
      <c r="J19" s="161"/>
      <c r="K19" s="67"/>
      <c r="L19" s="90"/>
      <c r="M19" s="161"/>
      <c r="N19" s="45"/>
      <c r="O19" s="46"/>
      <c r="P19" s="69"/>
      <c r="Q19" s="70"/>
    </row>
    <row r="20" spans="1:17">
      <c r="A20" s="29" t="s">
        <v>21</v>
      </c>
      <c r="D20" s="151"/>
      <c r="E20" s="65"/>
      <c r="F20" s="66"/>
      <c r="G20" s="161"/>
      <c r="H20" s="67"/>
      <c r="I20" s="47"/>
      <c r="J20" s="161"/>
      <c r="K20" s="67"/>
      <c r="L20" s="90"/>
      <c r="M20" s="161"/>
      <c r="N20" s="45"/>
      <c r="O20" s="46"/>
      <c r="P20" s="69"/>
      <c r="Q20" s="70"/>
    </row>
    <row r="21" spans="1:17">
      <c r="A21" s="72" t="s">
        <v>22</v>
      </c>
      <c r="B21" s="73" t="s">
        <v>38</v>
      </c>
      <c r="C21" s="28" t="s">
        <v>43</v>
      </c>
      <c r="D21" s="24">
        <v>0.21577192756641544</v>
      </c>
      <c r="E21" s="74">
        <f>'Page 5.1.2'!F23</f>
        <v>444056.00630561193</v>
      </c>
      <c r="F21" s="75">
        <f t="shared" ref="F21:F27" si="4">+D21*E21</f>
        <v>95814.82042800622</v>
      </c>
      <c r="G21" s="161"/>
      <c r="H21" s="76">
        <f>'Page 5.1.3'!F23</f>
        <v>444056.00630561193</v>
      </c>
      <c r="I21" s="77">
        <f t="shared" ref="I21:I27" si="5">+D21*H21</f>
        <v>95814.82042800622</v>
      </c>
      <c r="J21" s="161"/>
      <c r="K21" s="76">
        <f t="shared" ref="K21:L27" si="6">+H21-E21</f>
        <v>0</v>
      </c>
      <c r="L21" s="77">
        <f t="shared" si="6"/>
        <v>0</v>
      </c>
      <c r="M21" s="161"/>
      <c r="N21" s="78">
        <f>'Page 5.1.4'!F23</f>
        <v>46404.593787053796</v>
      </c>
      <c r="O21" s="79"/>
      <c r="P21" s="80">
        <f t="shared" ref="P21:P27" si="7">+N21-I21</f>
        <v>-49410.226640952424</v>
      </c>
      <c r="Q21" s="70"/>
    </row>
    <row r="22" spans="1:17">
      <c r="A22" s="72" t="s">
        <v>23</v>
      </c>
      <c r="B22" s="73" t="s">
        <v>38</v>
      </c>
      <c r="C22" s="28" t="s">
        <v>44</v>
      </c>
      <c r="D22" s="24">
        <v>0.22591574269314921</v>
      </c>
      <c r="E22" s="74">
        <f>'Page 5.1.2'!G23</f>
        <v>1051205.3136943879</v>
      </c>
      <c r="F22" s="75">
        <f t="shared" si="4"/>
        <v>237483.82916625254</v>
      </c>
      <c r="G22" s="161"/>
      <c r="H22" s="76">
        <f>'Page 5.1.3'!G23</f>
        <v>1051205.3136943879</v>
      </c>
      <c r="I22" s="77">
        <f t="shared" si="5"/>
        <v>237483.82916625254</v>
      </c>
      <c r="J22" s="161"/>
      <c r="K22" s="76">
        <f t="shared" si="6"/>
        <v>0</v>
      </c>
      <c r="L22" s="77">
        <f t="shared" si="6"/>
        <v>0</v>
      </c>
      <c r="M22" s="161"/>
      <c r="N22" s="78">
        <f>'Page 5.1.4'!G23</f>
        <v>111831.79002594619</v>
      </c>
      <c r="O22" s="79"/>
      <c r="P22" s="80">
        <f t="shared" si="7"/>
        <v>-125652.03914030635</v>
      </c>
      <c r="Q22" s="70"/>
    </row>
    <row r="23" spans="1:17">
      <c r="A23" s="94" t="s">
        <v>81</v>
      </c>
      <c r="B23" s="95" t="s">
        <v>38</v>
      </c>
      <c r="C23" s="32" t="s">
        <v>44</v>
      </c>
      <c r="D23" s="25">
        <v>0.22591574269314921</v>
      </c>
      <c r="E23" s="76">
        <f>'Page 5.1.2'!G32</f>
        <v>0</v>
      </c>
      <c r="F23" s="77">
        <f t="shared" si="4"/>
        <v>0</v>
      </c>
      <c r="G23" s="162"/>
      <c r="H23" s="76">
        <f>'Page 5.1.3'!G32</f>
        <v>0</v>
      </c>
      <c r="I23" s="77">
        <f t="shared" si="5"/>
        <v>0</v>
      </c>
      <c r="J23" s="162"/>
      <c r="K23" s="76">
        <f t="shared" si="6"/>
        <v>0</v>
      </c>
      <c r="L23" s="77">
        <f t="shared" si="6"/>
        <v>0</v>
      </c>
      <c r="M23" s="162"/>
      <c r="N23" s="78">
        <f>'Page 5.1.4'!G32</f>
        <v>128810.2550620472</v>
      </c>
      <c r="O23" s="79"/>
      <c r="P23" s="78">
        <f t="shared" si="7"/>
        <v>128810.2550620472</v>
      </c>
    </row>
    <row r="24" spans="1:17">
      <c r="A24" s="72" t="s">
        <v>24</v>
      </c>
      <c r="B24" s="73" t="s">
        <v>38</v>
      </c>
      <c r="C24" s="28" t="s">
        <v>45</v>
      </c>
      <c r="D24" s="24">
        <v>1</v>
      </c>
      <c r="E24" s="74">
        <f>'Page 5.1.2'!I20</f>
        <v>215591.5</v>
      </c>
      <c r="F24" s="75">
        <f t="shared" si="4"/>
        <v>215591.5</v>
      </c>
      <c r="G24" s="161"/>
      <c r="H24" s="76">
        <f>'Page 5.1.3'!I20</f>
        <v>215591.5</v>
      </c>
      <c r="I24" s="77">
        <f t="shared" si="5"/>
        <v>215591.5</v>
      </c>
      <c r="J24" s="161"/>
      <c r="K24" s="76">
        <f>+H24-E24</f>
        <v>0</v>
      </c>
      <c r="L24" s="77">
        <f t="shared" si="6"/>
        <v>0</v>
      </c>
      <c r="M24" s="161"/>
      <c r="N24" s="78">
        <f>'Page 5.1.4'!I20</f>
        <v>208629.9718</v>
      </c>
      <c r="O24" s="79"/>
      <c r="P24" s="80">
        <f t="shared" si="7"/>
        <v>-6961.5282000000007</v>
      </c>
      <c r="Q24" s="70"/>
    </row>
    <row r="25" spans="1:17">
      <c r="A25" s="72" t="s">
        <v>24</v>
      </c>
      <c r="B25" s="73" t="s">
        <v>38</v>
      </c>
      <c r="C25" s="28" t="s">
        <v>43</v>
      </c>
      <c r="D25" s="24">
        <v>0.21577192756641544</v>
      </c>
      <c r="E25" s="76">
        <v>0</v>
      </c>
      <c r="F25" s="75">
        <f t="shared" si="4"/>
        <v>0</v>
      </c>
      <c r="G25" s="161"/>
      <c r="H25" s="76">
        <v>0</v>
      </c>
      <c r="I25" s="77">
        <f t="shared" si="5"/>
        <v>0</v>
      </c>
      <c r="J25" s="161"/>
      <c r="K25" s="76">
        <f>+H25-E25</f>
        <v>0</v>
      </c>
      <c r="L25" s="77">
        <f t="shared" si="6"/>
        <v>0</v>
      </c>
      <c r="M25" s="161"/>
      <c r="N25" s="78">
        <v>0</v>
      </c>
      <c r="O25" s="79"/>
      <c r="P25" s="80">
        <f t="shared" si="7"/>
        <v>0</v>
      </c>
      <c r="Q25" s="70"/>
    </row>
    <row r="26" spans="1:17">
      <c r="A26" s="72" t="s">
        <v>25</v>
      </c>
      <c r="B26" s="73" t="s">
        <v>38</v>
      </c>
      <c r="C26" s="28" t="s">
        <v>43</v>
      </c>
      <c r="D26" s="24">
        <v>0.21577192756641544</v>
      </c>
      <c r="E26" s="74">
        <f>'Page 5.1.2'!I37</f>
        <v>192227950.77000001</v>
      </c>
      <c r="F26" s="75">
        <f t="shared" si="4"/>
        <v>41477395.469784915</v>
      </c>
      <c r="G26" s="161"/>
      <c r="H26" s="76">
        <f>'Page 5.1.3'!I37</f>
        <v>165924106.64000002</v>
      </c>
      <c r="I26" s="77">
        <f t="shared" si="5"/>
        <v>35801764.319448277</v>
      </c>
      <c r="J26" s="161"/>
      <c r="K26" s="76">
        <f>+H26-E26</f>
        <v>-26303844.129999995</v>
      </c>
      <c r="L26" s="91">
        <f t="shared" si="6"/>
        <v>-5675631.1503366381</v>
      </c>
      <c r="M26" s="161"/>
      <c r="N26" s="78">
        <f>'Page 5.1.4'!I53</f>
        <v>28600648.856073428</v>
      </c>
      <c r="O26" s="79"/>
      <c r="P26" s="80">
        <f t="shared" si="7"/>
        <v>-7201115.4633748494</v>
      </c>
      <c r="Q26" s="70"/>
    </row>
    <row r="27" spans="1:17">
      <c r="A27" s="72" t="s">
        <v>26</v>
      </c>
      <c r="B27" s="73" t="s">
        <v>38</v>
      </c>
      <c r="C27" s="28" t="s">
        <v>43</v>
      </c>
      <c r="D27" s="24">
        <v>0.21577192756641544</v>
      </c>
      <c r="E27" s="74">
        <f>'Page 5.1.2'!D61</f>
        <v>0</v>
      </c>
      <c r="F27" s="75">
        <f t="shared" si="4"/>
        <v>0</v>
      </c>
      <c r="G27" s="161"/>
      <c r="H27" s="76">
        <f>'Page 5.1.3'!D61</f>
        <v>0</v>
      </c>
      <c r="I27" s="77">
        <f t="shared" si="5"/>
        <v>0</v>
      </c>
      <c r="J27" s="161"/>
      <c r="K27" s="76">
        <f t="shared" si="6"/>
        <v>0</v>
      </c>
      <c r="L27" s="77">
        <f t="shared" si="6"/>
        <v>0</v>
      </c>
      <c r="M27" s="161"/>
      <c r="N27" s="78">
        <f>'Page 5.1.4'!I54</f>
        <v>336134.34654345643</v>
      </c>
      <c r="O27" s="79"/>
      <c r="P27" s="80">
        <f t="shared" si="7"/>
        <v>336134.34654345643</v>
      </c>
      <c r="Q27" s="70"/>
    </row>
    <row r="28" spans="1:17">
      <c r="A28" s="92" t="s">
        <v>27</v>
      </c>
      <c r="B28" s="73"/>
      <c r="D28" s="151"/>
      <c r="E28" s="82">
        <f>SUM(E21:E27)</f>
        <v>193938803.59</v>
      </c>
      <c r="F28" s="83">
        <f>SUM(F21:F27)</f>
        <v>42026285.619379178</v>
      </c>
      <c r="G28" s="161"/>
      <c r="H28" s="84">
        <f>SUM(H21:H27)</f>
        <v>167634959.46000001</v>
      </c>
      <c r="I28" s="85">
        <f>SUM(I21:I27)</f>
        <v>36350654.46904254</v>
      </c>
      <c r="J28" s="161"/>
      <c r="K28" s="84">
        <f>SUM(K21:K27)</f>
        <v>-26303844.129999995</v>
      </c>
      <c r="L28" s="85">
        <f>SUM(L21:L27)</f>
        <v>-5675631.1503366381</v>
      </c>
      <c r="M28" s="161"/>
      <c r="N28" s="88">
        <f>SUM(N21:N27)</f>
        <v>29432459.813291933</v>
      </c>
      <c r="O28" s="101"/>
      <c r="P28" s="89">
        <f t="shared" ref="P28" si="8">SUM(P21:P27)</f>
        <v>-6918194.6557506043</v>
      </c>
      <c r="Q28" s="70"/>
    </row>
    <row r="29" spans="1:17">
      <c r="D29" s="151"/>
      <c r="E29" s="93"/>
      <c r="F29" s="66"/>
      <c r="G29" s="161"/>
      <c r="H29" s="67"/>
      <c r="I29" s="47"/>
      <c r="J29" s="161"/>
      <c r="K29" s="67"/>
      <c r="L29" s="90"/>
      <c r="M29" s="161"/>
      <c r="N29" s="45"/>
      <c r="O29" s="46"/>
      <c r="P29" s="69"/>
      <c r="Q29" s="70"/>
    </row>
    <row r="30" spans="1:17">
      <c r="A30" s="29" t="s">
        <v>28</v>
      </c>
      <c r="D30" s="151"/>
      <c r="E30" s="65"/>
      <c r="F30" s="66"/>
      <c r="G30" s="161"/>
      <c r="H30" s="67"/>
      <c r="I30" s="47"/>
      <c r="J30" s="161"/>
      <c r="K30" s="67"/>
      <c r="L30" s="90"/>
      <c r="M30" s="161"/>
      <c r="N30" s="45"/>
      <c r="O30" s="46"/>
      <c r="P30" s="69"/>
      <c r="Q30" s="70"/>
    </row>
    <row r="31" spans="1:17">
      <c r="A31" s="72" t="s">
        <v>29</v>
      </c>
      <c r="B31" s="73" t="s">
        <v>39</v>
      </c>
      <c r="C31" s="28" t="s">
        <v>43</v>
      </c>
      <c r="D31" s="24">
        <v>0.21577192756641544</v>
      </c>
      <c r="E31" s="74">
        <f>'Page 5.1.2'!F42</f>
        <v>0</v>
      </c>
      <c r="F31" s="75">
        <f t="shared" ref="F31:F34" si="9">+D31*E31</f>
        <v>0</v>
      </c>
      <c r="G31" s="161"/>
      <c r="H31" s="76">
        <f>'Page 5.1.3'!F42</f>
        <v>7474132.0397435902</v>
      </c>
      <c r="I31" s="77">
        <f t="shared" ref="I31:I34" si="10">+D31*H31</f>
        <v>1612707.8771013787</v>
      </c>
      <c r="J31" s="161"/>
      <c r="K31" s="76">
        <f t="shared" ref="K31:L34" si="11">+H31-E31</f>
        <v>7474132.0397435902</v>
      </c>
      <c r="L31" s="77">
        <f t="shared" si="11"/>
        <v>1612707.8771013787</v>
      </c>
      <c r="M31" s="161"/>
      <c r="N31" s="78">
        <f>'Page 5.1.4'!F60</f>
        <v>11107620.211605391</v>
      </c>
      <c r="O31" s="79"/>
      <c r="P31" s="80">
        <f>+N31-I31</f>
        <v>9494912.334504012</v>
      </c>
      <c r="Q31" s="70"/>
    </row>
    <row r="32" spans="1:17">
      <c r="A32" s="94" t="s">
        <v>82</v>
      </c>
      <c r="B32" s="95" t="s">
        <v>39</v>
      </c>
      <c r="C32" s="32" t="s">
        <v>43</v>
      </c>
      <c r="D32" s="24">
        <v>0.21577192756641544</v>
      </c>
      <c r="E32" s="76">
        <f>'Page 5.1.2'!F43</f>
        <v>0</v>
      </c>
      <c r="F32" s="77">
        <f t="shared" si="9"/>
        <v>0</v>
      </c>
      <c r="G32" s="162"/>
      <c r="H32" s="76">
        <f>'Page 5.1.3'!F43</f>
        <v>0</v>
      </c>
      <c r="I32" s="77">
        <f t="shared" si="10"/>
        <v>0</v>
      </c>
      <c r="J32" s="162"/>
      <c r="K32" s="76">
        <f t="shared" si="11"/>
        <v>0</v>
      </c>
      <c r="L32" s="77">
        <f t="shared" si="11"/>
        <v>0</v>
      </c>
      <c r="M32" s="162"/>
      <c r="N32" s="78">
        <f>'Page 5.1.4'!F61</f>
        <v>0</v>
      </c>
      <c r="O32" s="79"/>
      <c r="P32" s="78">
        <f>+N32-I32</f>
        <v>0</v>
      </c>
      <c r="Q32" s="70"/>
    </row>
    <row r="33" spans="1:17">
      <c r="A33" s="72" t="s">
        <v>30</v>
      </c>
      <c r="B33" s="73" t="s">
        <v>39</v>
      </c>
      <c r="C33" s="28" t="s">
        <v>43</v>
      </c>
      <c r="D33" s="24">
        <v>0.21577192756641544</v>
      </c>
      <c r="E33" s="74">
        <f>'Page 5.1.2'!I44</f>
        <v>124485682.73999999</v>
      </c>
      <c r="F33" s="75">
        <f t="shared" si="9"/>
        <v>26860515.71923105</v>
      </c>
      <c r="G33" s="161"/>
      <c r="H33" s="76">
        <f>'Page 5.1.3'!I44</f>
        <v>117011550.70025641</v>
      </c>
      <c r="I33" s="77">
        <f t="shared" si="10"/>
        <v>25247807.842129674</v>
      </c>
      <c r="J33" s="161"/>
      <c r="K33" s="76">
        <f t="shared" si="11"/>
        <v>-7474132.0397435874</v>
      </c>
      <c r="L33" s="77">
        <f t="shared" si="11"/>
        <v>-1612707.8771013767</v>
      </c>
      <c r="M33" s="161"/>
      <c r="N33" s="78">
        <f>'Page 5.1.4'!I62</f>
        <v>162122.28321086057</v>
      </c>
      <c r="O33" s="79"/>
      <c r="P33" s="80">
        <f>+N33-I33</f>
        <v>-25085685.558918811</v>
      </c>
      <c r="Q33" s="70"/>
    </row>
    <row r="34" spans="1:17">
      <c r="A34" s="72" t="s">
        <v>31</v>
      </c>
      <c r="B34" s="73" t="s">
        <v>39</v>
      </c>
      <c r="C34" s="28" t="s">
        <v>44</v>
      </c>
      <c r="D34" s="24">
        <v>0.22591574269314921</v>
      </c>
      <c r="E34" s="74">
        <f>'Page 5.1.2'!D45</f>
        <v>0</v>
      </c>
      <c r="F34" s="75">
        <f t="shared" si="9"/>
        <v>0</v>
      </c>
      <c r="G34" s="161"/>
      <c r="H34" s="76">
        <f>'Page 5.1.3'!D45</f>
        <v>0</v>
      </c>
      <c r="I34" s="77">
        <f t="shared" si="10"/>
        <v>0</v>
      </c>
      <c r="J34" s="161"/>
      <c r="K34" s="76">
        <f t="shared" si="11"/>
        <v>0</v>
      </c>
      <c r="L34" s="77">
        <f t="shared" si="11"/>
        <v>0</v>
      </c>
      <c r="M34" s="161"/>
      <c r="N34" s="78">
        <f>'Page 5.1.4'!H63</f>
        <v>1695.42257352972</v>
      </c>
      <c r="O34" s="79"/>
      <c r="P34" s="80">
        <f>+N34-I34</f>
        <v>1695.42257352972</v>
      </c>
      <c r="Q34" s="70"/>
    </row>
    <row r="35" spans="1:17">
      <c r="A35" s="29" t="s">
        <v>32</v>
      </c>
      <c r="D35" s="151"/>
      <c r="E35" s="82">
        <f>SUM(E31:E34)</f>
        <v>124485682.73999999</v>
      </c>
      <c r="F35" s="83">
        <f>SUM(F31:F34)</f>
        <v>26860515.71923105</v>
      </c>
      <c r="G35" s="161"/>
      <c r="H35" s="84">
        <f>SUM(H31:H34)</f>
        <v>124485682.73999999</v>
      </c>
      <c r="I35" s="85">
        <f>SUM(I31:I34)</f>
        <v>26860515.719231054</v>
      </c>
      <c r="J35" s="161"/>
      <c r="K35" s="86">
        <f>SUM(K31:K34)</f>
        <v>2.7939677238464355E-9</v>
      </c>
      <c r="L35" s="87">
        <f>SUM(L31:L34)</f>
        <v>2.0954757928848267E-9</v>
      </c>
      <c r="M35" s="161"/>
      <c r="N35" s="88">
        <f>SUM(N31:N34)</f>
        <v>11271437.91738978</v>
      </c>
      <c r="O35" s="101"/>
      <c r="P35" s="89">
        <f t="shared" ref="P35" si="12">SUM(P31:P34)</f>
        <v>-15589077.80184127</v>
      </c>
      <c r="Q35" s="70"/>
    </row>
    <row r="36" spans="1:17">
      <c r="D36" s="151"/>
      <c r="E36" s="65"/>
      <c r="F36" s="66"/>
      <c r="G36" s="161"/>
      <c r="H36" s="67"/>
      <c r="I36" s="47"/>
      <c r="J36" s="161"/>
      <c r="K36" s="67"/>
      <c r="L36" s="90"/>
      <c r="M36" s="161"/>
      <c r="N36" s="45"/>
      <c r="O36" s="46"/>
      <c r="P36" s="69"/>
      <c r="Q36" s="70"/>
    </row>
    <row r="37" spans="1:17">
      <c r="A37" s="29" t="s">
        <v>33</v>
      </c>
      <c r="D37" s="151"/>
      <c r="E37" s="65"/>
      <c r="F37" s="66"/>
      <c r="G37" s="161"/>
      <c r="H37" s="67"/>
      <c r="I37" s="47"/>
      <c r="J37" s="161"/>
      <c r="K37" s="67"/>
      <c r="L37" s="90"/>
      <c r="M37" s="161"/>
      <c r="N37" s="45"/>
      <c r="O37" s="46"/>
      <c r="P37" s="69"/>
      <c r="Q37" s="70"/>
    </row>
    <row r="38" spans="1:17">
      <c r="A38" s="72" t="s">
        <v>34</v>
      </c>
      <c r="B38" s="73" t="s">
        <v>40</v>
      </c>
      <c r="C38" s="28" t="s">
        <v>44</v>
      </c>
      <c r="D38" s="24">
        <v>0.22591574269314921</v>
      </c>
      <c r="E38" s="74">
        <f>'Page 5.1.2'!D50+'Page 5.1.2'!D51</f>
        <v>245722226.09</v>
      </c>
      <c r="F38" s="75">
        <f t="shared" ref="F38:F39" si="13">+D38*E38</f>
        <v>55512519.203336276</v>
      </c>
      <c r="G38" s="161"/>
      <c r="H38" s="76">
        <f>'Page 5.1.3'!D50+'Page 5.1.3'!D51</f>
        <v>245722226.09</v>
      </c>
      <c r="I38" s="77">
        <f t="shared" ref="I38:I39" si="14">+D38*H38</f>
        <v>55512519.203336276</v>
      </c>
      <c r="J38" s="161"/>
      <c r="K38" s="76">
        <f t="shared" ref="K38:L39" si="15">+H38-E38</f>
        <v>0</v>
      </c>
      <c r="L38" s="77">
        <f t="shared" si="15"/>
        <v>0</v>
      </c>
      <c r="M38" s="161"/>
      <c r="N38" s="78">
        <f>'Page 5.1.4'!D68+'Page 5.1.4'!D71</f>
        <v>51733958.731409542</v>
      </c>
      <c r="O38" s="79"/>
      <c r="P38" s="80">
        <f>+N38-I38</f>
        <v>-3778560.4719267339</v>
      </c>
      <c r="Q38" s="70"/>
    </row>
    <row r="39" spans="1:17">
      <c r="A39" s="72" t="s">
        <v>35</v>
      </c>
      <c r="B39" s="73" t="s">
        <v>41</v>
      </c>
      <c r="C39" s="28" t="s">
        <v>44</v>
      </c>
      <c r="D39" s="24">
        <v>0.22591574269314921</v>
      </c>
      <c r="E39" s="74">
        <f>'Page 5.1.2'!D56+'Page 5.1.2'!D57</f>
        <v>60748148.100000001</v>
      </c>
      <c r="F39" s="75">
        <f t="shared" si="13"/>
        <v>13723962.995244922</v>
      </c>
      <c r="G39" s="161"/>
      <c r="H39" s="76">
        <f>'Page 5.1.3'!D56+'Page 5.1.3'!D57</f>
        <v>60748148.100000001</v>
      </c>
      <c r="I39" s="77">
        <f t="shared" si="14"/>
        <v>13723962.995244922</v>
      </c>
      <c r="J39" s="161"/>
      <c r="K39" s="76">
        <f t="shared" si="15"/>
        <v>0</v>
      </c>
      <c r="L39" s="77">
        <f t="shared" si="15"/>
        <v>0</v>
      </c>
      <c r="M39" s="161"/>
      <c r="N39" s="78">
        <f>'Page 5.1.4'!D69+'Page 5.1.4'!D70</f>
        <v>17051325.627675641</v>
      </c>
      <c r="O39" s="79"/>
      <c r="P39" s="80">
        <f>+N39-I39</f>
        <v>3327362.6324307192</v>
      </c>
      <c r="Q39" s="70"/>
    </row>
    <row r="40" spans="1:17">
      <c r="A40" s="29" t="s">
        <v>36</v>
      </c>
      <c r="D40" s="96"/>
      <c r="E40" s="82">
        <f>SUM(E38:E39)</f>
        <v>306470374.19</v>
      </c>
      <c r="F40" s="83">
        <f>SUM(F38:F39)</f>
        <v>69236482.198581204</v>
      </c>
      <c r="G40" s="161"/>
      <c r="H40" s="84">
        <f>SUM(H38:H39)</f>
        <v>306470374.19</v>
      </c>
      <c r="I40" s="85">
        <f>SUM(I38:I39)</f>
        <v>69236482.198581204</v>
      </c>
      <c r="J40" s="161"/>
      <c r="K40" s="86">
        <f>SUM(K38:K39)</f>
        <v>0</v>
      </c>
      <c r="L40" s="87">
        <f>SUM(L38:L39)</f>
        <v>0</v>
      </c>
      <c r="M40" s="161"/>
      <c r="N40" s="88">
        <f>SUM(N38:N39)</f>
        <v>68785284.359085187</v>
      </c>
      <c r="O40" s="101"/>
      <c r="P40" s="89">
        <f t="shared" ref="P40" si="16">SUM(P38:P39)</f>
        <v>-451197.83949601464</v>
      </c>
      <c r="Q40" s="70"/>
    </row>
    <row r="41" spans="1:17">
      <c r="D41" s="96"/>
      <c r="E41" s="97"/>
      <c r="F41" s="98"/>
      <c r="G41" s="163"/>
      <c r="H41" s="99"/>
      <c r="I41" s="90"/>
      <c r="J41" s="163"/>
      <c r="K41" s="99"/>
      <c r="L41" s="90"/>
      <c r="M41" s="163"/>
      <c r="N41" s="100"/>
      <c r="O41" s="101"/>
      <c r="P41" s="102"/>
      <c r="Q41" s="70"/>
    </row>
    <row r="42" spans="1:17" s="31" customFormat="1" ht="13.5" thickBot="1">
      <c r="A42" s="35" t="s">
        <v>83</v>
      </c>
      <c r="B42" s="35"/>
      <c r="C42" s="35"/>
      <c r="D42" s="33"/>
      <c r="E42" s="103">
        <f>SUM(-E18,E28,E35,E40)</f>
        <v>546019139.10000002</v>
      </c>
      <c r="F42" s="104">
        <f>SUM(-F18,F28,F35,F40)</f>
        <v>121104117.08820643</v>
      </c>
      <c r="G42" s="105"/>
      <c r="H42" s="106">
        <f>SUM(-H18,H28,H35,H40)</f>
        <v>519715294.97000003</v>
      </c>
      <c r="I42" s="104">
        <f>SUM(-I18,I28,I35,I40)</f>
        <v>115428485.93786979</v>
      </c>
      <c r="J42" s="105"/>
      <c r="K42" s="106">
        <f>SUM(-K18,K28,K35,K40)</f>
        <v>-26303844.129999992</v>
      </c>
      <c r="L42" s="104">
        <f>SUM(-L18,L28,L35,L40)</f>
        <v>-5675631.1503366362</v>
      </c>
      <c r="M42" s="105"/>
      <c r="N42" s="107">
        <f>SUM(-N18,N28,N35,N40)</f>
        <v>106503513.39985698</v>
      </c>
      <c r="O42" s="157"/>
      <c r="P42" s="108">
        <f>SUM(-P18,P28,P35,P40)</f>
        <v>-8924972.5380127952</v>
      </c>
      <c r="Q42" s="109"/>
    </row>
    <row r="43" spans="1:17" ht="13.5" thickTop="1">
      <c r="E43" s="110" t="s">
        <v>175</v>
      </c>
      <c r="F43" s="111" t="s">
        <v>85</v>
      </c>
      <c r="G43" s="164"/>
      <c r="H43" s="112" t="s">
        <v>84</v>
      </c>
      <c r="I43" s="57"/>
      <c r="J43" s="164"/>
      <c r="K43" s="112" t="s">
        <v>87</v>
      </c>
      <c r="L43" s="57"/>
      <c r="M43" s="164"/>
      <c r="N43" s="149" t="s">
        <v>86</v>
      </c>
      <c r="O43" s="52"/>
      <c r="P43" s="150" t="s">
        <v>88</v>
      </c>
      <c r="Q43" s="70"/>
    </row>
    <row r="44" spans="1:17" ht="13.5" thickBot="1">
      <c r="E44" s="113"/>
      <c r="F44" s="114" t="s">
        <v>89</v>
      </c>
      <c r="G44" s="163"/>
      <c r="H44" s="115"/>
      <c r="I44" s="116"/>
      <c r="J44" s="163"/>
      <c r="K44" s="115"/>
      <c r="L44" s="117"/>
      <c r="M44" s="163"/>
      <c r="N44" s="118"/>
      <c r="O44" s="46"/>
      <c r="P44" s="119"/>
      <c r="Q44" s="70"/>
    </row>
    <row r="45" spans="1:17">
      <c r="B45" s="35"/>
      <c r="C45" s="35"/>
      <c r="D45" s="35"/>
      <c r="E45" s="35"/>
      <c r="F45" s="35"/>
      <c r="H45" s="35"/>
      <c r="I45" s="35"/>
      <c r="K45" s="35"/>
    </row>
  </sheetData>
  <mergeCells count="6">
    <mergeCell ref="K9:L9"/>
    <mergeCell ref="E7:F7"/>
    <mergeCell ref="H7:I7"/>
    <mergeCell ref="K7:L7"/>
    <mergeCell ref="E8:F8"/>
    <mergeCell ref="K8:L8"/>
  </mergeCells>
  <pageMargins left="0.7" right="0.7" top="0.75" bottom="0.75" header="0.3" footer="0.3"/>
  <pageSetup scale="59" orientation="landscape" r:id="rId1"/>
  <headerFooter alignWithMargins="0">
    <oddFooter>&amp;C&amp;"Arial,Regular"&amp;10Page 5.1.1</oddFooter>
  </headerFooter>
  <ignoredErrors>
    <ignoredError sqref="B5:P5"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7"/>
  <sheetViews>
    <sheetView view="pageBreakPreview" zoomScale="80" zoomScaleNormal="100" zoomScaleSheetLayoutView="80" workbookViewId="0"/>
  </sheetViews>
  <sheetFormatPr defaultColWidth="9.42578125" defaultRowHeight="12.75"/>
  <cols>
    <col min="1" max="1" width="2.5703125" style="121" customWidth="1"/>
    <col min="2" max="2" width="2.28515625" style="121" customWidth="1"/>
    <col min="3" max="3" width="32.7109375" style="121" customWidth="1"/>
    <col min="4" max="4" width="14.7109375" style="121" bestFit="1" customWidth="1"/>
    <col min="5" max="5" width="2" style="121" customWidth="1"/>
    <col min="6" max="6" width="13.5703125" style="121" customWidth="1"/>
    <col min="7" max="9" width="14.7109375" style="121" bestFit="1" customWidth="1"/>
    <col min="10" max="16384" width="9.42578125" style="121"/>
  </cols>
  <sheetData>
    <row r="1" spans="1:10">
      <c r="A1" s="120"/>
      <c r="E1" s="122"/>
      <c r="F1" s="123" t="s">
        <v>90</v>
      </c>
    </row>
    <row r="2" spans="1:10">
      <c r="A2" s="124"/>
      <c r="E2" s="122"/>
      <c r="F2" s="122" t="s">
        <v>91</v>
      </c>
    </row>
    <row r="3" spans="1:10">
      <c r="A3" s="125" t="s">
        <v>92</v>
      </c>
      <c r="D3" s="126"/>
      <c r="E3" s="126"/>
      <c r="F3" s="123" t="s">
        <v>93</v>
      </c>
    </row>
    <row r="4" spans="1:10">
      <c r="A4" s="179">
        <v>43646</v>
      </c>
      <c r="B4" s="179"/>
      <c r="C4" s="179"/>
      <c r="D4" s="126"/>
      <c r="E4" s="126"/>
      <c r="F4" s="122"/>
    </row>
    <row r="5" spans="1:10">
      <c r="B5" s="125"/>
      <c r="D5" s="126"/>
      <c r="E5" s="126"/>
      <c r="F5" s="127" t="s">
        <v>94</v>
      </c>
      <c r="G5" s="127" t="s">
        <v>94</v>
      </c>
      <c r="H5" s="127"/>
      <c r="I5" s="127"/>
    </row>
    <row r="6" spans="1:10" s="126" customFormat="1">
      <c r="A6" s="121"/>
      <c r="B6" s="121"/>
      <c r="C6" s="121"/>
      <c r="D6" s="128" t="s">
        <v>95</v>
      </c>
      <c r="E6" s="129"/>
      <c r="F6" s="130" t="s">
        <v>96</v>
      </c>
      <c r="G6" s="130" t="s">
        <v>97</v>
      </c>
      <c r="H6" s="130" t="s">
        <v>98</v>
      </c>
      <c r="I6" s="130" t="s">
        <v>99</v>
      </c>
    </row>
    <row r="7" spans="1:10">
      <c r="A7" s="121" t="s">
        <v>100</v>
      </c>
      <c r="F7" s="131"/>
      <c r="G7" s="131"/>
      <c r="H7" s="131"/>
      <c r="I7" s="131"/>
    </row>
    <row r="8" spans="1:10">
      <c r="B8" s="121" t="s">
        <v>101</v>
      </c>
      <c r="D8" s="132">
        <v>0</v>
      </c>
      <c r="E8" s="133"/>
      <c r="F8" s="132">
        <v>0</v>
      </c>
    </row>
    <row r="9" spans="1:10">
      <c r="B9" s="121" t="s">
        <v>102</v>
      </c>
      <c r="D9" s="132">
        <v>78875721.420000002</v>
      </c>
      <c r="E9" s="133"/>
      <c r="F9" s="134"/>
      <c r="G9" s="131"/>
      <c r="H9" s="131"/>
      <c r="I9" s="132">
        <v>78875721.420000002</v>
      </c>
    </row>
    <row r="10" spans="1:10">
      <c r="B10" s="121" t="s">
        <v>103</v>
      </c>
      <c r="D10" s="132">
        <v>0</v>
      </c>
      <c r="E10" s="133"/>
      <c r="F10" s="132">
        <v>0</v>
      </c>
      <c r="G10" s="131"/>
      <c r="H10" s="131"/>
      <c r="I10" s="131"/>
    </row>
    <row r="11" spans="1:10">
      <c r="B11" s="121" t="s">
        <v>105</v>
      </c>
      <c r="D11" s="132">
        <v>0</v>
      </c>
      <c r="E11" s="133"/>
      <c r="F11" s="131"/>
      <c r="G11" s="131"/>
      <c r="H11" s="132">
        <v>0</v>
      </c>
      <c r="I11" s="131"/>
    </row>
    <row r="12" spans="1:10">
      <c r="D12" s="126" t="s">
        <v>106</v>
      </c>
      <c r="E12" s="135" t="s">
        <v>107</v>
      </c>
      <c r="F12" s="126" t="s">
        <v>106</v>
      </c>
      <c r="G12" s="126" t="s">
        <v>106</v>
      </c>
      <c r="H12" s="126" t="s">
        <v>106</v>
      </c>
      <c r="I12" s="126" t="s">
        <v>106</v>
      </c>
    </row>
    <row r="13" spans="1:10">
      <c r="A13" s="121" t="s">
        <v>108</v>
      </c>
      <c r="D13" s="132">
        <v>78875721.420000002</v>
      </c>
      <c r="E13" s="133"/>
      <c r="F13" s="132">
        <v>0</v>
      </c>
      <c r="G13" s="132">
        <v>0</v>
      </c>
      <c r="H13" s="132">
        <v>0</v>
      </c>
      <c r="I13" s="132">
        <v>78875721.420000002</v>
      </c>
    </row>
    <row r="14" spans="1:10">
      <c r="D14" s="133"/>
      <c r="E14" s="133"/>
      <c r="F14" s="133"/>
      <c r="G14" s="133"/>
      <c r="H14" s="133"/>
      <c r="I14" s="133"/>
    </row>
    <row r="15" spans="1:10">
      <c r="A15" s="121" t="s">
        <v>109</v>
      </c>
      <c r="D15" s="133"/>
      <c r="E15" s="133"/>
      <c r="F15" s="136"/>
      <c r="G15" s="131"/>
      <c r="H15" s="131"/>
      <c r="I15" s="131"/>
      <c r="J15" s="133"/>
    </row>
    <row r="16" spans="1:10">
      <c r="C16" s="121" t="s">
        <v>110</v>
      </c>
      <c r="D16" s="132">
        <v>0</v>
      </c>
      <c r="E16" s="133"/>
      <c r="F16" s="132">
        <v>0</v>
      </c>
      <c r="G16" s="131"/>
      <c r="H16" s="131"/>
      <c r="I16" s="131"/>
      <c r="J16" s="133"/>
    </row>
    <row r="17" spans="2:10">
      <c r="C17" s="121" t="s">
        <v>111</v>
      </c>
      <c r="D17" s="132">
        <v>0</v>
      </c>
      <c r="E17" s="133"/>
      <c r="F17" s="132">
        <v>0</v>
      </c>
      <c r="G17" s="132">
        <v>0</v>
      </c>
      <c r="H17" s="131"/>
      <c r="I17" s="131"/>
      <c r="J17" s="133"/>
    </row>
    <row r="18" spans="2:10">
      <c r="C18" s="121" t="s">
        <v>112</v>
      </c>
      <c r="D18" s="132">
        <v>1446443.0299999998</v>
      </c>
      <c r="E18" s="133"/>
      <c r="F18" s="132">
        <v>433932.90899999993</v>
      </c>
      <c r="G18" s="132">
        <v>1012510.1209999998</v>
      </c>
      <c r="H18" s="131"/>
      <c r="I18" s="131"/>
      <c r="J18" s="133"/>
    </row>
    <row r="19" spans="2:10">
      <c r="C19" s="121" t="s">
        <v>104</v>
      </c>
      <c r="D19" s="132">
        <v>48818.29</v>
      </c>
      <c r="E19" s="133"/>
      <c r="F19" s="132">
        <v>10123.097305612</v>
      </c>
      <c r="G19" s="132">
        <v>38695.192694388003</v>
      </c>
      <c r="H19" s="131"/>
      <c r="I19" s="131"/>
    </row>
    <row r="20" spans="2:10">
      <c r="C20" s="121" t="s">
        <v>113</v>
      </c>
      <c r="D20" s="132">
        <v>215591.5</v>
      </c>
      <c r="E20" s="133"/>
      <c r="F20" s="139">
        <v>0</v>
      </c>
      <c r="G20" s="139">
        <v>0</v>
      </c>
      <c r="H20" s="131"/>
      <c r="I20" s="139">
        <v>215591.5</v>
      </c>
    </row>
    <row r="21" spans="2:10">
      <c r="C21" s="121" t="s">
        <v>114</v>
      </c>
      <c r="D21" s="132">
        <v>0</v>
      </c>
      <c r="E21" s="133"/>
      <c r="F21" s="131"/>
      <c r="G21" s="132">
        <v>0</v>
      </c>
      <c r="H21" s="131"/>
      <c r="I21" s="132"/>
    </row>
    <row r="22" spans="2:10">
      <c r="B22" s="140"/>
      <c r="C22" s="135"/>
      <c r="D22" s="126" t="s">
        <v>106</v>
      </c>
      <c r="E22" s="135" t="s">
        <v>107</v>
      </c>
      <c r="F22" s="126" t="s">
        <v>106</v>
      </c>
      <c r="G22" s="126" t="s">
        <v>106</v>
      </c>
      <c r="H22" s="126" t="s">
        <v>106</v>
      </c>
      <c r="I22" s="126" t="s">
        <v>106</v>
      </c>
    </row>
    <row r="23" spans="2:10">
      <c r="B23" s="121" t="s">
        <v>115</v>
      </c>
      <c r="D23" s="132">
        <v>1710852.8199999998</v>
      </c>
      <c r="E23" s="133"/>
      <c r="F23" s="132">
        <v>444056.00630561193</v>
      </c>
      <c r="G23" s="132">
        <v>1051205.3136943879</v>
      </c>
      <c r="H23" s="132">
        <v>0</v>
      </c>
      <c r="I23" s="132">
        <v>215591.5</v>
      </c>
    </row>
    <row r="24" spans="2:10">
      <c r="D24" s="134"/>
      <c r="E24" s="133"/>
      <c r="F24" s="134"/>
      <c r="G24" s="134"/>
      <c r="H24" s="131"/>
      <c r="I24" s="131"/>
    </row>
    <row r="25" spans="2:10">
      <c r="C25" s="121" t="s">
        <v>116</v>
      </c>
      <c r="D25" s="132">
        <v>0</v>
      </c>
      <c r="E25" s="133"/>
      <c r="F25" s="132"/>
      <c r="G25" s="132">
        <v>0</v>
      </c>
      <c r="H25" s="131"/>
      <c r="I25" s="131"/>
    </row>
    <row r="26" spans="2:10">
      <c r="C26" s="121" t="s">
        <v>117</v>
      </c>
      <c r="D26" s="132">
        <v>0</v>
      </c>
      <c r="E26" s="133"/>
      <c r="F26" s="132"/>
      <c r="G26" s="132">
        <v>0</v>
      </c>
      <c r="H26" s="131"/>
      <c r="I26" s="131"/>
    </row>
    <row r="27" spans="2:10">
      <c r="C27" s="121" t="s">
        <v>118</v>
      </c>
      <c r="D27" s="132">
        <v>0</v>
      </c>
      <c r="E27" s="133"/>
      <c r="F27" s="139">
        <v>0</v>
      </c>
      <c r="G27" s="139">
        <v>0</v>
      </c>
      <c r="H27" s="131"/>
      <c r="I27" s="139">
        <v>0</v>
      </c>
    </row>
    <row r="28" spans="2:10">
      <c r="C28" s="121" t="s">
        <v>119</v>
      </c>
      <c r="D28" s="132">
        <v>0</v>
      </c>
      <c r="E28" s="133"/>
      <c r="F28" s="132">
        <v>0</v>
      </c>
      <c r="G28" s="132"/>
      <c r="H28" s="131"/>
      <c r="I28" s="131"/>
    </row>
    <row r="29" spans="2:10">
      <c r="C29" s="121" t="s">
        <v>120</v>
      </c>
      <c r="D29" s="132">
        <v>0</v>
      </c>
      <c r="E29" s="133"/>
      <c r="F29" s="131"/>
      <c r="G29" s="132">
        <v>0</v>
      </c>
      <c r="H29" s="131"/>
      <c r="I29" s="131"/>
    </row>
    <row r="30" spans="2:10">
      <c r="C30" s="121" t="s">
        <v>121</v>
      </c>
      <c r="D30" s="132">
        <v>0</v>
      </c>
      <c r="E30" s="133"/>
      <c r="F30" s="132">
        <v>0</v>
      </c>
      <c r="G30" s="132">
        <v>0</v>
      </c>
      <c r="H30" s="131"/>
      <c r="I30" s="131"/>
    </row>
    <row r="31" spans="2:10">
      <c r="B31" s="140"/>
      <c r="C31" s="135"/>
      <c r="D31" s="126" t="s">
        <v>106</v>
      </c>
      <c r="E31" s="135" t="s">
        <v>107</v>
      </c>
      <c r="F31" s="126" t="s">
        <v>106</v>
      </c>
      <c r="G31" s="126" t="s">
        <v>106</v>
      </c>
      <c r="H31" s="126" t="s">
        <v>106</v>
      </c>
      <c r="I31" s="126" t="s">
        <v>106</v>
      </c>
    </row>
    <row r="32" spans="2:10">
      <c r="B32" s="121" t="s">
        <v>122</v>
      </c>
      <c r="D32" s="132">
        <v>0</v>
      </c>
      <c r="E32" s="133"/>
      <c r="F32" s="132">
        <v>0</v>
      </c>
      <c r="G32" s="132">
        <v>0</v>
      </c>
      <c r="H32" s="132">
        <v>0</v>
      </c>
      <c r="I32" s="132">
        <v>0</v>
      </c>
    </row>
    <row r="33" spans="1:9">
      <c r="D33" s="133"/>
      <c r="E33" s="133"/>
      <c r="F33" s="131"/>
      <c r="G33" s="131"/>
      <c r="H33" s="131"/>
      <c r="I33" s="131"/>
    </row>
    <row r="34" spans="1:9">
      <c r="C34" s="121" t="s">
        <v>123</v>
      </c>
      <c r="D34" s="132">
        <v>4521745.0199999996</v>
      </c>
      <c r="E34" s="133"/>
      <c r="F34" s="131"/>
      <c r="G34" s="131"/>
      <c r="H34" s="131"/>
      <c r="I34" s="132">
        <v>4521745.0199999996</v>
      </c>
    </row>
    <row r="35" spans="1:9">
      <c r="C35" s="121" t="s">
        <v>124</v>
      </c>
      <c r="D35" s="132">
        <v>187706205.75</v>
      </c>
      <c r="E35" s="133"/>
      <c r="F35" s="131"/>
      <c r="G35" s="131"/>
      <c r="H35" s="131"/>
      <c r="I35" s="132">
        <v>187706205.75</v>
      </c>
    </row>
    <row r="36" spans="1:9">
      <c r="B36" s="140"/>
      <c r="C36" s="135"/>
      <c r="D36" s="126" t="s">
        <v>106</v>
      </c>
      <c r="E36" s="135" t="s">
        <v>107</v>
      </c>
      <c r="F36" s="126" t="s">
        <v>106</v>
      </c>
      <c r="G36" s="126" t="s">
        <v>106</v>
      </c>
      <c r="H36" s="126" t="s">
        <v>106</v>
      </c>
      <c r="I36" s="126" t="s">
        <v>106</v>
      </c>
    </row>
    <row r="37" spans="1:9">
      <c r="B37" s="121" t="s">
        <v>125</v>
      </c>
      <c r="D37" s="132">
        <v>192227950.77000001</v>
      </c>
      <c r="E37" s="133"/>
      <c r="F37" s="132">
        <v>0</v>
      </c>
      <c r="G37" s="132">
        <v>0</v>
      </c>
      <c r="H37" s="132">
        <v>0</v>
      </c>
      <c r="I37" s="132">
        <v>192227950.77000001</v>
      </c>
    </row>
    <row r="38" spans="1:9">
      <c r="D38" s="126" t="s">
        <v>106</v>
      </c>
      <c r="E38" s="135" t="s">
        <v>107</v>
      </c>
      <c r="F38" s="126" t="s">
        <v>106</v>
      </c>
      <c r="G38" s="126" t="s">
        <v>106</v>
      </c>
      <c r="H38" s="126" t="s">
        <v>106</v>
      </c>
      <c r="I38" s="126" t="s">
        <v>106</v>
      </c>
    </row>
    <row r="39" spans="1:9">
      <c r="A39" s="121" t="s">
        <v>126</v>
      </c>
      <c r="D39" s="132">
        <v>193938803.59</v>
      </c>
      <c r="E39" s="133"/>
      <c r="F39" s="132">
        <v>444056.00630561193</v>
      </c>
      <c r="G39" s="132">
        <v>1051205.3136943879</v>
      </c>
      <c r="H39" s="132">
        <v>0</v>
      </c>
      <c r="I39" s="132">
        <v>192443542.27000001</v>
      </c>
    </row>
    <row r="40" spans="1:9">
      <c r="D40" s="133"/>
      <c r="E40" s="133"/>
      <c r="F40" s="133"/>
      <c r="G40" s="133"/>
      <c r="H40" s="133"/>
      <c r="I40" s="133"/>
    </row>
    <row r="41" spans="1:9">
      <c r="A41" s="121" t="s">
        <v>127</v>
      </c>
      <c r="F41" s="131"/>
      <c r="G41" s="131"/>
      <c r="H41" s="131"/>
      <c r="I41" s="131"/>
    </row>
    <row r="42" spans="1:9">
      <c r="B42" s="121" t="s">
        <v>128</v>
      </c>
      <c r="D42" s="132">
        <v>0</v>
      </c>
      <c r="E42" s="133"/>
      <c r="F42" s="132">
        <v>0</v>
      </c>
      <c r="G42" s="131"/>
      <c r="H42" s="131"/>
      <c r="I42" s="131"/>
    </row>
    <row r="43" spans="1:9">
      <c r="B43" s="121" t="s">
        <v>129</v>
      </c>
      <c r="D43" s="132">
        <v>0</v>
      </c>
      <c r="E43" s="133"/>
      <c r="F43" s="132">
        <v>0</v>
      </c>
      <c r="G43" s="131"/>
      <c r="H43" s="131"/>
      <c r="I43" s="131"/>
    </row>
    <row r="44" spans="1:9">
      <c r="B44" s="121" t="s">
        <v>102</v>
      </c>
      <c r="D44" s="132">
        <v>124485682.73999999</v>
      </c>
      <c r="E44" s="133"/>
      <c r="F44" s="142"/>
      <c r="G44" s="131"/>
      <c r="H44" s="131"/>
      <c r="I44" s="132">
        <v>124485682.73999999</v>
      </c>
    </row>
    <row r="45" spans="1:9">
      <c r="B45" s="121" t="s">
        <v>130</v>
      </c>
      <c r="D45" s="132">
        <v>0</v>
      </c>
      <c r="E45" s="133"/>
      <c r="F45" s="131"/>
      <c r="H45" s="132">
        <v>0</v>
      </c>
      <c r="I45" s="131"/>
    </row>
    <row r="46" spans="1:9">
      <c r="D46" s="126" t="s">
        <v>106</v>
      </c>
      <c r="E46" s="135" t="s">
        <v>107</v>
      </c>
      <c r="F46" s="126" t="s">
        <v>106</v>
      </c>
      <c r="G46" s="126" t="s">
        <v>106</v>
      </c>
      <c r="H46" s="126" t="s">
        <v>106</v>
      </c>
      <c r="I46" s="126" t="s">
        <v>106</v>
      </c>
    </row>
    <row r="47" spans="1:9">
      <c r="A47" s="121" t="s">
        <v>131</v>
      </c>
      <c r="D47" s="132">
        <v>124485682.73999999</v>
      </c>
      <c r="E47" s="133"/>
      <c r="F47" s="132">
        <v>0</v>
      </c>
      <c r="G47" s="132">
        <v>0</v>
      </c>
      <c r="H47" s="132">
        <v>0</v>
      </c>
      <c r="I47" s="132">
        <v>124485682.73999999</v>
      </c>
    </row>
    <row r="49" spans="1:9">
      <c r="A49" s="121" t="s">
        <v>132</v>
      </c>
    </row>
    <row r="50" spans="1:9">
      <c r="B50" s="133" t="s">
        <v>133</v>
      </c>
      <c r="D50" s="132">
        <v>6626548.8700000001</v>
      </c>
      <c r="E50" s="133"/>
      <c r="H50" s="132">
        <v>6626548.8700000001</v>
      </c>
      <c r="I50" s="134"/>
    </row>
    <row r="51" spans="1:9">
      <c r="B51" s="133" t="s">
        <v>134</v>
      </c>
      <c r="D51" s="132">
        <v>239095677.22</v>
      </c>
      <c r="E51" s="133"/>
      <c r="F51" s="135"/>
      <c r="H51" s="132">
        <v>239095677.22</v>
      </c>
      <c r="I51" s="134"/>
    </row>
    <row r="52" spans="1:9">
      <c r="D52" s="126" t="s">
        <v>106</v>
      </c>
      <c r="E52" s="135" t="s">
        <v>107</v>
      </c>
      <c r="F52" s="126" t="s">
        <v>106</v>
      </c>
      <c r="G52" s="126" t="s">
        <v>106</v>
      </c>
      <c r="H52" s="126" t="s">
        <v>106</v>
      </c>
      <c r="I52" s="126" t="s">
        <v>106</v>
      </c>
    </row>
    <row r="53" spans="1:9">
      <c r="A53" s="121" t="s">
        <v>135</v>
      </c>
      <c r="D53" s="132">
        <v>245722226.09</v>
      </c>
      <c r="E53" s="133"/>
      <c r="F53" s="132">
        <v>0</v>
      </c>
      <c r="G53" s="132">
        <v>0</v>
      </c>
      <c r="H53" s="132">
        <v>245722226.09</v>
      </c>
      <c r="I53" s="132">
        <v>0</v>
      </c>
    </row>
    <row r="54" spans="1:9">
      <c r="D54" s="133"/>
      <c r="E54" s="133"/>
      <c r="F54" s="133"/>
      <c r="G54" s="133"/>
      <c r="H54" s="133"/>
      <c r="I54" s="133"/>
    </row>
    <row r="55" spans="1:9">
      <c r="A55" s="121" t="s">
        <v>136</v>
      </c>
      <c r="D55" s="133"/>
      <c r="E55" s="133"/>
      <c r="F55" s="133"/>
      <c r="G55" s="133"/>
      <c r="H55" s="133"/>
      <c r="I55" s="133"/>
    </row>
    <row r="56" spans="1:9">
      <c r="B56" s="133" t="s">
        <v>137</v>
      </c>
      <c r="D56" s="132">
        <v>27196794.530000001</v>
      </c>
      <c r="E56" s="133"/>
      <c r="H56" s="132">
        <v>27196794.530000001</v>
      </c>
      <c r="I56" s="134"/>
    </row>
    <row r="57" spans="1:9">
      <c r="B57" s="133" t="s">
        <v>138</v>
      </c>
      <c r="D57" s="132">
        <v>33551353.57</v>
      </c>
      <c r="E57" s="133"/>
      <c r="F57" s="135"/>
      <c r="H57" s="132">
        <v>33551353.57</v>
      </c>
      <c r="I57" s="134"/>
    </row>
    <row r="58" spans="1:9">
      <c r="D58" s="126" t="s">
        <v>106</v>
      </c>
      <c r="E58" s="135" t="s">
        <v>107</v>
      </c>
      <c r="F58" s="126" t="s">
        <v>106</v>
      </c>
      <c r="G58" s="126" t="s">
        <v>106</v>
      </c>
      <c r="H58" s="126" t="s">
        <v>106</v>
      </c>
      <c r="I58" s="126" t="s">
        <v>106</v>
      </c>
    </row>
    <row r="59" spans="1:9">
      <c r="A59" s="121" t="s">
        <v>139</v>
      </c>
      <c r="D59" s="132">
        <v>60748148.100000001</v>
      </c>
      <c r="E59" s="133"/>
      <c r="F59" s="132">
        <v>0</v>
      </c>
      <c r="G59" s="132">
        <v>0</v>
      </c>
      <c r="H59" s="132">
        <v>60748148.100000001</v>
      </c>
      <c r="I59" s="132">
        <v>0</v>
      </c>
    </row>
    <row r="60" spans="1:9">
      <c r="D60" s="133"/>
      <c r="E60" s="133"/>
      <c r="F60" s="133"/>
      <c r="G60" s="133"/>
      <c r="H60" s="133"/>
      <c r="I60" s="133"/>
    </row>
    <row r="61" spans="1:9">
      <c r="A61" s="121" t="s">
        <v>140</v>
      </c>
      <c r="D61" s="132">
        <v>0</v>
      </c>
      <c r="E61" s="133"/>
      <c r="F61" s="133"/>
      <c r="G61" s="133"/>
      <c r="H61" s="133"/>
      <c r="I61" s="133"/>
    </row>
    <row r="62" spans="1:9">
      <c r="D62" s="126" t="s">
        <v>106</v>
      </c>
      <c r="E62" s="135" t="s">
        <v>107</v>
      </c>
      <c r="F62" s="126" t="s">
        <v>106</v>
      </c>
      <c r="G62" s="126" t="s">
        <v>106</v>
      </c>
      <c r="H62" s="126" t="s">
        <v>106</v>
      </c>
      <c r="I62" s="126" t="s">
        <v>106</v>
      </c>
    </row>
    <row r="63" spans="1:9">
      <c r="A63" s="121" t="s">
        <v>141</v>
      </c>
      <c r="D63" s="132">
        <v>0</v>
      </c>
      <c r="E63" s="133"/>
      <c r="F63" s="132">
        <v>0</v>
      </c>
      <c r="G63" s="132">
        <v>0</v>
      </c>
      <c r="H63" s="132">
        <v>0</v>
      </c>
      <c r="I63" s="132">
        <v>0</v>
      </c>
    </row>
    <row r="64" spans="1:9">
      <c r="D64" s="144" t="s">
        <v>142</v>
      </c>
      <c r="E64" s="135" t="s">
        <v>107</v>
      </c>
      <c r="F64" s="144" t="s">
        <v>142</v>
      </c>
      <c r="G64" s="144" t="s">
        <v>142</v>
      </c>
      <c r="H64" s="144" t="s">
        <v>142</v>
      </c>
      <c r="I64" s="144" t="s">
        <v>142</v>
      </c>
    </row>
    <row r="65" spans="1:9">
      <c r="A65" s="121" t="s">
        <v>143</v>
      </c>
      <c r="D65" s="132">
        <v>546019139.0999999</v>
      </c>
      <c r="E65" s="133" t="s">
        <v>107</v>
      </c>
      <c r="F65" s="132">
        <v>444056.00630561193</v>
      </c>
      <c r="G65" s="132">
        <v>1051205.3136943879</v>
      </c>
      <c r="H65" s="132">
        <v>306470374.19</v>
      </c>
      <c r="I65" s="132">
        <v>238053503.58999997</v>
      </c>
    </row>
    <row r="66" spans="1:9">
      <c r="D66" s="144" t="s">
        <v>142</v>
      </c>
      <c r="E66" s="135" t="s">
        <v>107</v>
      </c>
      <c r="F66" s="144" t="s">
        <v>142</v>
      </c>
      <c r="G66" s="144" t="s">
        <v>142</v>
      </c>
      <c r="H66" s="144" t="s">
        <v>142</v>
      </c>
      <c r="I66" s="144" t="s">
        <v>142</v>
      </c>
    </row>
    <row r="67" spans="1:9">
      <c r="D67" s="145" t="s">
        <v>144</v>
      </c>
    </row>
  </sheetData>
  <mergeCells count="1">
    <mergeCell ref="A4:C4"/>
  </mergeCells>
  <pageMargins left="0.7" right="0.7" top="0.75" bottom="0.75" header="0.3" footer="0.3"/>
  <pageSetup scale="76" fitToWidth="0" orientation="portrait" r:id="rId1"/>
  <headerFooter alignWithMargins="0">
    <oddHeader>&amp;R&amp;"Arial,Regular"&amp;10Page 5.1.2</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7"/>
  <sheetViews>
    <sheetView view="pageBreakPreview" zoomScale="85" zoomScaleNormal="100" zoomScaleSheetLayoutView="85" workbookViewId="0"/>
  </sheetViews>
  <sheetFormatPr defaultColWidth="9.42578125" defaultRowHeight="12.75"/>
  <cols>
    <col min="1" max="1" width="2.5703125" style="121" customWidth="1"/>
    <col min="2" max="2" width="2.28515625" style="121" customWidth="1"/>
    <col min="3" max="3" width="32.7109375" style="121" customWidth="1"/>
    <col min="4" max="4" width="14.7109375" style="121" bestFit="1" customWidth="1"/>
    <col min="5" max="5" width="2" style="121" customWidth="1"/>
    <col min="6" max="6" width="13.5703125" style="121" customWidth="1"/>
    <col min="7" max="9" width="14.7109375" style="121" bestFit="1" customWidth="1"/>
    <col min="10" max="16384" width="9.42578125" style="121"/>
  </cols>
  <sheetData>
    <row r="1" spans="1:10">
      <c r="A1" s="120"/>
      <c r="E1" s="122"/>
      <c r="F1" s="123" t="s">
        <v>90</v>
      </c>
    </row>
    <row r="2" spans="1:10">
      <c r="A2" s="124"/>
      <c r="E2" s="122"/>
      <c r="F2" s="122" t="s">
        <v>91</v>
      </c>
    </row>
    <row r="3" spans="1:10">
      <c r="A3" s="125" t="s">
        <v>92</v>
      </c>
      <c r="D3" s="126"/>
      <c r="E3" s="126"/>
      <c r="F3" s="123" t="s">
        <v>93</v>
      </c>
    </row>
    <row r="4" spans="1:10">
      <c r="A4" s="179">
        <v>43646</v>
      </c>
      <c r="B4" s="179"/>
      <c r="C4" s="179"/>
      <c r="D4" s="126"/>
      <c r="E4" s="126"/>
      <c r="F4" s="122"/>
    </row>
    <row r="5" spans="1:10">
      <c r="B5" s="125"/>
      <c r="D5" s="126" t="s">
        <v>145</v>
      </c>
      <c r="E5" s="126"/>
      <c r="F5" s="127" t="s">
        <v>94</v>
      </c>
      <c r="G5" s="127" t="s">
        <v>94</v>
      </c>
      <c r="H5" s="127"/>
      <c r="I5" s="127"/>
    </row>
    <row r="6" spans="1:10" s="126" customFormat="1">
      <c r="A6" s="121"/>
      <c r="B6" s="121"/>
      <c r="C6" s="121"/>
      <c r="D6" s="128" t="s">
        <v>146</v>
      </c>
      <c r="E6" s="129"/>
      <c r="F6" s="130" t="s">
        <v>96</v>
      </c>
      <c r="G6" s="130" t="s">
        <v>97</v>
      </c>
      <c r="H6" s="130" t="s">
        <v>98</v>
      </c>
      <c r="I6" s="130" t="s">
        <v>99</v>
      </c>
    </row>
    <row r="7" spans="1:10">
      <c r="A7" s="121" t="s">
        <v>100</v>
      </c>
      <c r="F7" s="131"/>
      <c r="G7" s="131"/>
      <c r="H7" s="131"/>
      <c r="I7" s="131"/>
    </row>
    <row r="8" spans="1:10">
      <c r="B8" s="121" t="s">
        <v>101</v>
      </c>
      <c r="D8" s="132">
        <v>0</v>
      </c>
      <c r="E8" s="133"/>
      <c r="F8" s="132">
        <v>0</v>
      </c>
    </row>
    <row r="9" spans="1:10">
      <c r="B9" s="121" t="s">
        <v>102</v>
      </c>
      <c r="D9" s="132">
        <v>78875721.420000002</v>
      </c>
      <c r="E9" s="133"/>
      <c r="F9" s="134"/>
      <c r="G9" s="131"/>
      <c r="H9" s="131"/>
      <c r="I9" s="132">
        <v>78875721.420000002</v>
      </c>
    </row>
    <row r="10" spans="1:10">
      <c r="B10" s="121" t="s">
        <v>103</v>
      </c>
      <c r="D10" s="132">
        <v>0</v>
      </c>
      <c r="E10" s="133"/>
      <c r="F10" s="132">
        <v>0</v>
      </c>
      <c r="G10" s="131"/>
      <c r="H10" s="131"/>
      <c r="I10" s="131"/>
    </row>
    <row r="11" spans="1:10">
      <c r="B11" s="121" t="s">
        <v>105</v>
      </c>
      <c r="D11" s="132">
        <v>0</v>
      </c>
      <c r="E11" s="133"/>
      <c r="F11" s="131"/>
      <c r="G11" s="131"/>
      <c r="H11" s="132">
        <v>0</v>
      </c>
      <c r="I11" s="131"/>
    </row>
    <row r="12" spans="1:10">
      <c r="D12" s="126" t="s">
        <v>106</v>
      </c>
      <c r="E12" s="135" t="s">
        <v>107</v>
      </c>
      <c r="F12" s="126" t="s">
        <v>106</v>
      </c>
      <c r="G12" s="126" t="s">
        <v>106</v>
      </c>
      <c r="H12" s="126" t="s">
        <v>106</v>
      </c>
      <c r="I12" s="126" t="s">
        <v>106</v>
      </c>
    </row>
    <row r="13" spans="1:10">
      <c r="A13" s="121" t="s">
        <v>108</v>
      </c>
      <c r="D13" s="132">
        <v>78875721.420000002</v>
      </c>
      <c r="E13" s="133"/>
      <c r="F13" s="132">
        <v>0</v>
      </c>
      <c r="G13" s="132">
        <v>0</v>
      </c>
      <c r="H13" s="132">
        <v>0</v>
      </c>
      <c r="I13" s="132">
        <v>78875721.420000002</v>
      </c>
    </row>
    <row r="14" spans="1:10">
      <c r="D14" s="133"/>
      <c r="E14" s="133"/>
      <c r="F14" s="133"/>
      <c r="G14" s="133"/>
      <c r="H14" s="133"/>
      <c r="I14" s="133"/>
    </row>
    <row r="15" spans="1:10">
      <c r="A15" s="121" t="s">
        <v>109</v>
      </c>
      <c r="D15" s="133"/>
      <c r="E15" s="133"/>
      <c r="F15" s="136"/>
      <c r="G15" s="131"/>
      <c r="H15" s="131"/>
      <c r="I15" s="131"/>
      <c r="J15" s="133"/>
    </row>
    <row r="16" spans="1:10">
      <c r="C16" s="121" t="s">
        <v>110</v>
      </c>
      <c r="D16" s="132">
        <v>0</v>
      </c>
      <c r="E16" s="133"/>
      <c r="F16" s="132">
        <v>0</v>
      </c>
      <c r="G16" s="131"/>
      <c r="H16" s="131"/>
      <c r="I16" s="131"/>
      <c r="J16" s="133"/>
    </row>
    <row r="17" spans="2:10">
      <c r="C17" s="121" t="s">
        <v>111</v>
      </c>
      <c r="D17" s="132">
        <v>0</v>
      </c>
      <c r="E17" s="133"/>
      <c r="F17" s="132">
        <v>0</v>
      </c>
      <c r="G17" s="132">
        <v>0</v>
      </c>
      <c r="H17" s="131"/>
      <c r="I17" s="131"/>
      <c r="J17" s="133"/>
    </row>
    <row r="18" spans="2:10">
      <c r="C18" s="121" t="s">
        <v>112</v>
      </c>
      <c r="D18" s="132">
        <v>1446443.0299999998</v>
      </c>
      <c r="E18" s="133"/>
      <c r="F18" s="132">
        <v>433932.90899999993</v>
      </c>
      <c r="G18" s="132">
        <v>1012510.1209999998</v>
      </c>
      <c r="H18" s="131"/>
      <c r="I18" s="131"/>
      <c r="J18" s="133"/>
    </row>
    <row r="19" spans="2:10">
      <c r="C19" s="121" t="s">
        <v>104</v>
      </c>
      <c r="D19" s="132">
        <v>48818.29</v>
      </c>
      <c r="E19" s="133"/>
      <c r="F19" s="132">
        <v>10123.097305612</v>
      </c>
      <c r="G19" s="132">
        <v>38695.192694388003</v>
      </c>
      <c r="H19" s="131"/>
      <c r="I19" s="131"/>
    </row>
    <row r="20" spans="2:10">
      <c r="C20" s="121" t="s">
        <v>113</v>
      </c>
      <c r="D20" s="132">
        <v>215591.5</v>
      </c>
      <c r="E20" s="133"/>
      <c r="F20" s="139">
        <v>0</v>
      </c>
      <c r="G20" s="139">
        <v>0</v>
      </c>
      <c r="H20" s="131"/>
      <c r="I20" s="139">
        <v>215591.5</v>
      </c>
    </row>
    <row r="21" spans="2:10">
      <c r="C21" s="121" t="s">
        <v>114</v>
      </c>
      <c r="D21" s="132">
        <v>0</v>
      </c>
      <c r="E21" s="133"/>
      <c r="F21" s="131"/>
      <c r="G21" s="132">
        <v>0</v>
      </c>
      <c r="H21" s="131"/>
      <c r="I21" s="132"/>
    </row>
    <row r="22" spans="2:10">
      <c r="B22" s="140" t="s">
        <v>147</v>
      </c>
      <c r="C22" s="135"/>
      <c r="D22" s="126" t="s">
        <v>106</v>
      </c>
      <c r="E22" s="135" t="s">
        <v>107</v>
      </c>
      <c r="F22" s="126" t="s">
        <v>106</v>
      </c>
      <c r="G22" s="126" t="s">
        <v>106</v>
      </c>
      <c r="H22" s="126" t="s">
        <v>106</v>
      </c>
      <c r="I22" s="126" t="s">
        <v>106</v>
      </c>
    </row>
    <row r="23" spans="2:10">
      <c r="B23" s="121" t="s">
        <v>115</v>
      </c>
      <c r="D23" s="132">
        <v>1710852.8199999998</v>
      </c>
      <c r="E23" s="133"/>
      <c r="F23" s="132">
        <v>444056.00630561193</v>
      </c>
      <c r="G23" s="132">
        <v>1051205.3136943879</v>
      </c>
      <c r="H23" s="132">
        <v>0</v>
      </c>
      <c r="I23" s="132">
        <v>215591.5</v>
      </c>
    </row>
    <row r="24" spans="2:10">
      <c r="D24" s="134"/>
      <c r="E24" s="133"/>
      <c r="F24" s="134"/>
      <c r="G24" s="134"/>
      <c r="H24" s="131"/>
      <c r="I24" s="131"/>
    </row>
    <row r="25" spans="2:10">
      <c r="C25" s="121" t="s">
        <v>116</v>
      </c>
      <c r="D25" s="132">
        <v>0</v>
      </c>
      <c r="E25" s="133"/>
      <c r="F25" s="132"/>
      <c r="G25" s="132">
        <v>0</v>
      </c>
      <c r="H25" s="131"/>
      <c r="I25" s="131"/>
    </row>
    <row r="26" spans="2:10">
      <c r="C26" s="121" t="s">
        <v>117</v>
      </c>
      <c r="D26" s="132">
        <v>0</v>
      </c>
      <c r="E26" s="133"/>
      <c r="F26" s="132"/>
      <c r="G26" s="132">
        <v>0</v>
      </c>
      <c r="H26" s="131"/>
      <c r="I26" s="131"/>
    </row>
    <row r="27" spans="2:10">
      <c r="C27" s="121" t="s">
        <v>118</v>
      </c>
      <c r="D27" s="132">
        <v>0</v>
      </c>
      <c r="E27" s="133"/>
      <c r="F27" s="139">
        <v>0</v>
      </c>
      <c r="G27" s="139">
        <v>0</v>
      </c>
      <c r="H27" s="131"/>
      <c r="I27" s="139">
        <v>0</v>
      </c>
    </row>
    <row r="28" spans="2:10">
      <c r="C28" s="121" t="s">
        <v>119</v>
      </c>
      <c r="D28" s="132">
        <v>0</v>
      </c>
      <c r="E28" s="133"/>
      <c r="F28" s="132">
        <v>0</v>
      </c>
      <c r="G28" s="132">
        <v>0</v>
      </c>
      <c r="H28" s="131"/>
      <c r="I28" s="131"/>
    </row>
    <row r="29" spans="2:10">
      <c r="C29" s="121" t="s">
        <v>120</v>
      </c>
      <c r="D29" s="132">
        <v>0</v>
      </c>
      <c r="E29" s="133"/>
      <c r="F29" s="131"/>
      <c r="G29" s="132">
        <v>0</v>
      </c>
      <c r="H29" s="131"/>
      <c r="I29" s="131"/>
    </row>
    <row r="30" spans="2:10">
      <c r="C30" s="121" t="s">
        <v>121</v>
      </c>
      <c r="D30" s="132">
        <v>0</v>
      </c>
      <c r="E30" s="133"/>
      <c r="F30" s="132">
        <v>0</v>
      </c>
      <c r="G30" s="132">
        <v>0</v>
      </c>
      <c r="H30" s="131"/>
      <c r="I30" s="131"/>
    </row>
    <row r="31" spans="2:10">
      <c r="B31" s="140" t="s">
        <v>147</v>
      </c>
      <c r="C31" s="135"/>
      <c r="D31" s="126" t="s">
        <v>106</v>
      </c>
      <c r="E31" s="135" t="s">
        <v>107</v>
      </c>
      <c r="F31" s="126" t="s">
        <v>106</v>
      </c>
      <c r="G31" s="126" t="s">
        <v>106</v>
      </c>
      <c r="H31" s="126" t="s">
        <v>106</v>
      </c>
      <c r="I31" s="126" t="s">
        <v>106</v>
      </c>
    </row>
    <row r="32" spans="2:10">
      <c r="B32" s="121" t="s">
        <v>122</v>
      </c>
      <c r="D32" s="132">
        <v>0</v>
      </c>
      <c r="E32" s="133"/>
      <c r="F32" s="132">
        <v>0</v>
      </c>
      <c r="G32" s="132">
        <v>0</v>
      </c>
      <c r="H32" s="132">
        <v>0</v>
      </c>
      <c r="I32" s="132">
        <v>0</v>
      </c>
    </row>
    <row r="33" spans="1:9">
      <c r="D33" s="133"/>
      <c r="E33" s="133"/>
      <c r="F33" s="131"/>
      <c r="G33" s="131"/>
      <c r="H33" s="131"/>
      <c r="I33" s="131"/>
    </row>
    <row r="34" spans="1:9">
      <c r="C34" s="121" t="s">
        <v>148</v>
      </c>
      <c r="D34" s="132">
        <v>4521745.0199999996</v>
      </c>
      <c r="E34" s="133"/>
      <c r="F34" s="131"/>
      <c r="G34" s="131"/>
      <c r="H34" s="131"/>
      <c r="I34" s="132">
        <v>4521745.0199999996</v>
      </c>
    </row>
    <row r="35" spans="1:9">
      <c r="C35" s="121" t="s">
        <v>124</v>
      </c>
      <c r="D35" s="132">
        <v>161402361.62</v>
      </c>
      <c r="E35" s="133"/>
      <c r="F35" s="131"/>
      <c r="G35" s="131"/>
      <c r="H35" s="131"/>
      <c r="I35" s="132">
        <v>161402361.62</v>
      </c>
    </row>
    <row r="36" spans="1:9">
      <c r="B36" s="140" t="s">
        <v>147</v>
      </c>
      <c r="C36" s="135"/>
      <c r="D36" s="126" t="s">
        <v>106</v>
      </c>
      <c r="E36" s="135" t="s">
        <v>107</v>
      </c>
      <c r="F36" s="126" t="s">
        <v>106</v>
      </c>
      <c r="G36" s="126" t="s">
        <v>106</v>
      </c>
      <c r="H36" s="126" t="s">
        <v>106</v>
      </c>
      <c r="I36" s="126" t="s">
        <v>106</v>
      </c>
    </row>
    <row r="37" spans="1:9">
      <c r="B37" s="121" t="s">
        <v>125</v>
      </c>
      <c r="D37" s="132">
        <v>165924106.64000002</v>
      </c>
      <c r="E37" s="133"/>
      <c r="F37" s="132">
        <v>0</v>
      </c>
      <c r="G37" s="132">
        <v>0</v>
      </c>
      <c r="H37" s="132">
        <v>0</v>
      </c>
      <c r="I37" s="132">
        <v>165924106.64000002</v>
      </c>
    </row>
    <row r="38" spans="1:9">
      <c r="D38" s="126" t="s">
        <v>106</v>
      </c>
      <c r="E38" s="135" t="s">
        <v>107</v>
      </c>
      <c r="F38" s="126" t="s">
        <v>106</v>
      </c>
      <c r="G38" s="126" t="s">
        <v>106</v>
      </c>
      <c r="H38" s="126" t="s">
        <v>106</v>
      </c>
      <c r="I38" s="126" t="s">
        <v>106</v>
      </c>
    </row>
    <row r="39" spans="1:9">
      <c r="A39" s="121" t="s">
        <v>151</v>
      </c>
      <c r="D39" s="132">
        <v>167634959.46000001</v>
      </c>
      <c r="E39" s="133"/>
      <c r="F39" s="132">
        <v>444056.00630561193</v>
      </c>
      <c r="G39" s="132">
        <v>1051205.3136943879</v>
      </c>
      <c r="H39" s="132">
        <v>0</v>
      </c>
      <c r="I39" s="132">
        <v>166139698.14000002</v>
      </c>
    </row>
    <row r="40" spans="1:9">
      <c r="D40" s="133"/>
      <c r="E40" s="133"/>
      <c r="F40" s="133"/>
      <c r="G40" s="133"/>
      <c r="H40" s="133"/>
      <c r="I40" s="133"/>
    </row>
    <row r="41" spans="1:9">
      <c r="A41" s="121" t="s">
        <v>127</v>
      </c>
      <c r="F41" s="131"/>
      <c r="G41" s="131"/>
      <c r="H41" s="131"/>
      <c r="I41" s="131"/>
    </row>
    <row r="42" spans="1:9">
      <c r="B42" s="121" t="s">
        <v>128</v>
      </c>
      <c r="D42" s="132">
        <v>7474132.0397435902</v>
      </c>
      <c r="E42" s="133"/>
      <c r="F42" s="132">
        <v>7474132.0397435902</v>
      </c>
      <c r="G42" s="131"/>
      <c r="H42" s="131"/>
      <c r="I42" s="131"/>
    </row>
    <row r="43" spans="1:9">
      <c r="B43" s="121" t="s">
        <v>129</v>
      </c>
      <c r="D43" s="132">
        <v>0</v>
      </c>
      <c r="E43" s="133"/>
      <c r="F43" s="132">
        <v>0</v>
      </c>
      <c r="G43" s="131"/>
      <c r="H43" s="131"/>
      <c r="I43" s="131"/>
    </row>
    <row r="44" spans="1:9">
      <c r="B44" s="121" t="s">
        <v>102</v>
      </c>
      <c r="D44" s="132">
        <v>117011550.70025641</v>
      </c>
      <c r="E44" s="133"/>
      <c r="F44" s="142"/>
      <c r="G44" s="131"/>
      <c r="H44" s="131"/>
      <c r="I44" s="132">
        <v>117011550.70025641</v>
      </c>
    </row>
    <row r="45" spans="1:9">
      <c r="B45" s="121" t="s">
        <v>152</v>
      </c>
      <c r="D45" s="132">
        <v>0</v>
      </c>
      <c r="E45" s="133"/>
      <c r="F45" s="131"/>
      <c r="H45" s="132">
        <v>0</v>
      </c>
      <c r="I45" s="131"/>
    </row>
    <row r="46" spans="1:9">
      <c r="D46" s="126" t="s">
        <v>106</v>
      </c>
      <c r="E46" s="135" t="s">
        <v>107</v>
      </c>
      <c r="F46" s="126" t="s">
        <v>106</v>
      </c>
      <c r="G46" s="126" t="s">
        <v>106</v>
      </c>
      <c r="H46" s="126" t="s">
        <v>106</v>
      </c>
      <c r="I46" s="126" t="s">
        <v>106</v>
      </c>
    </row>
    <row r="47" spans="1:9">
      <c r="A47" s="121" t="s">
        <v>131</v>
      </c>
      <c r="D47" s="132">
        <v>124485682.73999999</v>
      </c>
      <c r="E47" s="133"/>
      <c r="F47" s="132">
        <v>7474132.0397435902</v>
      </c>
      <c r="G47" s="132">
        <v>0</v>
      </c>
      <c r="H47" s="132">
        <v>0</v>
      </c>
      <c r="I47" s="132">
        <v>117011550.70025641</v>
      </c>
    </row>
    <row r="49" spans="1:9">
      <c r="A49" s="121" t="s">
        <v>132</v>
      </c>
    </row>
    <row r="50" spans="1:9">
      <c r="B50" s="133" t="s">
        <v>133</v>
      </c>
      <c r="D50" s="132">
        <v>6626548.8700000001</v>
      </c>
      <c r="E50" s="133"/>
      <c r="H50" s="132">
        <v>6626548.8700000001</v>
      </c>
      <c r="I50" s="134"/>
    </row>
    <row r="51" spans="1:9">
      <c r="B51" s="133" t="s">
        <v>134</v>
      </c>
      <c r="D51" s="132">
        <v>239095677.22</v>
      </c>
      <c r="E51" s="133"/>
      <c r="F51" s="135"/>
      <c r="H51" s="132">
        <v>239095677.22</v>
      </c>
      <c r="I51" s="134"/>
    </row>
    <row r="52" spans="1:9">
      <c r="D52" s="126" t="s">
        <v>106</v>
      </c>
      <c r="E52" s="135" t="s">
        <v>107</v>
      </c>
      <c r="F52" s="126" t="s">
        <v>106</v>
      </c>
      <c r="G52" s="126" t="s">
        <v>106</v>
      </c>
      <c r="H52" s="126" t="s">
        <v>106</v>
      </c>
      <c r="I52" s="126" t="s">
        <v>106</v>
      </c>
    </row>
    <row r="53" spans="1:9">
      <c r="A53" s="121" t="s">
        <v>135</v>
      </c>
      <c r="D53" s="132">
        <v>245722226.09</v>
      </c>
      <c r="E53" s="133"/>
      <c r="F53" s="132">
        <v>0</v>
      </c>
      <c r="G53" s="132">
        <v>0</v>
      </c>
      <c r="H53" s="132">
        <v>245722226.09</v>
      </c>
      <c r="I53" s="132">
        <v>0</v>
      </c>
    </row>
    <row r="54" spans="1:9">
      <c r="D54" s="133"/>
      <c r="E54" s="133"/>
      <c r="F54" s="133"/>
      <c r="G54" s="133"/>
      <c r="H54" s="133"/>
      <c r="I54" s="133"/>
    </row>
    <row r="55" spans="1:9">
      <c r="A55" s="121" t="s">
        <v>136</v>
      </c>
      <c r="D55" s="133"/>
      <c r="E55" s="133"/>
      <c r="F55" s="133"/>
      <c r="G55" s="133"/>
      <c r="H55" s="133"/>
      <c r="I55" s="133"/>
    </row>
    <row r="56" spans="1:9">
      <c r="B56" s="133" t="s">
        <v>137</v>
      </c>
      <c r="D56" s="132">
        <v>27196794.530000001</v>
      </c>
      <c r="E56" s="133"/>
      <c r="H56" s="132">
        <v>27196794.530000001</v>
      </c>
      <c r="I56" s="134"/>
    </row>
    <row r="57" spans="1:9">
      <c r="B57" s="133" t="s">
        <v>138</v>
      </c>
      <c r="D57" s="132">
        <v>33551353.57</v>
      </c>
      <c r="E57" s="133"/>
      <c r="F57" s="135"/>
      <c r="H57" s="132">
        <v>33551353.57</v>
      </c>
      <c r="I57" s="134"/>
    </row>
    <row r="58" spans="1:9">
      <c r="D58" s="126" t="s">
        <v>106</v>
      </c>
      <c r="E58" s="135" t="s">
        <v>107</v>
      </c>
      <c r="F58" s="126" t="s">
        <v>106</v>
      </c>
      <c r="G58" s="126" t="s">
        <v>106</v>
      </c>
      <c r="H58" s="126" t="s">
        <v>106</v>
      </c>
      <c r="I58" s="126" t="s">
        <v>106</v>
      </c>
    </row>
    <row r="59" spans="1:9">
      <c r="A59" s="121" t="s">
        <v>139</v>
      </c>
      <c r="D59" s="132">
        <v>60748148.100000001</v>
      </c>
      <c r="E59" s="133"/>
      <c r="F59" s="132">
        <v>0</v>
      </c>
      <c r="G59" s="132">
        <v>0</v>
      </c>
      <c r="H59" s="132">
        <v>60748148.100000001</v>
      </c>
      <c r="I59" s="132">
        <v>0</v>
      </c>
    </row>
    <row r="60" spans="1:9">
      <c r="D60" s="133"/>
      <c r="E60" s="133"/>
      <c r="F60" s="133"/>
      <c r="G60" s="133"/>
      <c r="H60" s="133"/>
      <c r="I60" s="133"/>
    </row>
    <row r="61" spans="1:9">
      <c r="A61" s="121" t="s">
        <v>140</v>
      </c>
      <c r="D61" s="132">
        <v>0</v>
      </c>
      <c r="E61" s="133"/>
      <c r="F61" s="133"/>
      <c r="G61" s="133"/>
      <c r="H61" s="133"/>
      <c r="I61" s="133"/>
    </row>
    <row r="62" spans="1:9">
      <c r="D62" s="126" t="s">
        <v>106</v>
      </c>
      <c r="E62" s="135" t="s">
        <v>107</v>
      </c>
      <c r="F62" s="126" t="s">
        <v>106</v>
      </c>
      <c r="G62" s="126" t="s">
        <v>106</v>
      </c>
      <c r="H62" s="126" t="s">
        <v>106</v>
      </c>
      <c r="I62" s="126" t="s">
        <v>106</v>
      </c>
    </row>
    <row r="63" spans="1:9">
      <c r="A63" s="121" t="s">
        <v>141</v>
      </c>
      <c r="D63" s="132">
        <v>0</v>
      </c>
      <c r="E63" s="133"/>
      <c r="F63" s="132">
        <v>0</v>
      </c>
      <c r="G63" s="132">
        <v>0</v>
      </c>
      <c r="H63" s="132">
        <v>0</v>
      </c>
      <c r="I63" s="132">
        <v>0</v>
      </c>
    </row>
    <row r="64" spans="1:9">
      <c r="D64" s="144" t="s">
        <v>142</v>
      </c>
      <c r="E64" s="135" t="s">
        <v>107</v>
      </c>
      <c r="F64" s="144" t="s">
        <v>142</v>
      </c>
      <c r="G64" s="144" t="s">
        <v>142</v>
      </c>
      <c r="H64" s="144" t="s">
        <v>142</v>
      </c>
      <c r="I64" s="144" t="s">
        <v>142</v>
      </c>
    </row>
    <row r="65" spans="1:9">
      <c r="A65" s="121" t="s">
        <v>143</v>
      </c>
      <c r="D65" s="132">
        <v>519715294.96999997</v>
      </c>
      <c r="E65" s="133" t="s">
        <v>107</v>
      </c>
      <c r="F65" s="132">
        <v>7918188.0460492019</v>
      </c>
      <c r="G65" s="132">
        <v>1051205.3136943879</v>
      </c>
      <c r="H65" s="132">
        <v>306470374.19</v>
      </c>
      <c r="I65" s="132">
        <v>204275527.42025644</v>
      </c>
    </row>
    <row r="66" spans="1:9">
      <c r="D66" s="144" t="s">
        <v>142</v>
      </c>
      <c r="E66" s="135" t="s">
        <v>107</v>
      </c>
      <c r="F66" s="144" t="s">
        <v>142</v>
      </c>
      <c r="G66" s="144" t="s">
        <v>142</v>
      </c>
      <c r="H66" s="144" t="s">
        <v>142</v>
      </c>
      <c r="I66" s="144" t="s">
        <v>142</v>
      </c>
    </row>
    <row r="67" spans="1:9">
      <c r="D67" s="145" t="s">
        <v>156</v>
      </c>
    </row>
  </sheetData>
  <mergeCells count="1">
    <mergeCell ref="A4:C4"/>
  </mergeCells>
  <printOptions horizontalCentered="1"/>
  <pageMargins left="0.7" right="0.7" top="0.75" bottom="0.75" header="0.3" footer="0.3"/>
  <pageSetup scale="76" fitToWidth="0" orientation="portrait" r:id="rId1"/>
  <headerFooter alignWithMargins="0">
    <oddHeader>&amp;R&amp;"Arial,Regular"&amp;10Page 5.1.3</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2"/>
  <sheetViews>
    <sheetView view="pageBreakPreview" zoomScale="85" zoomScaleNormal="100" zoomScaleSheetLayoutView="85" workbookViewId="0"/>
  </sheetViews>
  <sheetFormatPr defaultColWidth="9.42578125" defaultRowHeight="12.75"/>
  <cols>
    <col min="1" max="1" width="2.5703125" style="121" customWidth="1"/>
    <col min="2" max="2" width="2.28515625" style="121" customWidth="1"/>
    <col min="3" max="3" width="32.7109375" style="121" customWidth="1"/>
    <col min="4" max="4" width="14.7109375" style="121" bestFit="1" customWidth="1"/>
    <col min="5" max="5" width="2" style="121" customWidth="1"/>
    <col min="6" max="6" width="13.5703125" style="121" customWidth="1"/>
    <col min="7" max="9" width="14.7109375" style="121" bestFit="1" customWidth="1"/>
    <col min="10" max="10" width="9.42578125" style="121"/>
    <col min="11" max="11" width="12.28515625" style="121" bestFit="1" customWidth="1"/>
    <col min="12" max="16384" width="9.42578125" style="121"/>
  </cols>
  <sheetData>
    <row r="1" spans="1:12">
      <c r="A1" s="120"/>
      <c r="E1" s="122"/>
      <c r="F1" s="123" t="s">
        <v>90</v>
      </c>
    </row>
    <row r="2" spans="1:12">
      <c r="A2" s="124"/>
      <c r="E2" s="122"/>
      <c r="F2" s="122" t="s">
        <v>91</v>
      </c>
    </row>
    <row r="3" spans="1:12">
      <c r="A3" s="125" t="s">
        <v>92</v>
      </c>
      <c r="D3" s="126"/>
      <c r="E3" s="126"/>
      <c r="F3" s="123" t="s">
        <v>93</v>
      </c>
    </row>
    <row r="4" spans="1:12">
      <c r="A4" s="179">
        <v>44531</v>
      </c>
      <c r="B4" s="179"/>
      <c r="C4" s="179"/>
      <c r="D4" s="126"/>
      <c r="E4" s="126"/>
      <c r="F4" s="122"/>
    </row>
    <row r="5" spans="1:12">
      <c r="B5" s="125"/>
      <c r="D5" s="126" t="s">
        <v>145</v>
      </c>
      <c r="E5" s="126"/>
      <c r="F5" s="127" t="s">
        <v>94</v>
      </c>
      <c r="G5" s="127" t="s">
        <v>94</v>
      </c>
      <c r="H5" s="127"/>
      <c r="I5" s="127"/>
    </row>
    <row r="6" spans="1:12" s="126" customFormat="1">
      <c r="A6" s="121"/>
      <c r="B6" s="121"/>
      <c r="C6" s="121"/>
      <c r="D6" s="128" t="s">
        <v>157</v>
      </c>
      <c r="E6" s="129"/>
      <c r="F6" s="130" t="s">
        <v>96</v>
      </c>
      <c r="G6" s="130" t="s">
        <v>97</v>
      </c>
      <c r="H6" s="130" t="s">
        <v>98</v>
      </c>
      <c r="I6" s="130" t="s">
        <v>99</v>
      </c>
    </row>
    <row r="7" spans="1:12">
      <c r="A7" s="121" t="s">
        <v>100</v>
      </c>
      <c r="F7" s="131"/>
      <c r="G7" s="131"/>
      <c r="H7" s="131"/>
      <c r="I7" s="131"/>
    </row>
    <row r="8" spans="1:12">
      <c r="B8" s="121" t="s">
        <v>101</v>
      </c>
      <c r="D8" s="132">
        <v>0</v>
      </c>
      <c r="E8" s="133"/>
      <c r="F8" s="132">
        <v>0</v>
      </c>
    </row>
    <row r="9" spans="1:12">
      <c r="B9" s="121" t="s">
        <v>102</v>
      </c>
      <c r="D9" s="132">
        <v>2985668.689909908</v>
      </c>
      <c r="E9" s="133"/>
      <c r="F9" s="134"/>
      <c r="G9" s="131"/>
      <c r="H9" s="131"/>
      <c r="I9" s="132">
        <v>2985668.689909908</v>
      </c>
    </row>
    <row r="10" spans="1:12">
      <c r="B10" s="121" t="s">
        <v>103</v>
      </c>
      <c r="D10" s="132">
        <v>0</v>
      </c>
      <c r="E10" s="133"/>
      <c r="F10" s="132">
        <v>0</v>
      </c>
      <c r="G10" s="131"/>
      <c r="H10" s="131"/>
      <c r="I10" s="131"/>
    </row>
    <row r="11" spans="1:12">
      <c r="B11" s="121" t="s">
        <v>105</v>
      </c>
      <c r="D11" s="132">
        <v>0</v>
      </c>
      <c r="E11" s="133"/>
      <c r="F11" s="131"/>
      <c r="G11" s="131"/>
      <c r="H11" s="132">
        <v>0</v>
      </c>
      <c r="I11" s="131"/>
    </row>
    <row r="12" spans="1:12">
      <c r="D12" s="126" t="s">
        <v>106</v>
      </c>
      <c r="E12" s="135" t="s">
        <v>107</v>
      </c>
      <c r="F12" s="126" t="s">
        <v>106</v>
      </c>
      <c r="G12" s="126" t="s">
        <v>106</v>
      </c>
      <c r="H12" s="126" t="s">
        <v>106</v>
      </c>
      <c r="I12" s="126" t="s">
        <v>106</v>
      </c>
    </row>
    <row r="13" spans="1:12">
      <c r="A13" s="121" t="s">
        <v>108</v>
      </c>
      <c r="D13" s="132">
        <v>2985668.689909908</v>
      </c>
      <c r="E13" s="133"/>
      <c r="F13" s="132">
        <v>0</v>
      </c>
      <c r="G13" s="132">
        <v>0</v>
      </c>
      <c r="H13" s="132">
        <v>0</v>
      </c>
      <c r="I13" s="132">
        <v>2985668.689909908</v>
      </c>
    </row>
    <row r="14" spans="1:12">
      <c r="D14" s="133"/>
      <c r="E14" s="133"/>
      <c r="F14" s="133"/>
      <c r="G14" s="133"/>
      <c r="H14" s="133"/>
      <c r="I14" s="133"/>
    </row>
    <row r="15" spans="1:12">
      <c r="A15" s="121" t="s">
        <v>109</v>
      </c>
      <c r="D15" s="133"/>
      <c r="E15" s="133"/>
      <c r="F15" s="136"/>
      <c r="G15" s="131"/>
      <c r="H15" s="131"/>
      <c r="I15" s="131"/>
      <c r="J15" s="137"/>
      <c r="K15" s="138"/>
      <c r="L15" s="133"/>
    </row>
    <row r="16" spans="1:12">
      <c r="C16" s="121" t="s">
        <v>110</v>
      </c>
      <c r="D16" s="132">
        <v>0</v>
      </c>
      <c r="E16" s="133"/>
      <c r="F16" s="132">
        <v>0</v>
      </c>
      <c r="G16" s="131"/>
      <c r="H16" s="131"/>
      <c r="I16" s="131"/>
      <c r="J16" s="137"/>
      <c r="K16" s="138"/>
      <c r="L16" s="133"/>
    </row>
    <row r="17" spans="2:12">
      <c r="C17" s="121" t="s">
        <v>111</v>
      </c>
      <c r="D17" s="132">
        <v>0</v>
      </c>
      <c r="E17" s="133"/>
      <c r="F17" s="132">
        <v>0</v>
      </c>
      <c r="G17" s="132">
        <v>0</v>
      </c>
      <c r="H17" s="131"/>
      <c r="I17" s="131"/>
      <c r="J17" s="137"/>
      <c r="K17" s="138"/>
      <c r="L17" s="133"/>
    </row>
    <row r="18" spans="2:12">
      <c r="C18" s="121" t="s">
        <v>112</v>
      </c>
      <c r="D18" s="132">
        <v>146725.65856605599</v>
      </c>
      <c r="E18" s="133"/>
      <c r="F18" s="132">
        <v>44017.697569816795</v>
      </c>
      <c r="G18" s="132">
        <v>102707.96099623918</v>
      </c>
      <c r="H18" s="131"/>
      <c r="I18" s="131"/>
      <c r="J18" s="137"/>
      <c r="K18" s="138"/>
      <c r="L18" s="133"/>
    </row>
    <row r="19" spans="2:12">
      <c r="C19" s="121" t="s">
        <v>104</v>
      </c>
      <c r="D19" s="132">
        <v>11510.725246944001</v>
      </c>
      <c r="E19" s="133"/>
      <c r="F19" s="132">
        <v>2386.8962172369997</v>
      </c>
      <c r="G19" s="132">
        <v>9123.8290297070016</v>
      </c>
      <c r="H19" s="131"/>
      <c r="I19" s="131"/>
    </row>
    <row r="20" spans="2:12">
      <c r="C20" s="121" t="s">
        <v>113</v>
      </c>
      <c r="D20" s="132">
        <v>208629.9718</v>
      </c>
      <c r="E20" s="133"/>
      <c r="F20" s="139">
        <v>0</v>
      </c>
      <c r="G20" s="139">
        <v>0</v>
      </c>
      <c r="H20" s="131"/>
      <c r="I20" s="139">
        <v>208629.9718</v>
      </c>
    </row>
    <row r="21" spans="2:12">
      <c r="C21" s="121" t="s">
        <v>114</v>
      </c>
      <c r="D21" s="132">
        <v>0</v>
      </c>
      <c r="E21" s="133"/>
      <c r="F21" s="131"/>
      <c r="G21" s="132">
        <v>0</v>
      </c>
      <c r="H21" s="131"/>
      <c r="I21" s="132"/>
    </row>
    <row r="22" spans="2:12">
      <c r="B22" s="140" t="s">
        <v>147</v>
      </c>
      <c r="C22" s="135"/>
      <c r="D22" s="126" t="s">
        <v>106</v>
      </c>
      <c r="E22" s="135" t="s">
        <v>107</v>
      </c>
      <c r="F22" s="126" t="s">
        <v>106</v>
      </c>
      <c r="G22" s="126" t="s">
        <v>106</v>
      </c>
      <c r="H22" s="126" t="s">
        <v>106</v>
      </c>
      <c r="I22" s="126" t="s">
        <v>106</v>
      </c>
    </row>
    <row r="23" spans="2:12">
      <c r="B23" s="121" t="s">
        <v>115</v>
      </c>
      <c r="D23" s="132">
        <v>366866.35561299999</v>
      </c>
      <c r="E23" s="133"/>
      <c r="F23" s="132">
        <v>46404.593787053796</v>
      </c>
      <c r="G23" s="132">
        <v>111831.79002594619</v>
      </c>
      <c r="H23" s="132">
        <v>0</v>
      </c>
      <c r="I23" s="132">
        <v>208629.9718</v>
      </c>
    </row>
    <row r="24" spans="2:12">
      <c r="D24" s="134"/>
      <c r="E24" s="133"/>
      <c r="F24" s="134"/>
      <c r="G24" s="134"/>
      <c r="H24" s="131"/>
      <c r="I24" s="131"/>
    </row>
    <row r="25" spans="2:12">
      <c r="C25" s="121" t="s">
        <v>116</v>
      </c>
      <c r="D25" s="132">
        <v>127747.699584</v>
      </c>
      <c r="E25" s="133"/>
      <c r="F25" s="132"/>
      <c r="G25" s="132">
        <v>127747.699584</v>
      </c>
      <c r="H25" s="131"/>
      <c r="I25" s="131"/>
    </row>
    <row r="26" spans="2:12">
      <c r="C26" s="121" t="s">
        <v>117</v>
      </c>
      <c r="D26" s="132">
        <v>0</v>
      </c>
      <c r="E26" s="133"/>
      <c r="F26" s="132"/>
      <c r="G26" s="132">
        <v>0</v>
      </c>
      <c r="H26" s="131"/>
      <c r="I26" s="131"/>
    </row>
    <row r="27" spans="2:12">
      <c r="C27" s="121" t="s">
        <v>118</v>
      </c>
      <c r="D27" s="132">
        <v>0</v>
      </c>
      <c r="E27" s="133"/>
      <c r="F27" s="139">
        <v>0</v>
      </c>
      <c r="G27" s="139">
        <v>0</v>
      </c>
      <c r="H27" s="131"/>
      <c r="I27" s="139">
        <v>0</v>
      </c>
    </row>
    <row r="28" spans="2:12">
      <c r="C28" s="121" t="s">
        <v>119</v>
      </c>
      <c r="D28" s="132">
        <v>0</v>
      </c>
      <c r="E28" s="133"/>
      <c r="F28" s="132">
        <v>0</v>
      </c>
      <c r="G28" s="132">
        <v>0</v>
      </c>
      <c r="H28" s="131"/>
      <c r="I28" s="131"/>
    </row>
    <row r="29" spans="2:12">
      <c r="C29" s="121" t="s">
        <v>120</v>
      </c>
      <c r="D29" s="132">
        <v>1062.5554780472</v>
      </c>
      <c r="E29" s="133"/>
      <c r="F29" s="131"/>
      <c r="G29" s="132">
        <v>1062.5554780472</v>
      </c>
      <c r="H29" s="131"/>
      <c r="I29" s="131"/>
    </row>
    <row r="30" spans="2:12">
      <c r="C30" s="121" t="s">
        <v>121</v>
      </c>
      <c r="D30" s="132">
        <v>0</v>
      </c>
      <c r="E30" s="133"/>
      <c r="F30" s="132">
        <v>0</v>
      </c>
      <c r="G30" s="132">
        <v>0</v>
      </c>
      <c r="H30" s="131"/>
      <c r="I30" s="131"/>
    </row>
    <row r="31" spans="2:12">
      <c r="B31" s="140" t="s">
        <v>147</v>
      </c>
      <c r="C31" s="135"/>
      <c r="D31" s="126" t="s">
        <v>106</v>
      </c>
      <c r="E31" s="135" t="s">
        <v>107</v>
      </c>
      <c r="F31" s="126" t="s">
        <v>106</v>
      </c>
      <c r="G31" s="126" t="s">
        <v>106</v>
      </c>
      <c r="H31" s="126" t="s">
        <v>106</v>
      </c>
      <c r="I31" s="126" t="s">
        <v>106</v>
      </c>
      <c r="K31" s="138"/>
    </row>
    <row r="32" spans="2:12">
      <c r="B32" s="121" t="s">
        <v>122</v>
      </c>
      <c r="D32" s="132">
        <v>128810.2550620472</v>
      </c>
      <c r="E32" s="133"/>
      <c r="F32" s="132">
        <v>0</v>
      </c>
      <c r="G32" s="132">
        <v>128810.2550620472</v>
      </c>
      <c r="H32" s="132">
        <v>0</v>
      </c>
      <c r="I32" s="132">
        <v>0</v>
      </c>
    </row>
    <row r="33" spans="3:9">
      <c r="D33" s="133"/>
      <c r="E33" s="133"/>
      <c r="F33" s="131"/>
      <c r="G33" s="131"/>
      <c r="H33" s="131"/>
      <c r="I33" s="131"/>
    </row>
    <row r="34" spans="3:9">
      <c r="C34" s="121" t="s">
        <v>158</v>
      </c>
      <c r="D34" s="132">
        <v>915715.96100720996</v>
      </c>
      <c r="E34" s="133"/>
      <c r="F34" s="131"/>
      <c r="G34" s="131"/>
      <c r="H34" s="131"/>
      <c r="I34" s="132">
        <v>915715.96100720996</v>
      </c>
    </row>
    <row r="35" spans="3:9">
      <c r="C35" s="121" t="s">
        <v>159</v>
      </c>
      <c r="D35" s="132">
        <v>695820.06950741983</v>
      </c>
      <c r="E35" s="133"/>
      <c r="F35" s="131"/>
      <c r="G35" s="131"/>
      <c r="H35" s="131"/>
      <c r="I35" s="132">
        <v>695820.06950741983</v>
      </c>
    </row>
    <row r="36" spans="3:9">
      <c r="C36" s="121" t="s">
        <v>123</v>
      </c>
      <c r="D36" s="132">
        <v>419392.27596518997</v>
      </c>
      <c r="E36" s="133"/>
      <c r="F36" s="131"/>
      <c r="G36" s="131"/>
      <c r="H36" s="131"/>
      <c r="I36" s="132">
        <v>419392.27596518997</v>
      </c>
    </row>
    <row r="37" spans="3:9">
      <c r="C37" s="121" t="s">
        <v>160</v>
      </c>
      <c r="D37" s="132">
        <v>301813.58656152</v>
      </c>
      <c r="E37" s="133"/>
      <c r="F37" s="131"/>
      <c r="G37" s="131"/>
      <c r="H37" s="131"/>
      <c r="I37" s="132">
        <v>301813.58656152</v>
      </c>
    </row>
    <row r="38" spans="3:9">
      <c r="C38" s="121" t="s">
        <v>161</v>
      </c>
      <c r="D38" s="132">
        <v>107687.98205797499</v>
      </c>
      <c r="E38" s="133"/>
      <c r="F38" s="131"/>
      <c r="G38" s="131"/>
      <c r="H38" s="131"/>
      <c r="I38" s="132">
        <v>107687.98205797499</v>
      </c>
    </row>
    <row r="39" spans="3:9">
      <c r="C39" s="121" t="s">
        <v>162</v>
      </c>
      <c r="D39" s="132">
        <v>556331.88511395</v>
      </c>
      <c r="E39" s="133"/>
      <c r="F39" s="131"/>
      <c r="G39" s="131"/>
      <c r="H39" s="131"/>
      <c r="I39" s="132">
        <v>556331.88511395</v>
      </c>
    </row>
    <row r="40" spans="3:9">
      <c r="C40" s="121" t="s">
        <v>163</v>
      </c>
      <c r="D40" s="132">
        <v>397169.43948</v>
      </c>
      <c r="E40" s="133"/>
      <c r="F40" s="131"/>
      <c r="G40" s="131"/>
      <c r="H40" s="131"/>
      <c r="I40" s="132">
        <v>397169.43948</v>
      </c>
    </row>
    <row r="41" spans="3:9">
      <c r="C41" s="121" t="s">
        <v>164</v>
      </c>
      <c r="D41" s="132">
        <v>156342.76624543499</v>
      </c>
      <c r="E41" s="133"/>
      <c r="F41" s="131"/>
      <c r="G41" s="131"/>
      <c r="H41" s="131"/>
      <c r="I41" s="132">
        <v>156342.76624543499</v>
      </c>
    </row>
    <row r="42" spans="3:9">
      <c r="C42" s="121" t="s">
        <v>165</v>
      </c>
      <c r="D42" s="132">
        <v>553121.07153237006</v>
      </c>
      <c r="E42" s="133"/>
      <c r="F42" s="131"/>
      <c r="G42" s="131"/>
      <c r="H42" s="131"/>
      <c r="I42" s="132">
        <v>553121.07153237006</v>
      </c>
    </row>
    <row r="43" spans="3:9">
      <c r="C43" s="121" t="s">
        <v>166</v>
      </c>
      <c r="D43" s="132">
        <v>556915.80780000018</v>
      </c>
      <c r="E43" s="133"/>
      <c r="F43" s="131"/>
      <c r="G43" s="131"/>
      <c r="H43" s="131"/>
      <c r="I43" s="132">
        <v>556915.80780000018</v>
      </c>
    </row>
    <row r="44" spans="3:9">
      <c r="C44" s="121" t="s">
        <v>149</v>
      </c>
      <c r="D44" s="132">
        <v>1562219.9375111999</v>
      </c>
      <c r="E44" s="133"/>
      <c r="F44" s="131"/>
      <c r="G44" s="131"/>
      <c r="H44" s="131"/>
      <c r="I44" s="132">
        <v>1562219.9375111999</v>
      </c>
    </row>
    <row r="45" spans="3:9">
      <c r="C45" s="121" t="s">
        <v>167</v>
      </c>
      <c r="D45" s="132">
        <v>190428.45387043501</v>
      </c>
      <c r="E45" s="133"/>
      <c r="F45" s="131"/>
      <c r="G45" s="131"/>
      <c r="H45" s="131"/>
      <c r="I45" s="132">
        <v>190428.45387043501</v>
      </c>
    </row>
    <row r="46" spans="3:9">
      <c r="C46" s="121" t="s">
        <v>168</v>
      </c>
      <c r="D46" s="132">
        <v>308243.47005737998</v>
      </c>
      <c r="E46" s="133"/>
      <c r="F46" s="131"/>
      <c r="G46" s="131"/>
      <c r="H46" s="131"/>
      <c r="I46" s="132">
        <v>308243.47005737998</v>
      </c>
    </row>
    <row r="47" spans="3:9">
      <c r="C47" s="121" t="s">
        <v>169</v>
      </c>
      <c r="D47" s="132">
        <v>466871.34353508009</v>
      </c>
      <c r="E47" s="133"/>
      <c r="F47" s="131"/>
      <c r="G47" s="131"/>
      <c r="H47" s="131"/>
      <c r="I47" s="132">
        <v>466871.34353508009</v>
      </c>
    </row>
    <row r="48" spans="3:9">
      <c r="C48" s="121" t="s">
        <v>170</v>
      </c>
      <c r="D48" s="132">
        <v>1608333.55918785</v>
      </c>
      <c r="E48" s="133"/>
      <c r="F48" s="131"/>
      <c r="G48" s="131"/>
      <c r="H48" s="131"/>
      <c r="I48" s="132">
        <v>1608333.55918785</v>
      </c>
    </row>
    <row r="49" spans="1:9">
      <c r="C49" s="121" t="s">
        <v>171</v>
      </c>
      <c r="D49" s="132">
        <v>3168316.8546083998</v>
      </c>
      <c r="E49" s="133"/>
      <c r="F49" s="131"/>
      <c r="G49" s="131"/>
      <c r="H49" s="131"/>
      <c r="I49" s="132">
        <v>3168316.8546083998</v>
      </c>
    </row>
    <row r="50" spans="1:9">
      <c r="C50" s="121" t="s">
        <v>172</v>
      </c>
      <c r="D50" s="132">
        <v>803028.75426773995</v>
      </c>
      <c r="E50" s="133"/>
      <c r="F50" s="131"/>
      <c r="G50" s="131"/>
      <c r="H50" s="131"/>
      <c r="I50" s="132">
        <v>803028.75426773995</v>
      </c>
    </row>
    <row r="51" spans="1:9">
      <c r="C51" s="121" t="s">
        <v>124</v>
      </c>
      <c r="D51" s="132">
        <v>15832895.637764273</v>
      </c>
      <c r="E51" s="133"/>
      <c r="F51" s="131"/>
      <c r="G51" s="131"/>
      <c r="H51" s="131"/>
      <c r="I51" s="132">
        <v>15832895.637764273</v>
      </c>
    </row>
    <row r="52" spans="1:9">
      <c r="B52" s="140" t="s">
        <v>147</v>
      </c>
      <c r="C52" s="135"/>
      <c r="D52" s="126" t="s">
        <v>106</v>
      </c>
      <c r="E52" s="135" t="s">
        <v>107</v>
      </c>
      <c r="F52" s="126" t="s">
        <v>106</v>
      </c>
      <c r="G52" s="126" t="s">
        <v>106</v>
      </c>
      <c r="H52" s="126" t="s">
        <v>106</v>
      </c>
      <c r="I52" s="126" t="s">
        <v>106</v>
      </c>
    </row>
    <row r="53" spans="1:9">
      <c r="B53" s="121" t="s">
        <v>125</v>
      </c>
      <c r="D53" s="132">
        <v>28600648.856073428</v>
      </c>
      <c r="E53" s="133"/>
      <c r="F53" s="132">
        <v>0</v>
      </c>
      <c r="G53" s="132">
        <v>0</v>
      </c>
      <c r="H53" s="132">
        <v>0</v>
      </c>
      <c r="I53" s="132">
        <v>28600648.856073428</v>
      </c>
    </row>
    <row r="54" spans="1:9">
      <c r="B54" s="121" t="s">
        <v>173</v>
      </c>
      <c r="D54" s="132">
        <v>336134.34654345643</v>
      </c>
      <c r="E54" s="133"/>
      <c r="F54" s="135"/>
      <c r="H54" s="132"/>
      <c r="I54" s="132">
        <v>336134.34654345643</v>
      </c>
    </row>
    <row r="55" spans="1:9">
      <c r="B55" s="121" t="s">
        <v>150</v>
      </c>
      <c r="D55" s="132">
        <v>0</v>
      </c>
      <c r="E55" s="133"/>
      <c r="F55" s="132"/>
      <c r="G55" s="132"/>
      <c r="H55" s="132">
        <v>0</v>
      </c>
      <c r="I55" s="131"/>
    </row>
    <row r="56" spans="1:9">
      <c r="D56" s="126" t="s">
        <v>106</v>
      </c>
      <c r="E56" s="135" t="s">
        <v>107</v>
      </c>
      <c r="F56" s="126" t="s">
        <v>106</v>
      </c>
      <c r="G56" s="126" t="s">
        <v>106</v>
      </c>
      <c r="H56" s="126" t="s">
        <v>106</v>
      </c>
      <c r="I56" s="126" t="s">
        <v>106</v>
      </c>
    </row>
    <row r="57" spans="1:9">
      <c r="A57" s="121" t="s">
        <v>151</v>
      </c>
      <c r="D57" s="132">
        <v>29432459.813291933</v>
      </c>
      <c r="E57" s="133"/>
      <c r="F57" s="132">
        <v>46404.593787053796</v>
      </c>
      <c r="G57" s="132">
        <v>240642.04508799338</v>
      </c>
      <c r="H57" s="132">
        <v>0</v>
      </c>
      <c r="I57" s="132">
        <v>29145413.174416885</v>
      </c>
    </row>
    <row r="58" spans="1:9">
      <c r="D58" s="133"/>
      <c r="E58" s="133"/>
      <c r="F58" s="133"/>
      <c r="G58" s="133"/>
      <c r="H58" s="133"/>
      <c r="I58" s="133"/>
    </row>
    <row r="59" spans="1:9">
      <c r="A59" s="121" t="s">
        <v>127</v>
      </c>
      <c r="F59" s="131"/>
      <c r="G59" s="131"/>
      <c r="H59" s="131"/>
      <c r="I59" s="131"/>
    </row>
    <row r="60" spans="1:9">
      <c r="B60" s="121" t="s">
        <v>128</v>
      </c>
      <c r="D60" s="132">
        <v>11107620.211605391</v>
      </c>
      <c r="E60" s="133"/>
      <c r="F60" s="132">
        <v>11107620.211605391</v>
      </c>
      <c r="G60" s="131"/>
      <c r="H60" s="131"/>
      <c r="I60" s="131"/>
    </row>
    <row r="61" spans="1:9">
      <c r="A61" s="141"/>
      <c r="B61" s="141" t="s">
        <v>129</v>
      </c>
      <c r="C61" s="141"/>
      <c r="D61" s="143">
        <v>0</v>
      </c>
      <c r="E61" s="146"/>
      <c r="F61" s="143">
        <v>0</v>
      </c>
      <c r="G61" s="147"/>
      <c r="H61" s="147"/>
      <c r="I61" s="147"/>
    </row>
    <row r="62" spans="1:9">
      <c r="B62" s="121" t="s">
        <v>102</v>
      </c>
      <c r="D62" s="132">
        <v>162122.28321086057</v>
      </c>
      <c r="E62" s="133"/>
      <c r="F62" s="142"/>
      <c r="G62" s="131"/>
      <c r="H62" s="131"/>
      <c r="I62" s="132">
        <v>162122.28321086057</v>
      </c>
    </row>
    <row r="63" spans="1:9">
      <c r="B63" s="121" t="s">
        <v>152</v>
      </c>
      <c r="D63" s="132">
        <v>1695.42257352972</v>
      </c>
      <c r="E63" s="133"/>
      <c r="F63" s="131"/>
      <c r="H63" s="132">
        <v>1695.42257352972</v>
      </c>
      <c r="I63" s="131"/>
    </row>
    <row r="64" spans="1:9">
      <c r="D64" s="126" t="s">
        <v>106</v>
      </c>
      <c r="E64" s="135" t="s">
        <v>107</v>
      </c>
      <c r="F64" s="126" t="s">
        <v>106</v>
      </c>
      <c r="G64" s="126" t="s">
        <v>106</v>
      </c>
      <c r="H64" s="126" t="s">
        <v>106</v>
      </c>
      <c r="I64" s="126" t="s">
        <v>106</v>
      </c>
    </row>
    <row r="65" spans="1:9">
      <c r="A65" s="121" t="s">
        <v>131</v>
      </c>
      <c r="D65" s="132">
        <v>11271437.91738978</v>
      </c>
      <c r="E65" s="133"/>
      <c r="F65" s="132">
        <v>11107620.211605391</v>
      </c>
      <c r="G65" s="132">
        <v>0</v>
      </c>
      <c r="H65" s="132">
        <v>1695.42257352972</v>
      </c>
      <c r="I65" s="132">
        <v>162122.28321086057</v>
      </c>
    </row>
    <row r="67" spans="1:9">
      <c r="A67" s="121" t="s">
        <v>153</v>
      </c>
    </row>
    <row r="68" spans="1:9">
      <c r="B68" s="133" t="s">
        <v>133</v>
      </c>
      <c r="D68" s="132">
        <v>1801129.9259519794</v>
      </c>
      <c r="E68" s="133"/>
      <c r="H68" s="132">
        <v>1801129.9259519794</v>
      </c>
      <c r="I68" s="134"/>
    </row>
    <row r="69" spans="1:9">
      <c r="B69" s="133" t="s">
        <v>137</v>
      </c>
      <c r="D69" s="132">
        <v>12008289.727469889</v>
      </c>
      <c r="E69" s="133"/>
      <c r="H69" s="132">
        <v>12008289.727469889</v>
      </c>
      <c r="I69" s="134"/>
    </row>
    <row r="70" spans="1:9">
      <c r="B70" s="133" t="s">
        <v>138</v>
      </c>
      <c r="D70" s="132">
        <v>5043035.9002057519</v>
      </c>
      <c r="E70" s="133"/>
      <c r="F70" s="135"/>
      <c r="H70" s="132">
        <v>5043035.9002057519</v>
      </c>
      <c r="I70" s="134"/>
    </row>
    <row r="71" spans="1:9">
      <c r="B71" s="133" t="s">
        <v>134</v>
      </c>
      <c r="D71" s="132">
        <v>49932828.805457562</v>
      </c>
      <c r="E71" s="133"/>
      <c r="F71" s="135"/>
      <c r="H71" s="132">
        <v>49932828.805457562</v>
      </c>
      <c r="I71" s="134"/>
    </row>
    <row r="72" spans="1:9">
      <c r="D72" s="126" t="s">
        <v>106</v>
      </c>
      <c r="E72" s="135" t="s">
        <v>107</v>
      </c>
      <c r="F72" s="126" t="s">
        <v>106</v>
      </c>
      <c r="G72" s="126" t="s">
        <v>106</v>
      </c>
      <c r="H72" s="126" t="s">
        <v>106</v>
      </c>
      <c r="I72" s="126" t="s">
        <v>106</v>
      </c>
    </row>
    <row r="73" spans="1:9">
      <c r="A73" s="121" t="s">
        <v>154</v>
      </c>
      <c r="D73" s="132">
        <v>68785284.359085187</v>
      </c>
      <c r="E73" s="133"/>
      <c r="F73" s="132">
        <v>0</v>
      </c>
      <c r="G73" s="132">
        <v>0</v>
      </c>
      <c r="H73" s="132">
        <v>68785284.359085187</v>
      </c>
      <c r="I73" s="132">
        <v>0</v>
      </c>
    </row>
    <row r="74" spans="1:9">
      <c r="D74" s="133"/>
      <c r="E74" s="133"/>
      <c r="F74" s="133"/>
      <c r="G74" s="133"/>
      <c r="H74" s="133"/>
      <c r="I74" s="133"/>
    </row>
    <row r="75" spans="1:9">
      <c r="A75" s="121" t="s">
        <v>140</v>
      </c>
      <c r="D75" s="133"/>
      <c r="E75" s="133"/>
      <c r="F75" s="133"/>
      <c r="G75" s="133"/>
      <c r="H75" s="133"/>
      <c r="I75" s="133"/>
    </row>
    <row r="76" spans="1:9">
      <c r="B76" s="133" t="s">
        <v>155</v>
      </c>
      <c r="D76" s="132">
        <v>0</v>
      </c>
      <c r="E76" s="133"/>
      <c r="F76" s="135"/>
      <c r="H76" s="132">
        <v>0</v>
      </c>
      <c r="I76" s="134"/>
    </row>
    <row r="77" spans="1:9">
      <c r="D77" s="126" t="s">
        <v>106</v>
      </c>
      <c r="E77" s="135" t="s">
        <v>107</v>
      </c>
      <c r="F77" s="126" t="s">
        <v>106</v>
      </c>
      <c r="G77" s="126" t="s">
        <v>106</v>
      </c>
      <c r="H77" s="126" t="s">
        <v>106</v>
      </c>
      <c r="I77" s="126" t="s">
        <v>106</v>
      </c>
    </row>
    <row r="78" spans="1:9">
      <c r="A78" s="121" t="s">
        <v>141</v>
      </c>
      <c r="D78" s="148">
        <v>0</v>
      </c>
      <c r="E78" s="133"/>
      <c r="F78" s="132">
        <v>0</v>
      </c>
      <c r="G78" s="132">
        <v>0</v>
      </c>
      <c r="H78" s="132">
        <v>0</v>
      </c>
      <c r="I78" s="132">
        <v>0</v>
      </c>
    </row>
    <row r="79" spans="1:9">
      <c r="D79" s="144" t="s">
        <v>142</v>
      </c>
      <c r="E79" s="135" t="s">
        <v>107</v>
      </c>
      <c r="F79" s="144" t="s">
        <v>142</v>
      </c>
      <c r="G79" s="144" t="s">
        <v>142</v>
      </c>
      <c r="H79" s="144" t="s">
        <v>142</v>
      </c>
      <c r="I79" s="144" t="s">
        <v>142</v>
      </c>
    </row>
    <row r="80" spans="1:9">
      <c r="A80" s="121" t="s">
        <v>143</v>
      </c>
      <c r="D80" s="132">
        <v>106503513.399857</v>
      </c>
      <c r="E80" s="133" t="s">
        <v>107</v>
      </c>
      <c r="F80" s="132">
        <v>11154024.805392444</v>
      </c>
      <c r="G80" s="132">
        <v>240642.04508799338</v>
      </c>
      <c r="H80" s="132">
        <v>68786979.781658724</v>
      </c>
      <c r="I80" s="132">
        <v>26321866.767717835</v>
      </c>
    </row>
    <row r="81" spans="4:9">
      <c r="D81" s="144" t="s">
        <v>142</v>
      </c>
      <c r="E81" s="135" t="s">
        <v>107</v>
      </c>
      <c r="F81" s="144" t="s">
        <v>142</v>
      </c>
      <c r="G81" s="144" t="s">
        <v>142</v>
      </c>
      <c r="H81" s="144" t="s">
        <v>142</v>
      </c>
      <c r="I81" s="144" t="s">
        <v>142</v>
      </c>
    </row>
    <row r="82" spans="4:9">
      <c r="D82" s="145" t="s">
        <v>156</v>
      </c>
    </row>
  </sheetData>
  <mergeCells count="1">
    <mergeCell ref="A4:C4"/>
  </mergeCells>
  <printOptions horizontalCentered="1"/>
  <pageMargins left="0.7" right="0.7" top="0.75" bottom="0.75" header="0.3" footer="0.3"/>
  <pageSetup scale="63" fitToWidth="0" orientation="portrait" r:id="rId1"/>
  <headerFooter alignWithMargins="0">
    <oddHeader>&amp;R&amp;"Arial,Regular"&amp;10Page 5.1.4</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2019-12-13T08:00:00+00:00</OpenedDate>
    <SignificantOrder xmlns="dc463f71-b30c-4ab2-9473-d307f9d35888">false</SignificantOrder>
    <Date1 xmlns="dc463f71-b30c-4ab2-9473-d307f9d35888">2019-12-13T08:00:00+00:00</Date1>
    <IsDocumentOrder xmlns="dc463f71-b30c-4ab2-9473-d307f9d35888">false</IsDocumentOrder>
    <IsHighlyConfidential xmlns="dc463f71-b30c-4ab2-9473-d307f9d35888">false</IsHighlyConfidential>
    <CaseCompanyNames xmlns="dc463f71-b30c-4ab2-9473-d307f9d35888">Pacific Power &amp; Light Company</CaseCompanyNames>
    <Nickname xmlns="http://schemas.microsoft.com/sharepoint/v3" xsi:nil="true"/>
    <DocketNumber xmlns="dc463f71-b30c-4ab2-9473-d307f9d35888">191024</DocketNumber>
    <DelegatedOrder xmlns="dc463f71-b30c-4ab2-9473-d307f9d35888">false</DelegatedOrder>
  </documentManagement>
</p:properti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81A148667A9E046AFA37F66E132B9CA" ma:contentTypeVersion="56" ma:contentTypeDescription="" ma:contentTypeScope="" ma:versionID="a7b3ade0189814189aefca83fff5304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635A5F9-F1EA-4163-A005-75DDA4257DD8}"/>
</file>

<file path=customXml/itemProps2.xml><?xml version="1.0" encoding="utf-8"?>
<ds:datastoreItem xmlns:ds="http://schemas.openxmlformats.org/officeDocument/2006/customXml" ds:itemID="{746F2280-5E20-4BDE-A174-0817F08E04BD}"/>
</file>

<file path=customXml/itemProps3.xml><?xml version="1.0" encoding="utf-8"?>
<ds:datastoreItem xmlns:ds="http://schemas.openxmlformats.org/officeDocument/2006/customXml" ds:itemID="{3F9BC1B2-D166-4140-9A10-F37418C7174F}"/>
</file>

<file path=customXml/itemProps4.xml><?xml version="1.0" encoding="utf-8"?>
<ds:datastoreItem xmlns:ds="http://schemas.openxmlformats.org/officeDocument/2006/customXml" ds:itemID="{0A434E3D-CB96-4329-830E-46A8F831312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Page 5.1</vt:lpstr>
      <vt:lpstr>Page 5.1.1</vt:lpstr>
      <vt:lpstr>Page 5.1.2</vt:lpstr>
      <vt:lpstr>Page 5.1.3</vt:lpstr>
      <vt:lpstr>Page 5.1.4</vt:lpstr>
      <vt:lpstr>'Page 5.1'!Print_Area</vt:lpstr>
      <vt:lpstr>'Page 5.1.1'!Print_Area</vt:lpstr>
      <vt:lpstr>'Page 5.1.2'!Print_Area</vt:lpstr>
      <vt:lpstr>'Page 5.1.3'!Print_Area</vt:lpstr>
      <vt:lpstr>'Page 5.1.4'!Print_Area</vt:lpstr>
      <vt:lpstr>'Page 5.1.2'!Print_Titles</vt:lpstr>
      <vt:lpstr>'Page 5.1.3'!Print_Titles</vt:lpstr>
      <vt:lpstr>'Page 5.1.4'!Print_Titles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2019-11-25T19:28:03Z</dcterms:created>
  <dcterms:modified xsi:type="dcterms:W3CDTF">2019-12-06T18:58:22Z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0x0101006E56B4D1795A2E4DB2F0B01679ED314A00F81A148667A9E046AFA37F66E132B9CA</vt:lpwstr>
  </property>
  <property fmtid="{D5CDD505-2E9C-101B-9397-08002B2CF9AE}" pid="3" name="_docset_NoMedatataSyncRequired">
    <vt:lpwstr>False</vt:lpwstr>
  </property>
  <property fmtid="{D5CDD505-2E9C-101B-9397-08002B2CF9AE}" pid="4" name="IsEFSEC">
    <vt:bool>false</vt:bool>
  </property>
</Properties>
</file>