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3250" windowHeight="13170"/>
  </bookViews>
  <sheets>
    <sheet name="Lead E " sheetId="36" r:id="rId1"/>
    <sheet name="Summary" sheetId="2" r:id="rId2"/>
    <sheet name="Rate Year - Electric" sheetId="3" r:id="rId3"/>
    <sheet name="Charged to IS - Elec " sheetId="31" r:id="rId4"/>
    <sheet name="Acct 18700041 " sheetId="32" r:id="rId5"/>
    <sheet name="Acct. 18700081" sheetId="33" r:id="rId6"/>
    <sheet name="25600081 Elec Def Gains Pending" sheetId="37" r:id="rId7"/>
    <sheet name="Acct. 25600081" sheetId="34" r:id="rId8"/>
    <sheet name="Acct. 25600121" sheetId="35" r:id="rId9"/>
  </sheets>
  <definedNames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2">'Rate Year - Electric'!$A$1:$E$47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C22" i="2" l="1"/>
  <c r="C24" i="2"/>
  <c r="E16" i="36"/>
  <c r="D24" i="3" l="1"/>
  <c r="C40" i="3" l="1"/>
  <c r="B40" i="3"/>
  <c r="D27" i="3"/>
  <c r="D26" i="3"/>
  <c r="A21" i="36" l="1"/>
  <c r="D16" i="36" l="1"/>
  <c r="A16" i="36"/>
  <c r="A17" i="36" s="1"/>
  <c r="A18" i="36" s="1"/>
  <c r="A19" i="36" s="1"/>
  <c r="A20" i="36" s="1"/>
  <c r="D18" i="36" l="1"/>
  <c r="E18" i="36"/>
  <c r="F16" i="36"/>
  <c r="D20" i="36" l="1"/>
  <c r="D21" i="36" s="1"/>
  <c r="F18" i="36"/>
  <c r="E20" i="36"/>
  <c r="E21" i="36" s="1"/>
  <c r="F20" i="36" l="1"/>
  <c r="F21" i="36"/>
  <c r="E12" i="3"/>
  <c r="E11" i="3"/>
  <c r="D11" i="3"/>
  <c r="E10" i="3"/>
  <c r="E8" i="3"/>
  <c r="D23" i="3"/>
  <c r="D22" i="3"/>
  <c r="D21" i="3"/>
  <c r="D20" i="3"/>
  <c r="D19" i="3"/>
  <c r="D18" i="3"/>
  <c r="D17" i="3"/>
  <c r="D16" i="3"/>
  <c r="D15" i="3"/>
  <c r="D14" i="3"/>
  <c r="D13" i="3"/>
  <c r="D12" i="3"/>
  <c r="D10" i="3"/>
  <c r="D8" i="3"/>
  <c r="C12" i="3"/>
  <c r="C11" i="3"/>
  <c r="C10" i="3"/>
  <c r="C8" i="3"/>
  <c r="B24" i="3"/>
  <c r="B13" i="3"/>
  <c r="B14" i="3"/>
  <c r="B15" i="3"/>
  <c r="B16" i="3"/>
  <c r="B17" i="3"/>
  <c r="B18" i="3"/>
  <c r="B19" i="3"/>
  <c r="B20" i="3"/>
  <c r="B21" i="3"/>
  <c r="B22" i="3"/>
  <c r="B23" i="3"/>
  <c r="B12" i="3"/>
  <c r="B11" i="3"/>
  <c r="B10" i="3"/>
  <c r="B8" i="3"/>
  <c r="D40" i="3" l="1"/>
  <c r="E35" i="31"/>
  <c r="E38" i="31" s="1"/>
  <c r="E17" i="31"/>
  <c r="E37" i="31" s="1"/>
  <c r="E39" i="31" l="1"/>
  <c r="C26" i="2" s="1"/>
  <c r="E13" i="3" l="1"/>
  <c r="C18" i="2"/>
  <c r="C13" i="3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C14" i="3" l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E14" i="3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C19" i="2"/>
  <c r="E40" i="3" l="1"/>
  <c r="E44" i="3" s="1"/>
  <c r="C32" i="3"/>
  <c r="C33" i="3" s="1"/>
  <c r="C20" i="2"/>
  <c r="C34" i="3" l="1"/>
  <c r="C35" i="3" s="1"/>
  <c r="C36" i="3" s="1"/>
  <c r="C37" i="3" s="1"/>
  <c r="C38" i="3" s="1"/>
  <c r="C39" i="3" s="1"/>
  <c r="C14" i="2"/>
  <c r="E43" i="3" l="1"/>
  <c r="E46" i="3" s="1"/>
  <c r="C15" i="2" l="1"/>
  <c r="C16" i="2" s="1"/>
  <c r="G16" i="36" l="1"/>
  <c r="C28" i="2"/>
  <c r="C30" i="2" l="1"/>
  <c r="C32" i="2" s="1"/>
  <c r="G18" i="36"/>
  <c r="H16" i="36"/>
  <c r="H18" i="36" s="1"/>
  <c r="H20" i="36" s="1"/>
  <c r="H21" i="36" s="1"/>
  <c r="G20" i="36" l="1"/>
  <c r="G21" i="36" s="1"/>
</calcChain>
</file>

<file path=xl/sharedStrings.xml><?xml version="1.0" encoding="utf-8"?>
<sst xmlns="http://schemas.openxmlformats.org/spreadsheetml/2006/main" count="541" uniqueCount="104">
  <si>
    <t>INCREASE (DECREASE) NOI</t>
  </si>
  <si>
    <t>AMORTIZATION OF DEFERRED NET GAIN FOR TEST YEAR</t>
  </si>
  <si>
    <t>1</t>
  </si>
  <si>
    <t>AMOUNT</t>
  </si>
  <si>
    <t>DESCRIPTION</t>
  </si>
  <si>
    <t>NO.</t>
  </si>
  <si>
    <t>LINE</t>
  </si>
  <si>
    <t>DEFERRED GAINS/LOSSES ON PROPERTY SALES</t>
  </si>
  <si>
    <t>PUGET SOUND ENERGY - ELECTRIC</t>
  </si>
  <si>
    <t>Activities through the beginning of rate year:</t>
  </si>
  <si>
    <t>Electric</t>
  </si>
  <si>
    <t>on Property Sales - Electric</t>
  </si>
  <si>
    <t xml:space="preserve"> on Property Sales -</t>
  </si>
  <si>
    <t>Deferred Gains</t>
  </si>
  <si>
    <t>Deferred Losses</t>
  </si>
  <si>
    <t>Depreciation Expense</t>
  </si>
  <si>
    <t>64000100</t>
  </si>
  <si>
    <t>Amort of Plant Losses - Electric</t>
  </si>
  <si>
    <t>41170001</t>
  </si>
  <si>
    <t>Offsetting acct no.</t>
  </si>
  <si>
    <t>Posting Date</t>
  </si>
  <si>
    <t>Val.in rep.cur.</t>
  </si>
  <si>
    <t>Name</t>
  </si>
  <si>
    <t>Cost element name</t>
  </si>
  <si>
    <t>Cost Element</t>
  </si>
  <si>
    <t>Order</t>
  </si>
  <si>
    <t>Losses from disposition of Utility Plant - Electric</t>
  </si>
  <si>
    <t>Amort of Plant Gains - Electric</t>
  </si>
  <si>
    <t>41160001</t>
  </si>
  <si>
    <t>Gains from disposition of Utility Plant - Electric</t>
  </si>
  <si>
    <t>Downloaded from SAP</t>
  </si>
  <si>
    <t>SAP Download</t>
  </si>
  <si>
    <t>Total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</si>
  <si>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</si>
  <si>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</si>
  <si>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</si>
  <si>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</si>
  <si>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</si>
  <si>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</si>
  <si>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</si>
  <si>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</si>
  <si>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</si>
  <si>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</si>
  <si>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</si>
  <si>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</si>
  <si>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</si>
  <si>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</si>
  <si>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</si>
  <si>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Balance Carryforward</t>
  </si>
  <si>
    <t>Balance</t>
  </si>
  <si>
    <t>Credit</t>
  </si>
  <si>
    <t>Debit</t>
  </si>
  <si>
    <t>Period</t>
  </si>
  <si>
    <t>Cumulative balance</t>
  </si>
  <si>
    <t>INCREASE (DECREASE) EXPENSE  (Line 9 - Line 11)</t>
  </si>
  <si>
    <t>NET GAIN (Line 3 + Line 7)</t>
  </si>
  <si>
    <t>ANNUAL AMORTIZATION (Line 9 ÷ 36) x 12</t>
  </si>
  <si>
    <t>NET LOSS PENDING APPROVAL (Line 5 + Line 6)</t>
  </si>
  <si>
    <t>18700041</t>
  </si>
  <si>
    <t>Name of offsetting acct</t>
  </si>
  <si>
    <t xml:space="preserve">2019 GENERAL RATE CASE </t>
  </si>
  <si>
    <t>25600121</t>
  </si>
  <si>
    <t>DefPropGain UE170033</t>
  </si>
  <si>
    <t>FOR THE TWELVE MONTHS ENDED DECEMBER 31, 2018</t>
  </si>
  <si>
    <t>Balance on Dec 1, 2017</t>
  </si>
  <si>
    <t>12/2017 - Transfer Activity</t>
  </si>
  <si>
    <t>12/2017- Monthly Activity</t>
  </si>
  <si>
    <t>Balance as of May  2020</t>
  </si>
  <si>
    <t>Deferred Loss Pending Approval</t>
  </si>
  <si>
    <t>18700081</t>
  </si>
  <si>
    <t>Deferred Loss Approved UE-170033</t>
  </si>
  <si>
    <t>Approved in 2017 GRC</t>
  </si>
  <si>
    <t xml:space="preserve">Def Loss </t>
  </si>
  <si>
    <t xml:space="preserve"> Pending Approval</t>
  </si>
  <si>
    <t>Pending Approval</t>
  </si>
  <si>
    <t>Def Gain</t>
  </si>
  <si>
    <t>25600081</t>
  </si>
  <si>
    <t xml:space="preserve">Deferred Gain Pending </t>
  </si>
  <si>
    <t>Deferred Gain Approved UE-170033</t>
  </si>
  <si>
    <t>2017 GRC approved Deferred Losses - Account 18700081</t>
  </si>
  <si>
    <t>2017 GRC approved Deferred Gains - Account 25600121</t>
  </si>
  <si>
    <t>Net Deferred Losses - 2017 GRC</t>
  </si>
  <si>
    <t>INCREASE (DECREASE) FIT @ 21%</t>
  </si>
  <si>
    <t>DEFERRED GAIN PENDING APPROVAL SINCE UE-170033</t>
  </si>
  <si>
    <t>DEFERRED LOSS PENDING APPROVAL SINCE UE-170033</t>
  </si>
  <si>
    <t>INCREASE (DECREASE) FIT</t>
  </si>
  <si>
    <t>INCREASE (DECREASE) EXPENSE  (LINE 2)</t>
  </si>
  <si>
    <t>APPROVED IN  UE-170033 &amp; PENDING APPROVAL</t>
  </si>
  <si>
    <t xml:space="preserve">AMORTIZATION of NET DEFERRED GAIN </t>
  </si>
  <si>
    <t>d</t>
  </si>
  <si>
    <t>c=b-a</t>
  </si>
  <si>
    <t>b</t>
  </si>
  <si>
    <t>a</t>
  </si>
  <si>
    <t>%'s</t>
  </si>
  <si>
    <t>ADJUSTMENT</t>
  </si>
  <si>
    <t>PROFORMA</t>
  </si>
  <si>
    <t>RESTATED</t>
  </si>
  <si>
    <t>YEAR</t>
  </si>
  <si>
    <t>TEST</t>
  </si>
  <si>
    <t>e=d-b</t>
  </si>
  <si>
    <t>Acct 25600081 Deferred Gains Elec Pending Approval</t>
  </si>
  <si>
    <t>DEFERRED GAIN RECORDED FOR UE-170033, et al. at 4/30/2020</t>
  </si>
  <si>
    <t>DEFERRED LOSS RECORDED FOR UE-170033, et al. at 4/30/2020</t>
  </si>
  <si>
    <t>TOTAL DEFERRED NET GAIN FOR UE-170033, et al. at 4/30/2020 TO AMORTIZE (Line 1 + Line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</si>
</sst>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0000"/>
    <numFmt numFmtId="166" formatCode="0.00_)"/>
    <numFmt numFmtId="167" formatCode="&quot;Yes&quot;;&quot;Yes&quot;;&quot;No&quot;"/>
    <numFmt numFmtId="168" formatCode="0.000000"/>
    <numFmt numFmtId="169" formatCode="_(&quot;$&quot;* #,##0_);_(&quot;$&quot;* \(#,##0\);_(&quot;$&quot;* &quot;-&quot;??_);_(@_)"/>
    <numFmt numFmtId="170" formatCode="[$-409]mmm\-yy;@"/>
    <numFmt numFmtId="171" formatCode="0.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1"/>
      <name val="Tahoma"/>
      <family val="2"/>
    </font>
    <font>
      <b/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" fillId="0" borderId="0"/>
    <xf numFmtId="165" fontId="1" fillId="0" borderId="0"/>
    <xf numFmtId="38" fontId="4" fillId="2" borderId="0" applyNumberFormat="0" applyBorder="0" applyAlignment="0" applyProtection="0"/>
    <xf numFmtId="38" fontId="4" fillId="2" borderId="0" applyNumberFormat="0" applyBorder="0" applyAlignment="0" applyProtection="0"/>
    <xf numFmtId="38" fontId="5" fillId="0" borderId="0"/>
    <xf numFmtId="38" fontId="5" fillId="0" borderId="0"/>
    <xf numFmtId="40" fontId="5" fillId="0" borderId="0"/>
    <xf numFmtId="40" fontId="5" fillId="0" borderId="0"/>
    <xf numFmtId="10" fontId="4" fillId="3" borderId="1" applyNumberFormat="0" applyBorder="0" applyAlignment="0" applyProtection="0"/>
    <xf numFmtId="10" fontId="4" fillId="3" borderId="1" applyNumberFormat="0" applyBorder="0" applyAlignment="0" applyProtection="0"/>
    <xf numFmtId="44" fontId="6" fillId="0" borderId="2" applyNumberFormat="0" applyFont="0" applyAlignment="0">
      <alignment horizontal="center"/>
    </xf>
    <xf numFmtId="44" fontId="6" fillId="0" borderId="2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166" fontId="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7" fontId="1" fillId="0" borderId="0">
      <alignment horizontal="left" wrapText="1"/>
    </xf>
    <xf numFmtId="167" fontId="1" fillId="0" borderId="0">
      <alignment horizontal="left" wrapText="1"/>
    </xf>
    <xf numFmtId="39" fontId="8" fillId="0" borderId="0"/>
    <xf numFmtId="0" fontId="14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38" fontId="4" fillId="0" borderId="4"/>
    <xf numFmtId="38" fontId="4" fillId="0" borderId="4"/>
    <xf numFmtId="38" fontId="5" fillId="0" borderId="5"/>
    <xf numFmtId="38" fontId="5" fillId="0" borderId="5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>
      <alignment horizontal="left" wrapText="1"/>
    </xf>
    <xf numFmtId="0" fontId="16" fillId="0" borderId="0"/>
  </cellStyleXfs>
  <cellXfs count="129">
    <xf numFmtId="0" fontId="0" fillId="0" borderId="0" xfId="0"/>
    <xf numFmtId="0" fontId="1" fillId="0" borderId="0" xfId="23"/>
    <xf numFmtId="37" fontId="2" fillId="0" borderId="6" xfId="23" applyNumberFormat="1" applyFont="1" applyFill="1" applyBorder="1" applyAlignment="1"/>
    <xf numFmtId="37" fontId="2" fillId="0" borderId="0" xfId="23" applyNumberFormat="1" applyFont="1" applyFill="1" applyAlignment="1"/>
    <xf numFmtId="0" fontId="2" fillId="0" borderId="0" xfId="24" applyFont="1"/>
    <xf numFmtId="169" fontId="2" fillId="0" borderId="0" xfId="23" applyNumberFormat="1" applyFont="1" applyFill="1" applyAlignment="1"/>
    <xf numFmtId="0" fontId="2" fillId="0" borderId="0" xfId="23" applyFont="1" applyFill="1" applyAlignment="1"/>
    <xf numFmtId="0" fontId="2" fillId="0" borderId="0" xfId="23" applyFont="1" applyFill="1" applyAlignment="1" applyProtection="1">
      <alignment horizontal="center"/>
      <protection locked="0"/>
    </xf>
    <xf numFmtId="169" fontId="2" fillId="0" borderId="7" xfId="23" applyNumberFormat="1" applyFont="1" applyFill="1" applyBorder="1" applyAlignment="1"/>
    <xf numFmtId="0" fontId="9" fillId="0" borderId="5" xfId="23" applyFont="1" applyFill="1" applyBorder="1" applyAlignment="1"/>
    <xf numFmtId="37" fontId="2" fillId="0" borderId="0" xfId="23" applyNumberFormat="1" applyFont="1" applyFill="1" applyBorder="1" applyAlignment="1"/>
    <xf numFmtId="37" fontId="9" fillId="0" borderId="0" xfId="23" applyNumberFormat="1" applyFont="1" applyFill="1" applyBorder="1" applyAlignment="1"/>
    <xf numFmtId="0" fontId="9" fillId="0" borderId="6" xfId="23" applyFont="1" applyFill="1" applyBorder="1" applyAlignment="1"/>
    <xf numFmtId="168" fontId="2" fillId="0" borderId="0" xfId="25" applyNumberFormat="1" applyFont="1" applyFill="1" applyAlignment="1"/>
    <xf numFmtId="169" fontId="2" fillId="0" borderId="0" xfId="23" applyNumberFormat="1" applyFont="1" applyFill="1" applyBorder="1" applyAlignment="1"/>
    <xf numFmtId="0" fontId="11" fillId="0" borderId="6" xfId="23" applyFont="1" applyFill="1" applyBorder="1" applyAlignment="1">
      <alignment horizontal="right"/>
    </xf>
    <xf numFmtId="0" fontId="11" fillId="0" borderId="6" xfId="23" applyFont="1" applyFill="1" applyBorder="1" applyAlignment="1"/>
    <xf numFmtId="0" fontId="11" fillId="0" borderId="6" xfId="23" applyFont="1" applyFill="1" applyBorder="1" applyAlignment="1" applyProtection="1">
      <alignment horizontal="center"/>
      <protection locked="0"/>
    </xf>
    <xf numFmtId="0" fontId="11" fillId="0" borderId="0" xfId="23" applyFont="1" applyFill="1" applyAlignment="1"/>
    <xf numFmtId="0" fontId="11" fillId="0" borderId="0" xfId="23" applyFont="1" applyFill="1" applyAlignment="1" applyProtection="1">
      <protection locked="0"/>
    </xf>
    <xf numFmtId="0" fontId="11" fillId="0" borderId="0" xfId="23" applyFont="1" applyFill="1" applyAlignment="1" applyProtection="1">
      <alignment horizontal="center"/>
      <protection locked="0"/>
    </xf>
    <xf numFmtId="0" fontId="11" fillId="0" borderId="0" xfId="23" applyFont="1" applyFill="1" applyAlignment="1">
      <alignment horizontal="centerContinuous"/>
    </xf>
    <xf numFmtId="0" fontId="11" fillId="0" borderId="0" xfId="23" applyFont="1" applyFill="1" applyAlignment="1" applyProtection="1">
      <alignment horizontal="centerContinuous"/>
      <protection locked="0"/>
    </xf>
    <xf numFmtId="168" fontId="11" fillId="0" borderId="0" xfId="39" applyFont="1" applyFill="1" applyAlignment="1">
      <alignment horizontal="right"/>
    </xf>
    <xf numFmtId="15" fontId="2" fillId="0" borderId="0" xfId="23" applyNumberFormat="1" applyFont="1" applyFill="1" applyAlignment="1"/>
    <xf numFmtId="0" fontId="12" fillId="0" borderId="0" xfId="23" applyFont="1" applyFill="1" applyAlignment="1"/>
    <xf numFmtId="0" fontId="2" fillId="0" borderId="0" xfId="25" applyFont="1"/>
    <xf numFmtId="0" fontId="13" fillId="0" borderId="0" xfId="25" applyFont="1"/>
    <xf numFmtId="170" fontId="2" fillId="0" borderId="0" xfId="25" applyNumberFormat="1" applyFont="1"/>
    <xf numFmtId="43" fontId="2" fillId="0" borderId="0" xfId="25" applyNumberFormat="1" applyFont="1"/>
    <xf numFmtId="43" fontId="2" fillId="0" borderId="8" xfId="25" applyNumberFormat="1" applyFont="1" applyBorder="1"/>
    <xf numFmtId="43" fontId="2" fillId="0" borderId="8" xfId="25" applyNumberFormat="1" applyFont="1" applyFill="1" applyBorder="1"/>
    <xf numFmtId="170" fontId="2" fillId="0" borderId="8" xfId="25" applyNumberFormat="1" applyFont="1" applyBorder="1" applyAlignment="1">
      <alignment horizontal="center"/>
    </xf>
    <xf numFmtId="0" fontId="13" fillId="0" borderId="8" xfId="25" applyFont="1" applyBorder="1" applyAlignment="1">
      <alignment wrapText="1"/>
    </xf>
    <xf numFmtId="44" fontId="2" fillId="0" borderId="8" xfId="25" applyNumberFormat="1" applyFont="1" applyFill="1" applyBorder="1"/>
    <xf numFmtId="0" fontId="11" fillId="0" borderId="9" xfId="25" applyFont="1" applyBorder="1"/>
    <xf numFmtId="171" fontId="2" fillId="0" borderId="0" xfId="25" applyNumberFormat="1" applyFont="1"/>
    <xf numFmtId="0" fontId="11" fillId="2" borderId="10" xfId="25" applyFont="1" applyFill="1" applyBorder="1" applyAlignment="1">
      <alignment horizontal="center"/>
    </xf>
    <xf numFmtId="14" fontId="11" fillId="2" borderId="10" xfId="25" applyNumberFormat="1" applyFont="1" applyFill="1" applyBorder="1" applyAlignment="1">
      <alignment horizontal="center"/>
    </xf>
    <xf numFmtId="0" fontId="11" fillId="2" borderId="11" xfId="25" applyFont="1" applyFill="1" applyBorder="1" applyAlignment="1">
      <alignment horizontal="center"/>
    </xf>
    <xf numFmtId="0" fontId="11" fillId="2" borderId="11" xfId="25" applyFont="1" applyFill="1" applyBorder="1" applyAlignment="1">
      <alignment horizontal="center" wrapText="1"/>
    </xf>
    <xf numFmtId="0" fontId="11" fillId="2" borderId="12" xfId="25" applyFont="1" applyFill="1" applyBorder="1" applyAlignment="1">
      <alignment horizontal="center"/>
    </xf>
    <xf numFmtId="0" fontId="11" fillId="4" borderId="14" xfId="25" applyFont="1" applyFill="1" applyBorder="1" applyAlignment="1">
      <alignment horizontal="centerContinuous" vertical="center"/>
    </xf>
    <xf numFmtId="0" fontId="1" fillId="0" borderId="0" xfId="25" applyFont="1"/>
    <xf numFmtId="0" fontId="11" fillId="0" borderId="0" xfId="26" applyFont="1" applyFill="1"/>
    <xf numFmtId="0" fontId="11" fillId="0" borderId="0" xfId="25" applyFont="1" applyFill="1"/>
    <xf numFmtId="0" fontId="6" fillId="0" borderId="0" xfId="25" applyFont="1"/>
    <xf numFmtId="43" fontId="2" fillId="0" borderId="6" xfId="24" applyNumberFormat="1" applyFont="1" applyBorder="1"/>
    <xf numFmtId="43" fontId="2" fillId="0" borderId="0" xfId="24" applyNumberFormat="1" applyFont="1" applyBorder="1"/>
    <xf numFmtId="0" fontId="11" fillId="0" borderId="0" xfId="24" applyFont="1"/>
    <xf numFmtId="0" fontId="1" fillId="0" borderId="0" xfId="23" applyFont="1" applyFill="1" applyAlignment="1">
      <alignment horizontal="center"/>
    </xf>
    <xf numFmtId="0" fontId="2" fillId="0" borderId="0" xfId="24" applyFont="1" applyFill="1"/>
    <xf numFmtId="0" fontId="1" fillId="0" borderId="0" xfId="23" applyFill="1"/>
    <xf numFmtId="0" fontId="14" fillId="0" borderId="0" xfId="31" applyFont="1"/>
    <xf numFmtId="0" fontId="14" fillId="0" borderId="5" xfId="31" applyFont="1" applyFill="1" applyBorder="1"/>
    <xf numFmtId="0" fontId="14" fillId="0" borderId="0" xfId="31" applyFont="1" applyFill="1" applyBorder="1"/>
    <xf numFmtId="14" fontId="14" fillId="0" borderId="5" xfId="31" applyNumberFormat="1" applyFont="1" applyFill="1" applyBorder="1" applyAlignment="1">
      <alignment horizontal="right"/>
    </xf>
    <xf numFmtId="14" fontId="14" fillId="0" borderId="0" xfId="31" applyNumberFormat="1" applyFont="1" applyFill="1" applyBorder="1" applyAlignment="1">
      <alignment horizontal="right"/>
    </xf>
    <xf numFmtId="0" fontId="14" fillId="0" borderId="0" xfId="31" applyFont="1" applyBorder="1"/>
    <xf numFmtId="0" fontId="0" fillId="0" borderId="5" xfId="0" applyFont="1" applyFill="1" applyBorder="1"/>
    <xf numFmtId="0" fontId="0" fillId="0" borderId="0" xfId="0" applyFont="1" applyFill="1" applyBorder="1"/>
    <xf numFmtId="2" fontId="14" fillId="0" borderId="0" xfId="31" applyNumberFormat="1" applyFont="1" applyFill="1" applyBorder="1" applyAlignment="1">
      <alignment horizontal="right"/>
    </xf>
    <xf numFmtId="14" fontId="0" fillId="0" borderId="5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43" fontId="14" fillId="0" borderId="0" xfId="31" applyNumberFormat="1" applyFont="1"/>
    <xf numFmtId="43" fontId="14" fillId="0" borderId="6" xfId="31" applyNumberFormat="1" applyFont="1" applyBorder="1"/>
    <xf numFmtId="0" fontId="14" fillId="0" borderId="0" xfId="31" applyFont="1" applyAlignment="1">
      <alignment horizontal="center"/>
    </xf>
    <xf numFmtId="0" fontId="14" fillId="0" borderId="0" xfId="31" applyFont="1" applyFill="1" applyBorder="1" applyAlignment="1">
      <alignment horizontal="center"/>
    </xf>
    <xf numFmtId="0" fontId="2" fillId="0" borderId="0" xfId="24" applyFont="1" applyBorder="1"/>
    <xf numFmtId="44" fontId="11" fillId="0" borderId="0" xfId="24" applyNumberFormat="1" applyFont="1" applyBorder="1"/>
    <xf numFmtId="41" fontId="2" fillId="0" borderId="5" xfId="23" applyNumberFormat="1" applyFont="1" applyFill="1" applyBorder="1" applyAlignment="1"/>
    <xf numFmtId="0" fontId="9" fillId="0" borderId="0" xfId="23" applyFont="1" applyFill="1" applyBorder="1" applyAlignment="1"/>
    <xf numFmtId="37" fontId="2" fillId="0" borderId="5" xfId="23" applyNumberFormat="1" applyFont="1" applyFill="1" applyBorder="1" applyAlignment="1"/>
    <xf numFmtId="41" fontId="2" fillId="0" borderId="0" xfId="23" applyNumberFormat="1" applyFont="1" applyFill="1" applyBorder="1" applyAlignment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4" fontId="6" fillId="0" borderId="15" xfId="31" applyNumberFormat="1" applyFont="1" applyFill="1" applyBorder="1" applyAlignment="1">
      <alignment horizontal="right"/>
    </xf>
    <xf numFmtId="0" fontId="1" fillId="0" borderId="0" xfId="23" applyAlignment="1">
      <alignment vertical="top"/>
    </xf>
    <xf numFmtId="4" fontId="2" fillId="0" borderId="0" xfId="25" applyNumberFormat="1" applyFont="1"/>
    <xf numFmtId="41" fontId="1" fillId="0" borderId="0" xfId="23" applyNumberFormat="1"/>
    <xf numFmtId="169" fontId="15" fillId="0" borderId="0" xfId="1" applyNumberFormat="1" applyFont="1" applyBorder="1"/>
    <xf numFmtId="37" fontId="15" fillId="0" borderId="0" xfId="1" applyNumberFormat="1" applyFont="1" applyBorder="1"/>
    <xf numFmtId="41" fontId="9" fillId="0" borderId="0" xfId="23" applyNumberFormat="1" applyFont="1" applyFill="1" applyBorder="1" applyAlignment="1"/>
    <xf numFmtId="37" fontId="1" fillId="0" borderId="0" xfId="23" applyNumberFormat="1"/>
    <xf numFmtId="169" fontId="1" fillId="0" borderId="0" xfId="23" applyNumberFormat="1"/>
    <xf numFmtId="43" fontId="0" fillId="0" borderId="0" xfId="0" applyNumberFormat="1" applyFont="1" applyFill="1" applyBorder="1" applyAlignment="1">
      <alignment horizontal="right"/>
    </xf>
    <xf numFmtId="44" fontId="6" fillId="0" borderId="15" xfId="31" applyNumberFormat="1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43" fontId="2" fillId="0" borderId="7" xfId="24" applyNumberFormat="1" applyFont="1" applyFill="1" applyBorder="1"/>
    <xf numFmtId="0" fontId="11" fillId="4" borderId="22" xfId="25" applyFont="1" applyFill="1" applyBorder="1" applyAlignment="1">
      <alignment horizontal="centerContinuous" vertical="center"/>
    </xf>
    <xf numFmtId="0" fontId="2" fillId="0" borderId="0" xfId="25" applyFont="1" applyBorder="1"/>
    <xf numFmtId="44" fontId="2" fillId="0" borderId="23" xfId="25" applyNumberFormat="1" applyFont="1" applyFill="1" applyBorder="1"/>
    <xf numFmtId="43" fontId="2" fillId="0" borderId="23" xfId="25" applyNumberFormat="1" applyFont="1" applyBorder="1"/>
    <xf numFmtId="170" fontId="11" fillId="0" borderId="25" xfId="25" applyNumberFormat="1" applyFont="1" applyBorder="1" applyAlignment="1">
      <alignment wrapText="1"/>
    </xf>
    <xf numFmtId="44" fontId="11" fillId="0" borderId="25" xfId="25" applyNumberFormat="1" applyFont="1" applyBorder="1"/>
    <xf numFmtId="44" fontId="11" fillId="0" borderId="24" xfId="25" applyNumberFormat="1" applyFont="1" applyBorder="1"/>
    <xf numFmtId="0" fontId="2" fillId="0" borderId="26" xfId="25" applyFont="1" applyBorder="1"/>
    <xf numFmtId="44" fontId="2" fillId="0" borderId="0" xfId="24" applyNumberFormat="1" applyFont="1" applyBorder="1"/>
    <xf numFmtId="170" fontId="2" fillId="0" borderId="8" xfId="24" applyNumberFormat="1" applyFont="1" applyBorder="1" applyAlignment="1">
      <alignment horizontal="center"/>
    </xf>
    <xf numFmtId="170" fontId="2" fillId="0" borderId="8" xfId="24" quotePrefix="1" applyNumberFormat="1" applyFont="1" applyBorder="1" applyAlignment="1">
      <alignment horizontal="center"/>
    </xf>
    <xf numFmtId="0" fontId="6" fillId="0" borderId="0" xfId="24" quotePrefix="1" applyFont="1" applyAlignment="1">
      <alignment vertical="top"/>
    </xf>
    <xf numFmtId="0" fontId="6" fillId="0" borderId="0" xfId="24" applyFont="1" applyAlignment="1">
      <alignment vertical="top"/>
    </xf>
    <xf numFmtId="0" fontId="6" fillId="0" borderId="0" xfId="24" applyFont="1" applyAlignment="1">
      <alignment horizontal="left" vertical="top"/>
    </xf>
    <xf numFmtId="0" fontId="1" fillId="5" borderId="0" xfId="23" applyFill="1" applyAlignment="1">
      <alignment vertical="top"/>
    </xf>
    <xf numFmtId="0" fontId="0" fillId="5" borderId="0" xfId="0" applyFill="1"/>
    <xf numFmtId="0" fontId="17" fillId="0" borderId="0" xfId="0" applyFont="1"/>
    <xf numFmtId="0" fontId="17" fillId="0" borderId="0" xfId="0" applyFont="1" applyAlignment="1">
      <alignment horizontal="center"/>
    </xf>
    <xf numFmtId="42" fontId="17" fillId="0" borderId="0" xfId="0" applyNumberFormat="1" applyFont="1"/>
    <xf numFmtId="9" fontId="2" fillId="0" borderId="0" xfId="23" applyNumberFormat="1" applyFont="1" applyFill="1" applyAlignment="1"/>
    <xf numFmtId="0" fontId="18" fillId="0" borderId="6" xfId="0" applyFont="1" applyBorder="1" applyAlignment="1">
      <alignment horizontal="center"/>
    </xf>
    <xf numFmtId="0" fontId="11" fillId="0" borderId="6" xfId="23" quotePrefix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23" applyFont="1" applyFill="1" applyAlignment="1">
      <alignment horizontal="center"/>
    </xf>
    <xf numFmtId="0" fontId="2" fillId="0" borderId="0" xfId="23" applyFont="1"/>
    <xf numFmtId="41" fontId="17" fillId="0" borderId="0" xfId="0" applyNumberFormat="1" applyFont="1" applyBorder="1"/>
    <xf numFmtId="41" fontId="17" fillId="0" borderId="5" xfId="0" applyNumberFormat="1" applyFont="1" applyBorder="1"/>
    <xf numFmtId="42" fontId="17" fillId="0" borderId="15" xfId="0" applyNumberFormat="1" applyFont="1" applyBorder="1"/>
    <xf numFmtId="0" fontId="1" fillId="2" borderId="1" xfId="23" applyFill="1" applyBorder="1" applyAlignment="1">
      <alignment vertical="top"/>
    </xf>
    <xf numFmtId="43" fontId="1" fillId="0" borderId="0" xfId="23" applyNumberFormat="1" applyAlignment="1">
      <alignment horizontal="right" vertical="top"/>
    </xf>
    <xf numFmtId="0" fontId="11" fillId="4" borderId="14" xfId="25" applyFont="1" applyFill="1" applyBorder="1" applyAlignment="1">
      <alignment horizontal="center" vertical="center"/>
    </xf>
    <xf numFmtId="0" fontId="11" fillId="4" borderId="13" xfId="25" applyFont="1" applyFill="1" applyBorder="1" applyAlignment="1">
      <alignment horizontal="center" vertical="center"/>
    </xf>
    <xf numFmtId="0" fontId="11" fillId="4" borderId="16" xfId="25" applyFont="1" applyFill="1" applyBorder="1" applyAlignment="1">
      <alignment horizontal="center"/>
    </xf>
    <xf numFmtId="0" fontId="11" fillId="4" borderId="20" xfId="25" applyFont="1" applyFill="1" applyBorder="1" applyAlignment="1">
      <alignment horizontal="center"/>
    </xf>
    <xf numFmtId="0" fontId="11" fillId="4" borderId="18" xfId="25" applyFont="1" applyFill="1" applyBorder="1" applyAlignment="1">
      <alignment horizontal="center"/>
    </xf>
    <xf numFmtId="0" fontId="11" fillId="4" borderId="21" xfId="25" applyFont="1" applyFill="1" applyBorder="1" applyAlignment="1">
      <alignment horizontal="center"/>
    </xf>
    <xf numFmtId="0" fontId="11" fillId="4" borderId="17" xfId="25" applyFont="1" applyFill="1" applyBorder="1" applyAlignment="1">
      <alignment horizontal="center"/>
    </xf>
    <xf numFmtId="0" fontId="11" fillId="4" borderId="19" xfId="25" applyFont="1" applyFill="1" applyBorder="1" applyAlignment="1">
      <alignment horizontal="center"/>
    </xf>
  </cellXfs>
  <cellStyles count="42">
    <cellStyle name="Comma 3" xfId="1"/>
    <cellStyle name="Comma0" xfId="2"/>
    <cellStyle name="Comma0 2" xfId="3"/>
    <cellStyle name="Currency0" xfId="4"/>
    <cellStyle name="Currency0 2" xfId="5"/>
    <cellStyle name="Date" xfId="6"/>
    <cellStyle name="Date 2" xfId="7"/>
    <cellStyle name="Entered" xfId="8"/>
    <cellStyle name="Entered 2" xfId="9"/>
    <cellStyle name="Grey" xfId="10"/>
    <cellStyle name="Grey 2" xfId="11"/>
    <cellStyle name="Heading1" xfId="12"/>
    <cellStyle name="Heading1 2" xfId="13"/>
    <cellStyle name="Heading2" xfId="14"/>
    <cellStyle name="Heading2 2" xfId="15"/>
    <cellStyle name="Input [yellow]" xfId="16"/>
    <cellStyle name="Input [yellow] 2" xfId="17"/>
    <cellStyle name="modified border" xfId="18"/>
    <cellStyle name="modified border 2" xfId="19"/>
    <cellStyle name="modified border1" xfId="20"/>
    <cellStyle name="modified border1 2" xfId="21"/>
    <cellStyle name="Normal" xfId="0" builtinId="0"/>
    <cellStyle name="Normal - Style1" xfId="22"/>
    <cellStyle name="Normal 2" xfId="23"/>
    <cellStyle name="Normal 2 2" xfId="24"/>
    <cellStyle name="Normal 3" xfId="25"/>
    <cellStyle name="Normal 3 2" xfId="26"/>
    <cellStyle name="Normal 4" xfId="27"/>
    <cellStyle name="Normal 5" xfId="28"/>
    <cellStyle name="Normal 6" xfId="29"/>
    <cellStyle name="Normal 7" xfId="30"/>
    <cellStyle name="Normal 8" xfId="31"/>
    <cellStyle name="Normal 9" xfId="41"/>
    <cellStyle name="Percent [2]" xfId="32"/>
    <cellStyle name="Percent [2] 2" xfId="33"/>
    <cellStyle name="StmtTtl1" xfId="34"/>
    <cellStyle name="StmtTtl1 2" xfId="35"/>
    <cellStyle name="StmtTtl2" xfId="36"/>
    <cellStyle name="StmtTtl2 2" xfId="37"/>
    <cellStyle name="Style 1" xfId="38"/>
    <cellStyle name="Style 1 2" xfId="39"/>
    <cellStyle name="Style 1 3" xfId="4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workbookViewId="0">
      <selection activeCell="F28" sqref="F28"/>
    </sheetView>
  </sheetViews>
  <sheetFormatPr defaultRowHeight="15" x14ac:dyDescent="0.25"/>
  <cols>
    <col min="1" max="1" width="5.7109375" customWidth="1"/>
    <col min="2" max="2" width="55.28515625" customWidth="1"/>
    <col min="3" max="3" width="5.85546875" customWidth="1"/>
    <col min="4" max="4" width="11.42578125" customWidth="1"/>
    <col min="5" max="5" width="10.85546875" customWidth="1"/>
    <col min="6" max="6" width="14.5703125" customWidth="1"/>
    <col min="7" max="7" width="13.42578125" customWidth="1"/>
    <col min="8" max="8" width="14.85546875" customWidth="1"/>
  </cols>
  <sheetData>
    <row r="1" spans="1:8" ht="14.45" x14ac:dyDescent="0.3">
      <c r="A1" s="107"/>
      <c r="B1" s="107"/>
      <c r="C1" s="107"/>
      <c r="D1" s="107"/>
      <c r="E1" s="107"/>
      <c r="F1" s="107"/>
      <c r="G1" s="107"/>
      <c r="H1" s="107"/>
    </row>
    <row r="2" spans="1:8" ht="14.45" x14ac:dyDescent="0.3">
      <c r="A2" s="107"/>
      <c r="B2" s="107"/>
      <c r="C2" s="107"/>
      <c r="D2" s="115"/>
      <c r="E2" s="107"/>
      <c r="F2" s="107"/>
    </row>
    <row r="3" spans="1:8" ht="14.45" x14ac:dyDescent="0.3">
      <c r="A3" s="107"/>
      <c r="B3" s="107"/>
      <c r="C3" s="107"/>
      <c r="D3" s="24"/>
      <c r="E3" s="107"/>
      <c r="F3" s="107"/>
    </row>
    <row r="4" spans="1:8" ht="14.45" x14ac:dyDescent="0.3">
      <c r="A4" s="107"/>
      <c r="B4" s="107"/>
      <c r="C4" s="107"/>
      <c r="D4" s="6"/>
      <c r="E4" s="107"/>
      <c r="F4" s="107"/>
    </row>
    <row r="5" spans="1:8" ht="14.45" x14ac:dyDescent="0.3">
      <c r="A5" s="107"/>
      <c r="B5" s="107"/>
      <c r="C5" s="107"/>
      <c r="D5" s="18"/>
      <c r="E5" s="23"/>
      <c r="F5" s="107"/>
    </row>
    <row r="6" spans="1:8" ht="14.45" x14ac:dyDescent="0.3">
      <c r="A6" s="107"/>
      <c r="B6" s="107"/>
      <c r="C6" s="107"/>
      <c r="D6" s="20" t="s">
        <v>8</v>
      </c>
      <c r="E6" s="107"/>
      <c r="F6" s="107"/>
      <c r="G6" s="107"/>
      <c r="H6" s="107"/>
    </row>
    <row r="7" spans="1:8" ht="14.45" x14ac:dyDescent="0.3">
      <c r="A7" s="107"/>
      <c r="B7" s="107"/>
      <c r="C7" s="107"/>
      <c r="D7" s="20" t="s">
        <v>7</v>
      </c>
      <c r="E7" s="107"/>
      <c r="F7" s="107"/>
      <c r="G7" s="107"/>
      <c r="H7" s="107"/>
    </row>
    <row r="8" spans="1:8" ht="14.45" x14ac:dyDescent="0.3">
      <c r="A8" s="107"/>
      <c r="B8" s="107"/>
      <c r="C8" s="107"/>
      <c r="D8" s="114" t="s">
        <v>63</v>
      </c>
      <c r="E8" s="107"/>
      <c r="F8" s="107"/>
      <c r="G8" s="107"/>
      <c r="H8" s="107"/>
    </row>
    <row r="9" spans="1:8" ht="14.45" x14ac:dyDescent="0.3">
      <c r="A9" s="107"/>
      <c r="B9" s="107"/>
      <c r="C9" s="107"/>
      <c r="D9" s="20" t="s">
        <v>60</v>
      </c>
      <c r="E9" s="107"/>
      <c r="F9" s="107"/>
      <c r="G9" s="107"/>
      <c r="H9" s="107"/>
    </row>
    <row r="10" spans="1:8" ht="14.45" x14ac:dyDescent="0.3">
      <c r="A10" s="107"/>
      <c r="B10" s="107"/>
      <c r="C10" s="107"/>
      <c r="D10" s="107"/>
      <c r="E10" s="107"/>
      <c r="F10" s="107"/>
      <c r="G10" s="107"/>
      <c r="H10" s="107"/>
    </row>
    <row r="11" spans="1:8" ht="14.45" x14ac:dyDescent="0.3">
      <c r="A11" s="107"/>
      <c r="B11" s="107"/>
      <c r="C11" s="107"/>
      <c r="D11" s="113" t="s">
        <v>98</v>
      </c>
      <c r="E11" s="107"/>
      <c r="F11" s="113" t="s">
        <v>96</v>
      </c>
      <c r="G11" s="107"/>
      <c r="H11" s="113" t="s">
        <v>95</v>
      </c>
    </row>
    <row r="12" spans="1:8" ht="14.45" x14ac:dyDescent="0.3">
      <c r="A12" s="113" t="s">
        <v>6</v>
      </c>
      <c r="B12" s="107"/>
      <c r="C12" s="107"/>
      <c r="D12" s="113" t="s">
        <v>97</v>
      </c>
      <c r="E12" s="113" t="s">
        <v>96</v>
      </c>
      <c r="F12" s="20" t="s">
        <v>94</v>
      </c>
      <c r="G12" s="113" t="s">
        <v>95</v>
      </c>
      <c r="H12" s="20" t="s">
        <v>94</v>
      </c>
    </row>
    <row r="13" spans="1:8" ht="14.45" x14ac:dyDescent="0.3">
      <c r="A13" s="111" t="s">
        <v>5</v>
      </c>
      <c r="B13" s="16" t="s">
        <v>4</v>
      </c>
      <c r="C13" s="112" t="s">
        <v>93</v>
      </c>
      <c r="D13" s="111" t="s">
        <v>92</v>
      </c>
      <c r="E13" s="111" t="s">
        <v>91</v>
      </c>
      <c r="F13" s="111" t="s">
        <v>90</v>
      </c>
      <c r="G13" s="111" t="s">
        <v>89</v>
      </c>
      <c r="H13" s="111" t="s">
        <v>99</v>
      </c>
    </row>
    <row r="14" spans="1:8" ht="14.45" x14ac:dyDescent="0.3">
      <c r="A14" s="107"/>
      <c r="B14" s="107"/>
      <c r="C14" s="107"/>
      <c r="D14" s="107"/>
      <c r="E14" s="107"/>
      <c r="F14" s="107"/>
      <c r="G14" s="107"/>
      <c r="H14" s="107"/>
    </row>
    <row r="15" spans="1:8" ht="14.45" x14ac:dyDescent="0.3">
      <c r="A15" s="108">
        <v>1</v>
      </c>
      <c r="B15" s="107" t="s">
        <v>88</v>
      </c>
      <c r="C15" s="107"/>
      <c r="D15" s="109"/>
      <c r="E15" s="109"/>
      <c r="F15" s="109"/>
      <c r="G15" s="109"/>
      <c r="H15" s="109"/>
    </row>
    <row r="16" spans="1:8" ht="14.45" x14ac:dyDescent="0.3">
      <c r="A16" s="108">
        <f t="shared" ref="A16:A21" si="0">A15+1</f>
        <v>2</v>
      </c>
      <c r="B16" s="107" t="s">
        <v>87</v>
      </c>
      <c r="C16" s="107"/>
      <c r="D16" s="109">
        <f>'Charged to IS - Elec '!E39</f>
        <v>-763743.36</v>
      </c>
      <c r="E16" s="109">
        <f>D16</f>
        <v>-763743.36</v>
      </c>
      <c r="F16" s="109">
        <f>E16-D16</f>
        <v>0</v>
      </c>
      <c r="G16" s="109">
        <f>Summary!C24</f>
        <v>-244707.3533333329</v>
      </c>
      <c r="H16" s="109">
        <f>G16-E16</f>
        <v>519036.00666666706</v>
      </c>
    </row>
    <row r="17" spans="1:8" ht="14.45" x14ac:dyDescent="0.3">
      <c r="A17" s="108">
        <f t="shared" si="0"/>
        <v>3</v>
      </c>
      <c r="B17" s="107"/>
      <c r="C17" s="107"/>
      <c r="D17" s="107"/>
      <c r="E17" s="107"/>
      <c r="F17" s="107"/>
      <c r="G17" s="107"/>
      <c r="H17" s="107"/>
    </row>
    <row r="18" spans="1:8" ht="14.45" x14ac:dyDescent="0.3">
      <c r="A18" s="108">
        <f t="shared" si="0"/>
        <v>4</v>
      </c>
      <c r="B18" s="6" t="s">
        <v>86</v>
      </c>
      <c r="C18" s="6"/>
      <c r="D18" s="117">
        <f t="shared" ref="D18:G18" si="1">D16</f>
        <v>-763743.36</v>
      </c>
      <c r="E18" s="117">
        <f t="shared" si="1"/>
        <v>-763743.36</v>
      </c>
      <c r="F18" s="117">
        <f t="shared" si="1"/>
        <v>0</v>
      </c>
      <c r="G18" s="117">
        <f t="shared" si="1"/>
        <v>-244707.3533333329</v>
      </c>
      <c r="H18" s="117">
        <f>H16</f>
        <v>519036.00666666706</v>
      </c>
    </row>
    <row r="19" spans="1:8" ht="14.45" x14ac:dyDescent="0.3">
      <c r="A19" s="108">
        <f t="shared" si="0"/>
        <v>5</v>
      </c>
      <c r="B19" s="107"/>
      <c r="C19" s="107"/>
      <c r="D19" s="107"/>
      <c r="E19" s="107"/>
      <c r="F19" s="107"/>
      <c r="G19" s="107"/>
      <c r="H19" s="107"/>
    </row>
    <row r="20" spans="1:8" x14ac:dyDescent="0.25">
      <c r="A20" s="108">
        <f t="shared" si="0"/>
        <v>6</v>
      </c>
      <c r="B20" s="6" t="s">
        <v>85</v>
      </c>
      <c r="C20" s="110">
        <v>0.21</v>
      </c>
      <c r="D20" s="116">
        <f>-D18*$C$20</f>
        <v>160386.10559999998</v>
      </c>
      <c r="E20" s="116">
        <f>-E18*$C$20</f>
        <v>160386.10559999998</v>
      </c>
      <c r="F20" s="116">
        <f>-F18*$C$20</f>
        <v>0</v>
      </c>
      <c r="G20" s="116">
        <f>-G18*$C$20</f>
        <v>51388.544199999909</v>
      </c>
      <c r="H20" s="116">
        <f>-H18*$C$20</f>
        <v>-108997.56140000008</v>
      </c>
    </row>
    <row r="21" spans="1:8" ht="15.75" thickBot="1" x14ac:dyDescent="0.3">
      <c r="A21" s="108">
        <f t="shared" si="0"/>
        <v>7</v>
      </c>
      <c r="B21" s="6" t="s">
        <v>0</v>
      </c>
      <c r="C21" s="6"/>
      <c r="D21" s="118">
        <f>-D18-D20</f>
        <v>603357.25439999998</v>
      </c>
      <c r="E21" s="118">
        <f>-E18-E20</f>
        <v>603357.25439999998</v>
      </c>
      <c r="F21" s="118">
        <f>-F18-F20</f>
        <v>0</v>
      </c>
      <c r="G21" s="118">
        <f>-G18-G20</f>
        <v>193318.80913333298</v>
      </c>
      <c r="H21" s="118">
        <f>-H18-H20</f>
        <v>-410038.445266667</v>
      </c>
    </row>
    <row r="22" spans="1:8" ht="15.75" thickTop="1" x14ac:dyDescent="0.25">
      <c r="A22" s="108"/>
      <c r="B22" s="107"/>
      <c r="C22" s="107"/>
      <c r="D22" s="107"/>
      <c r="E22" s="107"/>
      <c r="F22" s="107"/>
      <c r="G22" s="107"/>
      <c r="H22" s="107"/>
    </row>
    <row r="23" spans="1:8" ht="14.45" x14ac:dyDescent="0.3">
      <c r="A23" s="108"/>
      <c r="B23" s="107"/>
      <c r="C23" s="107"/>
      <c r="D23" s="107"/>
      <c r="E23" s="107"/>
      <c r="F23" s="107"/>
      <c r="G23" s="107"/>
      <c r="H23" s="109"/>
    </row>
    <row r="24" spans="1:8" ht="14.45" x14ac:dyDescent="0.3">
      <c r="A24" s="108"/>
      <c r="B24" s="107"/>
      <c r="C24" s="107"/>
      <c r="D24" s="107"/>
      <c r="E24" s="107"/>
      <c r="F24" s="107"/>
      <c r="G24" s="107"/>
      <c r="H24" s="107"/>
    </row>
    <row r="25" spans="1:8" ht="14.45" x14ac:dyDescent="0.3">
      <c r="A25" s="108"/>
      <c r="B25" s="107"/>
      <c r="C25" s="107"/>
      <c r="D25" s="107"/>
      <c r="E25" s="107"/>
      <c r="F25" s="107"/>
      <c r="G25" s="107"/>
      <c r="H25" s="107"/>
    </row>
    <row r="26" spans="1:8" ht="14.45" x14ac:dyDescent="0.3">
      <c r="A26" s="108"/>
      <c r="B26" s="107"/>
      <c r="C26" s="107"/>
      <c r="D26" s="107"/>
      <c r="E26" s="107"/>
      <c r="F26" s="107"/>
      <c r="G26" s="107"/>
      <c r="H26" s="107"/>
    </row>
    <row r="27" spans="1:8" ht="14.45" x14ac:dyDescent="0.3">
      <c r="A27" s="108"/>
      <c r="B27" s="107"/>
      <c r="C27" s="107"/>
      <c r="D27" s="107"/>
      <c r="E27" s="107"/>
      <c r="F27" s="107"/>
      <c r="G27" s="107"/>
      <c r="H27" s="107"/>
    </row>
    <row r="28" spans="1:8" ht="14.45" x14ac:dyDescent="0.3">
      <c r="A28" s="107"/>
      <c r="B28" s="107"/>
      <c r="C28" s="107"/>
      <c r="D28" s="107"/>
      <c r="E28" s="107"/>
      <c r="F28" s="107"/>
      <c r="G28" s="107"/>
      <c r="H28" s="107"/>
    </row>
    <row r="29" spans="1:8" ht="14.45" x14ac:dyDescent="0.3">
      <c r="A29" s="107"/>
      <c r="B29" s="107"/>
      <c r="C29" s="107"/>
      <c r="D29" s="107"/>
      <c r="E29" s="107"/>
      <c r="F29" s="107"/>
      <c r="G29" s="107"/>
      <c r="H29" s="107"/>
    </row>
    <row r="30" spans="1:8" ht="14.45" x14ac:dyDescent="0.3">
      <c r="A30" s="107"/>
      <c r="B30" s="107"/>
      <c r="C30" s="107"/>
      <c r="D30" s="107"/>
      <c r="E30" s="107"/>
      <c r="F30" s="107"/>
      <c r="G30" s="107"/>
      <c r="H30" s="107"/>
    </row>
    <row r="31" spans="1:8" ht="14.45" x14ac:dyDescent="0.3">
      <c r="A31" s="107"/>
    </row>
    <row r="32" spans="1:8" ht="14.45" x14ac:dyDescent="0.3">
      <c r="A32" s="107"/>
    </row>
    <row r="33" spans="1:1" x14ac:dyDescent="0.25">
      <c r="A33" s="107"/>
    </row>
    <row r="34" spans="1:1" x14ac:dyDescent="0.25">
      <c r="A34" s="107"/>
    </row>
    <row r="35" spans="1:1" x14ac:dyDescent="0.25">
      <c r="A35" s="107"/>
    </row>
    <row r="36" spans="1:1" x14ac:dyDescent="0.25">
      <c r="A36" s="107"/>
    </row>
    <row r="37" spans="1:1" x14ac:dyDescent="0.25">
      <c r="A37" s="107"/>
    </row>
    <row r="38" spans="1:1" x14ac:dyDescent="0.25">
      <c r="A38" s="107"/>
    </row>
    <row r="39" spans="1:1" x14ac:dyDescent="0.25">
      <c r="A39" s="107"/>
    </row>
    <row r="40" spans="1:1" x14ac:dyDescent="0.25">
      <c r="A40" s="107"/>
    </row>
    <row r="41" spans="1:1" x14ac:dyDescent="0.25">
      <c r="A41" s="107"/>
    </row>
    <row r="42" spans="1:1" x14ac:dyDescent="0.25">
      <c r="A42" s="107"/>
    </row>
    <row r="43" spans="1:1" x14ac:dyDescent="0.25">
      <c r="A43" s="107"/>
    </row>
    <row r="44" spans="1:1" x14ac:dyDescent="0.25">
      <c r="A44" s="107"/>
    </row>
    <row r="45" spans="1:1" x14ac:dyDescent="0.25">
      <c r="A45" s="107"/>
    </row>
    <row r="46" spans="1:1" x14ac:dyDescent="0.25">
      <c r="A46" s="107"/>
    </row>
    <row r="47" spans="1:1" x14ac:dyDescent="0.25">
      <c r="A47" s="107"/>
    </row>
    <row r="48" spans="1:1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  <row r="57" spans="1:1" x14ac:dyDescent="0.25">
      <c r="A57" s="107"/>
    </row>
    <row r="58" spans="1:1" x14ac:dyDescent="0.25">
      <c r="A58" s="107"/>
    </row>
    <row r="59" spans="1:1" x14ac:dyDescent="0.25">
      <c r="A59" s="107"/>
    </row>
    <row r="60" spans="1:1" x14ac:dyDescent="0.25">
      <c r="A60" s="107"/>
    </row>
    <row r="61" spans="1:1" x14ac:dyDescent="0.25">
      <c r="A61" s="107"/>
    </row>
  </sheetData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opLeftCell="A7" zoomScaleNormal="100" workbookViewId="0">
      <selection activeCell="B36" sqref="B36"/>
    </sheetView>
  </sheetViews>
  <sheetFormatPr defaultColWidth="9.140625" defaultRowHeight="12.75" x14ac:dyDescent="0.2"/>
  <cols>
    <col min="1" max="1" width="5" style="1" bestFit="1" customWidth="1"/>
    <col min="2" max="2" width="83.42578125" style="1" customWidth="1"/>
    <col min="3" max="3" width="15" style="1" customWidth="1"/>
    <col min="4" max="4" width="3" style="1" customWidth="1"/>
    <col min="5" max="5" width="11.42578125" style="1" customWidth="1"/>
    <col min="6" max="16384" width="9.140625" style="1"/>
  </cols>
  <sheetData>
    <row r="2" spans="1:5" ht="14.45" x14ac:dyDescent="0.3">
      <c r="B2"/>
      <c r="C2"/>
      <c r="D2"/>
      <c r="E2"/>
    </row>
    <row r="3" spans="1:5" ht="14.45" x14ac:dyDescent="0.3">
      <c r="A3" s="25"/>
      <c r="B3"/>
      <c r="C3"/>
      <c r="D3"/>
      <c r="E3"/>
    </row>
    <row r="4" spans="1:5" ht="14.45" x14ac:dyDescent="0.3">
      <c r="A4" s="6"/>
      <c r="B4"/>
      <c r="C4"/>
      <c r="D4"/>
      <c r="E4"/>
    </row>
    <row r="5" spans="1:5" ht="13.15" x14ac:dyDescent="0.25">
      <c r="A5" s="18"/>
      <c r="B5" s="18"/>
      <c r="C5" s="23"/>
    </row>
    <row r="6" spans="1:5" ht="13.15" x14ac:dyDescent="0.25">
      <c r="A6" s="22" t="s">
        <v>8</v>
      </c>
      <c r="B6" s="21"/>
      <c r="C6" s="21"/>
    </row>
    <row r="7" spans="1:5" ht="13.15" x14ac:dyDescent="0.25">
      <c r="A7" s="22" t="s">
        <v>7</v>
      </c>
      <c r="B7" s="21"/>
      <c r="C7" s="21"/>
    </row>
    <row r="8" spans="1:5" ht="13.15" x14ac:dyDescent="0.25">
      <c r="A8" s="21" t="s">
        <v>63</v>
      </c>
      <c r="B8" s="21"/>
      <c r="C8" s="21"/>
    </row>
    <row r="9" spans="1:5" ht="13.15" x14ac:dyDescent="0.25">
      <c r="A9" s="22" t="s">
        <v>60</v>
      </c>
      <c r="B9" s="21"/>
      <c r="C9" s="21"/>
    </row>
    <row r="10" spans="1:5" ht="13.15" x14ac:dyDescent="0.25">
      <c r="A10" s="18"/>
      <c r="B10" s="18"/>
      <c r="C10" s="18"/>
    </row>
    <row r="11" spans="1:5" ht="13.15" x14ac:dyDescent="0.25">
      <c r="A11" s="20" t="s">
        <v>6</v>
      </c>
      <c r="B11" s="19"/>
      <c r="C11" s="18"/>
    </row>
    <row r="12" spans="1:5" ht="13.15" x14ac:dyDescent="0.25">
      <c r="A12" s="17" t="s">
        <v>5</v>
      </c>
      <c r="B12" s="16" t="s">
        <v>4</v>
      </c>
      <c r="C12" s="15" t="s">
        <v>3</v>
      </c>
    </row>
    <row r="13" spans="1:5" ht="13.15" x14ac:dyDescent="0.25">
      <c r="A13" s="6"/>
      <c r="B13" s="6"/>
      <c r="C13" s="6"/>
    </row>
    <row r="14" spans="1:5" ht="14.45" x14ac:dyDescent="0.3">
      <c r="A14" s="7" t="s">
        <v>2</v>
      </c>
      <c r="B14" s="6" t="s">
        <v>101</v>
      </c>
      <c r="C14" s="14">
        <f>'Rate Year - Electric'!E40</f>
        <v>-499315.84999999875</v>
      </c>
      <c r="E14" s="81"/>
    </row>
    <row r="15" spans="1:5" ht="14.45" x14ac:dyDescent="0.3">
      <c r="A15" s="7">
        <f t="shared" ref="A15:A32" si="0">1+A14</f>
        <v>2</v>
      </c>
      <c r="B15" s="6" t="s">
        <v>102</v>
      </c>
      <c r="C15" s="10">
        <f>'Rate Year - Electric'!C40</f>
        <v>-642.08999999999128</v>
      </c>
      <c r="E15" s="82"/>
    </row>
    <row r="16" spans="1:5" ht="13.9" x14ac:dyDescent="0.3">
      <c r="A16" s="7">
        <f t="shared" si="0"/>
        <v>3</v>
      </c>
      <c r="B16" s="6" t="s">
        <v>103</v>
      </c>
      <c r="C16" s="70">
        <f>SUM(C14:C15)</f>
        <v>-499957.93999999872</v>
      </c>
      <c r="E16" s="83"/>
    </row>
    <row r="17" spans="1:7" ht="13.15" x14ac:dyDescent="0.25">
      <c r="A17" s="7">
        <f t="shared" si="0"/>
        <v>4</v>
      </c>
    </row>
    <row r="18" spans="1:7" ht="13.15" x14ac:dyDescent="0.25">
      <c r="A18" s="7">
        <f t="shared" si="0"/>
        <v>5</v>
      </c>
      <c r="B18" s="6" t="s">
        <v>83</v>
      </c>
      <c r="C18" s="3">
        <f>'Rate Year - Electric'!D40</f>
        <v>-234829.91999999993</v>
      </c>
      <c r="E18" s="84"/>
    </row>
    <row r="19" spans="1:7" ht="13.15" x14ac:dyDescent="0.25">
      <c r="A19" s="7">
        <f t="shared" si="0"/>
        <v>6</v>
      </c>
      <c r="B19" s="6" t="s">
        <v>84</v>
      </c>
      <c r="C19" s="2">
        <f>'Rate Year - Electric'!B40</f>
        <v>665.79999999999063</v>
      </c>
      <c r="E19" s="84"/>
    </row>
    <row r="20" spans="1:7" ht="13.15" x14ac:dyDescent="0.25">
      <c r="A20" s="7">
        <f t="shared" si="0"/>
        <v>7</v>
      </c>
      <c r="B20" s="6" t="s">
        <v>57</v>
      </c>
      <c r="C20" s="72">
        <f>SUM(C18:C19)</f>
        <v>-234164.11999999994</v>
      </c>
      <c r="E20" s="84"/>
    </row>
    <row r="21" spans="1:7" ht="13.15" x14ac:dyDescent="0.25">
      <c r="A21" s="7">
        <f t="shared" si="0"/>
        <v>8</v>
      </c>
      <c r="B21" s="6"/>
      <c r="C21" s="10"/>
      <c r="E21" s="84"/>
    </row>
    <row r="22" spans="1:7" ht="13.15" x14ac:dyDescent="0.25">
      <c r="A22" s="7">
        <f t="shared" si="0"/>
        <v>9</v>
      </c>
      <c r="B22" s="6" t="s">
        <v>55</v>
      </c>
      <c r="C22" s="73">
        <f>C16+C20</f>
        <v>-734122.05999999866</v>
      </c>
      <c r="E22" s="80"/>
    </row>
    <row r="23" spans="1:7" ht="13.15" x14ac:dyDescent="0.25">
      <c r="A23" s="7">
        <f t="shared" si="0"/>
        <v>10</v>
      </c>
      <c r="B23" s="13"/>
      <c r="C23" s="3"/>
      <c r="E23" s="84"/>
    </row>
    <row r="24" spans="1:7" x14ac:dyDescent="0.2">
      <c r="A24" s="7">
        <f t="shared" si="0"/>
        <v>11</v>
      </c>
      <c r="B24" s="6" t="s">
        <v>56</v>
      </c>
      <c r="C24" s="3">
        <f>C22/36*12</f>
        <v>-244707.3533333329</v>
      </c>
      <c r="E24" s="84"/>
    </row>
    <row r="25" spans="1:7" ht="13.9" x14ac:dyDescent="0.3">
      <c r="A25" s="7">
        <f t="shared" si="0"/>
        <v>12</v>
      </c>
      <c r="B25" s="6"/>
      <c r="C25" s="71"/>
    </row>
    <row r="26" spans="1:7" ht="13.15" x14ac:dyDescent="0.25">
      <c r="A26" s="7">
        <f t="shared" si="0"/>
        <v>13</v>
      </c>
      <c r="B26" s="6" t="s">
        <v>1</v>
      </c>
      <c r="C26" s="3">
        <f>'Charged to IS - Elec '!E39</f>
        <v>-763743.36</v>
      </c>
      <c r="E26" s="84"/>
    </row>
    <row r="27" spans="1:7" ht="13.9" x14ac:dyDescent="0.3">
      <c r="A27" s="7">
        <f t="shared" si="0"/>
        <v>14</v>
      </c>
      <c r="B27" s="6"/>
      <c r="C27" s="12"/>
    </row>
    <row r="28" spans="1:7" ht="13.15" x14ac:dyDescent="0.25">
      <c r="A28" s="7">
        <f t="shared" si="0"/>
        <v>15</v>
      </c>
      <c r="B28" s="6" t="s">
        <v>54</v>
      </c>
      <c r="C28" s="3">
        <f>C24-C26</f>
        <v>519036.00666666706</v>
      </c>
      <c r="E28" s="84"/>
    </row>
    <row r="29" spans="1:7" ht="13.9" x14ac:dyDescent="0.3">
      <c r="A29" s="7">
        <f t="shared" si="0"/>
        <v>16</v>
      </c>
      <c r="B29" s="6"/>
      <c r="C29" s="11"/>
      <c r="E29" s="84"/>
    </row>
    <row r="30" spans="1:7" ht="13.15" x14ac:dyDescent="0.25">
      <c r="A30" s="7">
        <f t="shared" si="0"/>
        <v>17</v>
      </c>
      <c r="B30" s="6" t="s">
        <v>82</v>
      </c>
      <c r="C30" s="10">
        <f>-C28*0.21</f>
        <v>-108997.56140000008</v>
      </c>
      <c r="E30" s="84"/>
    </row>
    <row r="31" spans="1:7" ht="13.9" x14ac:dyDescent="0.3">
      <c r="A31" s="7">
        <f t="shared" si="0"/>
        <v>18</v>
      </c>
      <c r="B31" s="6"/>
      <c r="C31" s="9"/>
    </row>
    <row r="32" spans="1:7" ht="13.9" thickBot="1" x14ac:dyDescent="0.3">
      <c r="A32" s="7">
        <f t="shared" si="0"/>
        <v>19</v>
      </c>
      <c r="B32" s="6" t="s">
        <v>0</v>
      </c>
      <c r="C32" s="8">
        <f>-C28-C30</f>
        <v>-410038.445266667</v>
      </c>
      <c r="E32" s="85"/>
      <c r="G32" s="85"/>
    </row>
    <row r="33" spans="1:3" ht="13.9" thickTop="1" x14ac:dyDescent="0.25">
      <c r="A33" s="7"/>
      <c r="B33" s="6"/>
      <c r="C33" s="6"/>
    </row>
    <row r="34" spans="1:3" ht="13.15" x14ac:dyDescent="0.25">
      <c r="A34" s="7"/>
      <c r="B34" s="6"/>
      <c r="C34" s="5"/>
    </row>
    <row r="35" spans="1:3" ht="13.15" x14ac:dyDescent="0.25">
      <c r="A35" s="50"/>
      <c r="B35" s="51"/>
    </row>
    <row r="36" spans="1:3" x14ac:dyDescent="0.2">
      <c r="A36" s="52"/>
      <c r="B36" s="51"/>
    </row>
    <row r="37" spans="1:3" x14ac:dyDescent="0.2">
      <c r="A37" s="52"/>
      <c r="B37" s="52"/>
    </row>
    <row r="38" spans="1:3" x14ac:dyDescent="0.2">
      <c r="A38" s="52"/>
      <c r="B38" s="52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pane xSplit="1" ySplit="7" topLeftCell="B26" activePane="bottomRight" state="frozen"/>
      <selection activeCell="E41" sqref="E41"/>
      <selection pane="topRight" activeCell="E41" sqref="E41"/>
      <selection pane="bottomLeft" activeCell="E41" sqref="E41"/>
      <selection pane="bottomRight" activeCell="F25" sqref="F25"/>
    </sheetView>
  </sheetViews>
  <sheetFormatPr defaultColWidth="8.85546875" defaultRowHeight="12.75" x14ac:dyDescent="0.2"/>
  <cols>
    <col min="1" max="1" width="20.28515625" style="26" customWidth="1"/>
    <col min="2" max="2" width="25.28515625" style="26" customWidth="1"/>
    <col min="3" max="3" width="22.85546875" style="26" customWidth="1"/>
    <col min="4" max="4" width="21.42578125" style="26" customWidth="1"/>
    <col min="5" max="5" width="24.7109375" style="26" customWidth="1"/>
    <col min="6" max="8" width="8.85546875" style="26"/>
    <col min="9" max="9" width="13.7109375" style="26" bestFit="1" customWidth="1"/>
    <col min="10" max="10" width="8.85546875" style="26"/>
    <col min="11" max="11" width="9.28515625" style="26" bestFit="1" customWidth="1"/>
    <col min="12" max="16384" width="8.85546875" style="26"/>
  </cols>
  <sheetData>
    <row r="1" spans="1:9" ht="20.25" customHeight="1" x14ac:dyDescent="0.2">
      <c r="B1" s="123" t="s">
        <v>14</v>
      </c>
      <c r="C1" s="127"/>
      <c r="D1" s="123" t="s">
        <v>13</v>
      </c>
      <c r="E1" s="124"/>
    </row>
    <row r="2" spans="1:9" ht="20.25" customHeight="1" x14ac:dyDescent="0.2">
      <c r="A2" s="27"/>
      <c r="B2" s="125" t="s">
        <v>12</v>
      </c>
      <c r="C2" s="128"/>
      <c r="D2" s="125" t="s">
        <v>11</v>
      </c>
      <c r="E2" s="126"/>
    </row>
    <row r="3" spans="1:9" ht="20.25" customHeight="1" thickBot="1" x14ac:dyDescent="0.25">
      <c r="B3" s="121" t="s">
        <v>10</v>
      </c>
      <c r="C3" s="122"/>
      <c r="D3" s="42"/>
      <c r="E3" s="91"/>
    </row>
    <row r="4" spans="1:9" x14ac:dyDescent="0.2">
      <c r="B4" s="41">
        <v>18700041</v>
      </c>
      <c r="C4" s="41">
        <v>18700081</v>
      </c>
      <c r="D4" s="41">
        <v>25600081</v>
      </c>
      <c r="E4" s="41">
        <v>25600121</v>
      </c>
    </row>
    <row r="5" spans="1:9" ht="13.15" x14ac:dyDescent="0.25">
      <c r="B5" s="40" t="s">
        <v>73</v>
      </c>
      <c r="C5" s="40" t="s">
        <v>71</v>
      </c>
      <c r="D5" s="40" t="s">
        <v>74</v>
      </c>
      <c r="E5" s="40" t="s">
        <v>71</v>
      </c>
    </row>
    <row r="6" spans="1:9" x14ac:dyDescent="0.2">
      <c r="B6" s="39" t="s">
        <v>72</v>
      </c>
      <c r="C6" s="39" t="s">
        <v>72</v>
      </c>
      <c r="D6" s="39" t="s">
        <v>75</v>
      </c>
      <c r="E6" s="39" t="s">
        <v>75</v>
      </c>
    </row>
    <row r="7" spans="1:9" ht="19.5" customHeight="1" thickBot="1" x14ac:dyDescent="0.25">
      <c r="B7" s="38"/>
      <c r="C7" s="38"/>
      <c r="D7" s="38"/>
      <c r="E7" s="37"/>
      <c r="I7" s="36"/>
    </row>
    <row r="8" spans="1:9" x14ac:dyDescent="0.2">
      <c r="A8" s="35" t="s">
        <v>64</v>
      </c>
      <c r="B8" s="34">
        <f>'Acct 18700041 '!E70</f>
        <v>316857.63</v>
      </c>
      <c r="C8" s="93">
        <f>'Acct. 18700081'!E71</f>
        <v>0</v>
      </c>
      <c r="D8" s="34">
        <f>'Acct. 25600081'!E45</f>
        <v>-4078812.13</v>
      </c>
      <c r="E8" s="93">
        <f>'Acct. 25600121'!E71</f>
        <v>0</v>
      </c>
    </row>
    <row r="9" spans="1:9" ht="25.5" x14ac:dyDescent="0.2">
      <c r="A9" s="33" t="s">
        <v>9</v>
      </c>
      <c r="B9" s="33"/>
      <c r="C9" s="31"/>
      <c r="D9" s="30"/>
      <c r="E9" s="94"/>
    </row>
    <row r="10" spans="1:9" x14ac:dyDescent="0.2">
      <c r="A10" s="32" t="s">
        <v>65</v>
      </c>
      <c r="B10" s="31">
        <f>'Acct 18700041 '!B71</f>
        <v>15397.36</v>
      </c>
      <c r="C10" s="31">
        <f>'Acct. 18700081'!B72</f>
        <v>328507.24</v>
      </c>
      <c r="D10" s="30">
        <f>'Acct. 25600081'!B46</f>
        <v>4002173.96</v>
      </c>
      <c r="E10" s="94">
        <f>'Acct. 25600121'!B77</f>
        <v>1740283.87</v>
      </c>
    </row>
    <row r="11" spans="1:9" x14ac:dyDescent="0.2">
      <c r="A11" s="32" t="s">
        <v>66</v>
      </c>
      <c r="B11" s="31">
        <f>-'Acct 18700041 '!C71</f>
        <v>-331624.5</v>
      </c>
      <c r="C11" s="31">
        <f>-'Acct. 18700081'!C72</f>
        <v>-348642.93</v>
      </c>
      <c r="D11" s="30">
        <f>-'Acct. 25600081'!C46</f>
        <v>-13516.86</v>
      </c>
      <c r="E11" s="94">
        <f>-'Acct. 25600121'!C77</f>
        <v>-4002173.96</v>
      </c>
    </row>
    <row r="12" spans="1:9" ht="13.15" x14ac:dyDescent="0.25">
      <c r="A12" s="100">
        <v>43130</v>
      </c>
      <c r="B12" s="31">
        <f>'Acct 18700041 '!D34</f>
        <v>250.29</v>
      </c>
      <c r="C12" s="31">
        <f>'Acct. 18700081'!D35</f>
        <v>696.2</v>
      </c>
      <c r="D12" s="30">
        <f>'Acct. 25600081'!D9</f>
        <v>0</v>
      </c>
      <c r="E12" s="94">
        <f>'Acct. 25600121'!D35</f>
        <v>62949.08</v>
      </c>
    </row>
    <row r="13" spans="1:9" ht="13.15" x14ac:dyDescent="0.25">
      <c r="A13" s="100">
        <v>43159</v>
      </c>
      <c r="B13" s="31">
        <f>'Acct 18700041 '!D35</f>
        <v>-241.26</v>
      </c>
      <c r="C13" s="31">
        <f t="shared" ref="C13:C30" si="0">C12</f>
        <v>696.2</v>
      </c>
      <c r="D13" s="30">
        <f>'Acct. 25600081'!D10</f>
        <v>0</v>
      </c>
      <c r="E13" s="94">
        <f t="shared" ref="E13:E39" si="1">E12</f>
        <v>62949.08</v>
      </c>
    </row>
    <row r="14" spans="1:9" ht="13.15" x14ac:dyDescent="0.25">
      <c r="A14" s="100">
        <v>43190</v>
      </c>
      <c r="B14" s="31">
        <f>'Acct 18700041 '!D36</f>
        <v>0</v>
      </c>
      <c r="C14" s="31">
        <f t="shared" si="0"/>
        <v>696.2</v>
      </c>
      <c r="D14" s="30">
        <f>'Acct. 25600081'!D11</f>
        <v>0</v>
      </c>
      <c r="E14" s="94">
        <f t="shared" si="1"/>
        <v>62949.08</v>
      </c>
    </row>
    <row r="15" spans="1:9" ht="13.15" x14ac:dyDescent="0.25">
      <c r="A15" s="100">
        <v>43220</v>
      </c>
      <c r="B15" s="31">
        <f>'Acct 18700041 '!D37</f>
        <v>-9.0299999999999994</v>
      </c>
      <c r="C15" s="31">
        <f t="shared" si="0"/>
        <v>696.2</v>
      </c>
      <c r="D15" s="30">
        <f>'Acct. 25600081'!D12</f>
        <v>-211.94</v>
      </c>
      <c r="E15" s="94">
        <f t="shared" si="1"/>
        <v>62949.08</v>
      </c>
    </row>
    <row r="16" spans="1:9" ht="13.15" x14ac:dyDescent="0.25">
      <c r="A16" s="100">
        <v>43251</v>
      </c>
      <c r="B16" s="31">
        <f>'Acct 18700041 '!D38</f>
        <v>0</v>
      </c>
      <c r="C16" s="31">
        <f t="shared" si="0"/>
        <v>696.2</v>
      </c>
      <c r="D16" s="30">
        <f>'Acct. 25600081'!D13</f>
        <v>0</v>
      </c>
      <c r="E16" s="94">
        <f t="shared" si="1"/>
        <v>62949.08</v>
      </c>
    </row>
    <row r="17" spans="1:5" ht="13.15" x14ac:dyDescent="0.25">
      <c r="A17" s="100">
        <v>43281</v>
      </c>
      <c r="B17" s="31">
        <f>'Acct 18700041 '!D39</f>
        <v>0</v>
      </c>
      <c r="C17" s="31">
        <f t="shared" si="0"/>
        <v>696.2</v>
      </c>
      <c r="D17" s="30">
        <f>'Acct. 25600081'!D14</f>
        <v>0</v>
      </c>
      <c r="E17" s="94">
        <f t="shared" si="1"/>
        <v>62949.08</v>
      </c>
    </row>
    <row r="18" spans="1:5" ht="13.15" x14ac:dyDescent="0.25">
      <c r="A18" s="101">
        <v>43312</v>
      </c>
      <c r="B18" s="31">
        <f>'Acct 18700041 '!D40</f>
        <v>0</v>
      </c>
      <c r="C18" s="31">
        <f t="shared" si="0"/>
        <v>696.2</v>
      </c>
      <c r="D18" s="30">
        <f>'Acct. 25600081'!D15</f>
        <v>-35052.720000000001</v>
      </c>
      <c r="E18" s="94">
        <f t="shared" si="1"/>
        <v>62949.08</v>
      </c>
    </row>
    <row r="19" spans="1:5" ht="13.15" x14ac:dyDescent="0.25">
      <c r="A19" s="101">
        <v>43343</v>
      </c>
      <c r="B19" s="31">
        <f>'Acct 18700041 '!D41</f>
        <v>0</v>
      </c>
      <c r="C19" s="31">
        <f t="shared" si="0"/>
        <v>696.2</v>
      </c>
      <c r="D19" s="30">
        <f>'Acct. 25600081'!D16</f>
        <v>-70657.240000000005</v>
      </c>
      <c r="E19" s="94">
        <f t="shared" si="1"/>
        <v>62949.08</v>
      </c>
    </row>
    <row r="20" spans="1:5" ht="13.15" x14ac:dyDescent="0.25">
      <c r="A20" s="101">
        <v>43373</v>
      </c>
      <c r="B20" s="31">
        <f>'Acct 18700041 '!D42</f>
        <v>0</v>
      </c>
      <c r="C20" s="31">
        <f t="shared" si="0"/>
        <v>696.2</v>
      </c>
      <c r="D20" s="30">
        <f>'Acct. 25600081'!D17</f>
        <v>-2584.36</v>
      </c>
      <c r="E20" s="94">
        <f t="shared" si="1"/>
        <v>62949.08</v>
      </c>
    </row>
    <row r="21" spans="1:5" ht="13.15" x14ac:dyDescent="0.25">
      <c r="A21" s="101">
        <v>43404</v>
      </c>
      <c r="B21" s="31">
        <f>'Acct 18700041 '!D43</f>
        <v>0</v>
      </c>
      <c r="C21" s="31">
        <f t="shared" si="0"/>
        <v>696.2</v>
      </c>
      <c r="D21" s="30">
        <f>'Acct. 25600081'!D18</f>
        <v>0</v>
      </c>
      <c r="E21" s="94">
        <f t="shared" si="1"/>
        <v>62949.08</v>
      </c>
    </row>
    <row r="22" spans="1:5" ht="13.15" x14ac:dyDescent="0.25">
      <c r="A22" s="101">
        <v>43434</v>
      </c>
      <c r="B22" s="31">
        <f>'Acct 18700041 '!D44</f>
        <v>0</v>
      </c>
      <c r="C22" s="31">
        <f t="shared" si="0"/>
        <v>696.2</v>
      </c>
      <c r="D22" s="30">
        <f>'Acct. 25600081'!D19</f>
        <v>-17743.349999999999</v>
      </c>
      <c r="E22" s="94">
        <f t="shared" si="1"/>
        <v>62949.08</v>
      </c>
    </row>
    <row r="23" spans="1:5" ht="13.15" x14ac:dyDescent="0.25">
      <c r="A23" s="101">
        <v>43465</v>
      </c>
      <c r="B23" s="31">
        <f>'Acct 18700041 '!D45</f>
        <v>35.31</v>
      </c>
      <c r="C23" s="31">
        <f t="shared" si="0"/>
        <v>696.2</v>
      </c>
      <c r="D23" s="30">
        <f>'Acct. 25600081'!D20</f>
        <v>-788.73</v>
      </c>
      <c r="E23" s="94">
        <f t="shared" si="1"/>
        <v>62949.08</v>
      </c>
    </row>
    <row r="24" spans="1:5" ht="13.15" x14ac:dyDescent="0.25">
      <c r="A24" s="101">
        <v>43496</v>
      </c>
      <c r="B24" s="31">
        <f>'Acct 18700041 '!D8</f>
        <v>0</v>
      </c>
      <c r="C24" s="31">
        <f t="shared" si="0"/>
        <v>696.2</v>
      </c>
      <c r="D24" s="30">
        <f>'25600081 Elec Def Gains Pending'!D6</f>
        <v>-862.32</v>
      </c>
      <c r="E24" s="94">
        <f t="shared" si="1"/>
        <v>62949.08</v>
      </c>
    </row>
    <row r="25" spans="1:5" ht="13.15" x14ac:dyDescent="0.25">
      <c r="A25" s="101">
        <v>43524</v>
      </c>
      <c r="B25" s="31"/>
      <c r="C25" s="31">
        <f t="shared" si="0"/>
        <v>696.2</v>
      </c>
      <c r="D25" s="30"/>
      <c r="E25" s="94">
        <f t="shared" si="1"/>
        <v>62949.08</v>
      </c>
    </row>
    <row r="26" spans="1:5" ht="13.15" x14ac:dyDescent="0.25">
      <c r="A26" s="101">
        <v>43555</v>
      </c>
      <c r="B26" s="31"/>
      <c r="C26" s="31">
        <f t="shared" si="0"/>
        <v>696.2</v>
      </c>
      <c r="D26" s="30">
        <f>'25600081 Elec Def Gains Pending'!D8</f>
        <v>-15717.12</v>
      </c>
      <c r="E26" s="94">
        <f t="shared" si="1"/>
        <v>62949.08</v>
      </c>
    </row>
    <row r="27" spans="1:5" ht="13.15" x14ac:dyDescent="0.25">
      <c r="A27" s="101">
        <v>43585</v>
      </c>
      <c r="B27" s="31"/>
      <c r="C27" s="31">
        <f t="shared" si="0"/>
        <v>696.2</v>
      </c>
      <c r="D27" s="30">
        <f>'25600081 Elec Def Gains Pending'!D9</f>
        <v>-1057.1099999999999</v>
      </c>
      <c r="E27" s="94">
        <f t="shared" si="1"/>
        <v>62949.08</v>
      </c>
    </row>
    <row r="28" spans="1:5" ht="13.15" x14ac:dyDescent="0.25">
      <c r="A28" s="101">
        <v>43616</v>
      </c>
      <c r="B28" s="31"/>
      <c r="C28" s="31">
        <f t="shared" si="0"/>
        <v>696.2</v>
      </c>
      <c r="D28" s="30"/>
      <c r="E28" s="94">
        <f t="shared" si="1"/>
        <v>62949.08</v>
      </c>
    </row>
    <row r="29" spans="1:5" ht="13.15" x14ac:dyDescent="0.25">
      <c r="A29" s="101">
        <v>43646</v>
      </c>
      <c r="B29" s="31"/>
      <c r="C29" s="31">
        <f t="shared" si="0"/>
        <v>696.2</v>
      </c>
      <c r="D29" s="30"/>
      <c r="E29" s="94">
        <f t="shared" si="1"/>
        <v>62949.08</v>
      </c>
    </row>
    <row r="30" spans="1:5" ht="13.15" x14ac:dyDescent="0.25">
      <c r="A30" s="101">
        <v>43677</v>
      </c>
      <c r="B30" s="31"/>
      <c r="C30" s="31">
        <f t="shared" si="0"/>
        <v>696.2</v>
      </c>
      <c r="D30" s="30"/>
      <c r="E30" s="94">
        <f t="shared" si="1"/>
        <v>62949.08</v>
      </c>
    </row>
    <row r="31" spans="1:5" ht="13.15" x14ac:dyDescent="0.25">
      <c r="A31" s="101">
        <v>43708</v>
      </c>
      <c r="B31" s="31"/>
      <c r="C31" s="31">
        <f>C30</f>
        <v>696.2</v>
      </c>
      <c r="D31" s="30"/>
      <c r="E31" s="94">
        <f t="shared" si="1"/>
        <v>62949.08</v>
      </c>
    </row>
    <row r="32" spans="1:5" ht="13.15" x14ac:dyDescent="0.25">
      <c r="A32" s="101">
        <v>43738</v>
      </c>
      <c r="B32" s="31"/>
      <c r="C32" s="31">
        <f t="shared" ref="C32:C39" si="2">C31</f>
        <v>696.2</v>
      </c>
      <c r="D32" s="30"/>
      <c r="E32" s="94">
        <f t="shared" si="1"/>
        <v>62949.08</v>
      </c>
    </row>
    <row r="33" spans="1:11" ht="13.15" x14ac:dyDescent="0.25">
      <c r="A33" s="101">
        <v>43769</v>
      </c>
      <c r="B33" s="31"/>
      <c r="C33" s="31">
        <f t="shared" si="2"/>
        <v>696.2</v>
      </c>
      <c r="D33" s="30"/>
      <c r="E33" s="94">
        <f t="shared" si="1"/>
        <v>62949.08</v>
      </c>
    </row>
    <row r="34" spans="1:11" ht="13.15" x14ac:dyDescent="0.25">
      <c r="A34" s="101">
        <v>43799</v>
      </c>
      <c r="B34" s="31"/>
      <c r="C34" s="31">
        <f t="shared" si="2"/>
        <v>696.2</v>
      </c>
      <c r="D34" s="30"/>
      <c r="E34" s="94">
        <f t="shared" si="1"/>
        <v>62949.08</v>
      </c>
    </row>
    <row r="35" spans="1:11" ht="13.15" x14ac:dyDescent="0.25">
      <c r="A35" s="101">
        <v>43830</v>
      </c>
      <c r="B35" s="31"/>
      <c r="C35" s="31">
        <f t="shared" si="2"/>
        <v>696.2</v>
      </c>
      <c r="D35" s="30"/>
      <c r="E35" s="94">
        <f t="shared" si="1"/>
        <v>62949.08</v>
      </c>
    </row>
    <row r="36" spans="1:11" ht="13.15" x14ac:dyDescent="0.25">
      <c r="A36" s="101">
        <v>43861</v>
      </c>
      <c r="B36" s="31"/>
      <c r="C36" s="31">
        <f t="shared" si="2"/>
        <v>696.2</v>
      </c>
      <c r="D36" s="30"/>
      <c r="E36" s="94">
        <f t="shared" si="1"/>
        <v>62949.08</v>
      </c>
    </row>
    <row r="37" spans="1:11" ht="13.15" x14ac:dyDescent="0.25">
      <c r="A37" s="101">
        <v>43890</v>
      </c>
      <c r="B37" s="31"/>
      <c r="C37" s="31">
        <f t="shared" si="2"/>
        <v>696.2</v>
      </c>
      <c r="D37" s="30"/>
      <c r="E37" s="94">
        <f t="shared" si="1"/>
        <v>62949.08</v>
      </c>
      <c r="K37" s="79"/>
    </row>
    <row r="38" spans="1:11" ht="13.15" x14ac:dyDescent="0.25">
      <c r="A38" s="101">
        <v>43921</v>
      </c>
      <c r="B38" s="31"/>
      <c r="C38" s="31">
        <f t="shared" si="2"/>
        <v>696.2</v>
      </c>
      <c r="D38" s="30"/>
      <c r="E38" s="94">
        <f t="shared" si="1"/>
        <v>62949.08</v>
      </c>
    </row>
    <row r="39" spans="1:11" ht="13.15" x14ac:dyDescent="0.25">
      <c r="A39" s="101">
        <v>43951</v>
      </c>
      <c r="B39" s="31"/>
      <c r="C39" s="31">
        <f t="shared" si="2"/>
        <v>696.2</v>
      </c>
      <c r="D39" s="30"/>
      <c r="E39" s="94">
        <f t="shared" si="1"/>
        <v>62949.08</v>
      </c>
    </row>
    <row r="40" spans="1:11" ht="27" thickBot="1" x14ac:dyDescent="0.3">
      <c r="A40" s="95" t="s">
        <v>67</v>
      </c>
      <c r="B40" s="96">
        <f>SUM(B8:B39)</f>
        <v>665.79999999999063</v>
      </c>
      <c r="C40" s="96">
        <f>SUM(C8:C39)</f>
        <v>-642.08999999999128</v>
      </c>
      <c r="D40" s="96">
        <f>SUM(D8:D39)</f>
        <v>-234829.91999999993</v>
      </c>
      <c r="E40" s="97">
        <f>SUM(E8:E39)</f>
        <v>-499315.84999999875</v>
      </c>
    </row>
    <row r="41" spans="1:11" ht="13.15" x14ac:dyDescent="0.25">
      <c r="A41" s="28"/>
      <c r="B41" s="28"/>
      <c r="C41" s="29"/>
      <c r="D41" s="92"/>
      <c r="E41" s="98"/>
    </row>
    <row r="42" spans="1:11" ht="13.15" x14ac:dyDescent="0.25">
      <c r="A42" s="4"/>
      <c r="B42" s="4"/>
      <c r="C42" s="4"/>
      <c r="D42" s="68"/>
      <c r="E42" s="68"/>
    </row>
    <row r="43" spans="1:11" ht="13.15" x14ac:dyDescent="0.25">
      <c r="A43" s="4"/>
      <c r="B43" s="4" t="s">
        <v>79</v>
      </c>
      <c r="C43" s="4"/>
      <c r="D43" s="68"/>
      <c r="E43" s="99">
        <f>C40</f>
        <v>-642.08999999999128</v>
      </c>
    </row>
    <row r="44" spans="1:11" ht="13.15" x14ac:dyDescent="0.25">
      <c r="A44" s="4"/>
      <c r="B44" s="4" t="s">
        <v>80</v>
      </c>
      <c r="C44" s="4"/>
      <c r="D44" s="68"/>
      <c r="E44" s="47">
        <f>E40</f>
        <v>-499315.84999999875</v>
      </c>
    </row>
    <row r="45" spans="1:11" ht="13.15" x14ac:dyDescent="0.25">
      <c r="A45" s="4"/>
      <c r="B45" s="4"/>
      <c r="C45" s="4"/>
      <c r="D45" s="68"/>
      <c r="E45" s="48"/>
    </row>
    <row r="46" spans="1:11" ht="13.9" thickBot="1" x14ac:dyDescent="0.3">
      <c r="A46" s="4"/>
      <c r="B46" s="4" t="s">
        <v>81</v>
      </c>
      <c r="D46" s="68"/>
      <c r="E46" s="90">
        <f>SUM(E43:E44)</f>
        <v>-499957.93999999872</v>
      </c>
    </row>
    <row r="47" spans="1:11" ht="13.9" thickTop="1" x14ac:dyDescent="0.25">
      <c r="A47" s="4"/>
      <c r="B47" s="4"/>
      <c r="D47" s="4"/>
      <c r="E47" s="68"/>
    </row>
    <row r="48" spans="1:11" ht="13.15" x14ac:dyDescent="0.25">
      <c r="A48" s="4"/>
      <c r="B48" s="4"/>
      <c r="C48" s="4"/>
      <c r="D48" s="4"/>
      <c r="E48" s="48"/>
    </row>
    <row r="49" spans="1:5" ht="13.15" x14ac:dyDescent="0.25">
      <c r="A49" s="4"/>
      <c r="B49" s="4"/>
      <c r="C49" s="4"/>
      <c r="D49" s="4"/>
      <c r="E49" s="68"/>
    </row>
    <row r="50" spans="1:5" ht="13.15" x14ac:dyDescent="0.25">
      <c r="A50" s="4"/>
      <c r="B50" s="4"/>
      <c r="C50" s="4"/>
      <c r="D50" s="4"/>
      <c r="E50" s="68"/>
    </row>
    <row r="51" spans="1:5" ht="13.15" x14ac:dyDescent="0.25">
      <c r="A51" s="4"/>
      <c r="B51" s="4"/>
      <c r="C51" s="49"/>
      <c r="D51" s="49"/>
      <c r="E51" s="69"/>
    </row>
  </sheetData>
  <mergeCells count="5">
    <mergeCell ref="B3:C3"/>
    <mergeCell ref="D1:E1"/>
    <mergeCell ref="D2:E2"/>
    <mergeCell ref="B1:C1"/>
    <mergeCell ref="B2:C2"/>
  </mergeCells>
  <pageMargins left="0.2" right="0.21" top="0.9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2" zoomScaleNormal="100" workbookViewId="0">
      <selection activeCell="D18" sqref="D18"/>
    </sheetView>
  </sheetViews>
  <sheetFormatPr defaultColWidth="11.42578125" defaultRowHeight="12.75" x14ac:dyDescent="0.2"/>
  <cols>
    <col min="1" max="1" width="9" style="53" bestFit="1" customWidth="1"/>
    <col min="2" max="2" width="12.28515625" style="53" bestFit="1" customWidth="1"/>
    <col min="3" max="3" width="22.28515625" style="53" customWidth="1"/>
    <col min="4" max="4" width="25.7109375" style="53" customWidth="1"/>
    <col min="5" max="5" width="14.28515625" style="53" customWidth="1"/>
    <col min="6" max="6" width="11.85546875" style="53" bestFit="1" customWidth="1"/>
    <col min="7" max="7" width="13" style="53" customWidth="1"/>
    <col min="8" max="8" width="20.7109375" style="53" customWidth="1"/>
    <col min="9" max="16384" width="11.42578125" style="53"/>
  </cols>
  <sheetData>
    <row r="1" spans="1:8" ht="13.15" x14ac:dyDescent="0.25">
      <c r="A1" s="46" t="s">
        <v>30</v>
      </c>
    </row>
    <row r="2" spans="1:8" ht="13.15" x14ac:dyDescent="0.25">
      <c r="A2" s="43"/>
    </row>
    <row r="3" spans="1:8" ht="13.15" x14ac:dyDescent="0.25">
      <c r="A3" s="45" t="s">
        <v>29</v>
      </c>
    </row>
    <row r="4" spans="1:8" ht="14.45" x14ac:dyDescent="0.25">
      <c r="A4" s="88" t="s">
        <v>25</v>
      </c>
      <c r="B4" s="88" t="s">
        <v>24</v>
      </c>
      <c r="C4" s="88" t="s">
        <v>23</v>
      </c>
      <c r="D4" s="88" t="s">
        <v>22</v>
      </c>
      <c r="E4" s="88" t="s">
        <v>21</v>
      </c>
      <c r="F4" s="88" t="s">
        <v>20</v>
      </c>
      <c r="G4" s="89" t="s">
        <v>19</v>
      </c>
      <c r="H4" s="88" t="s">
        <v>59</v>
      </c>
    </row>
    <row r="5" spans="1:8" ht="14.45" x14ac:dyDescent="0.25">
      <c r="A5" s="74" t="s">
        <v>28</v>
      </c>
      <c r="B5" s="74" t="s">
        <v>16</v>
      </c>
      <c r="C5" s="74" t="s">
        <v>15</v>
      </c>
      <c r="D5" s="74" t="s">
        <v>27</v>
      </c>
      <c r="E5" s="76">
        <v>-62949.08</v>
      </c>
      <c r="F5" s="75">
        <v>43125</v>
      </c>
      <c r="G5" s="74" t="s">
        <v>61</v>
      </c>
      <c r="H5" s="74" t="s">
        <v>62</v>
      </c>
    </row>
    <row r="6" spans="1:8" ht="14.45" x14ac:dyDescent="0.25">
      <c r="A6" s="74" t="s">
        <v>28</v>
      </c>
      <c r="B6" s="74" t="s">
        <v>16</v>
      </c>
      <c r="C6" s="74" t="s">
        <v>15</v>
      </c>
      <c r="D6" s="74" t="s">
        <v>27</v>
      </c>
      <c r="E6" s="76">
        <v>-62949.08</v>
      </c>
      <c r="F6" s="75">
        <v>43156</v>
      </c>
      <c r="G6" s="74" t="s">
        <v>61</v>
      </c>
      <c r="H6" s="74" t="s">
        <v>62</v>
      </c>
    </row>
    <row r="7" spans="1:8" ht="14.45" x14ac:dyDescent="0.25">
      <c r="A7" s="74" t="s">
        <v>28</v>
      </c>
      <c r="B7" s="74" t="s">
        <v>16</v>
      </c>
      <c r="C7" s="74" t="s">
        <v>15</v>
      </c>
      <c r="D7" s="74" t="s">
        <v>27</v>
      </c>
      <c r="E7" s="76">
        <v>-62949.08</v>
      </c>
      <c r="F7" s="75">
        <v>43184</v>
      </c>
      <c r="G7" s="74" t="s">
        <v>61</v>
      </c>
      <c r="H7" s="74" t="s">
        <v>62</v>
      </c>
    </row>
    <row r="8" spans="1:8" ht="14.45" x14ac:dyDescent="0.25">
      <c r="A8" s="74" t="s">
        <v>28</v>
      </c>
      <c r="B8" s="74" t="s">
        <v>16</v>
      </c>
      <c r="C8" s="74" t="s">
        <v>15</v>
      </c>
      <c r="D8" s="74" t="s">
        <v>27</v>
      </c>
      <c r="E8" s="76">
        <v>-62949.08</v>
      </c>
      <c r="F8" s="75">
        <v>43215</v>
      </c>
      <c r="G8" s="74" t="s">
        <v>61</v>
      </c>
      <c r="H8" s="74" t="s">
        <v>62</v>
      </c>
    </row>
    <row r="9" spans="1:8" ht="14.45" x14ac:dyDescent="0.25">
      <c r="A9" s="74" t="s">
        <v>28</v>
      </c>
      <c r="B9" s="74" t="s">
        <v>16</v>
      </c>
      <c r="C9" s="74" t="s">
        <v>15</v>
      </c>
      <c r="D9" s="74" t="s">
        <v>27</v>
      </c>
      <c r="E9" s="76">
        <v>-62949.08</v>
      </c>
      <c r="F9" s="75">
        <v>43245</v>
      </c>
      <c r="G9" s="74" t="s">
        <v>61</v>
      </c>
      <c r="H9" s="74" t="s">
        <v>62</v>
      </c>
    </row>
    <row r="10" spans="1:8" ht="14.45" x14ac:dyDescent="0.25">
      <c r="A10" s="74" t="s">
        <v>28</v>
      </c>
      <c r="B10" s="74" t="s">
        <v>16</v>
      </c>
      <c r="C10" s="74" t="s">
        <v>15</v>
      </c>
      <c r="D10" s="74" t="s">
        <v>27</v>
      </c>
      <c r="E10" s="76">
        <v>-62949.08</v>
      </c>
      <c r="F10" s="75">
        <v>43276</v>
      </c>
      <c r="G10" s="74" t="s">
        <v>61</v>
      </c>
      <c r="H10" s="74" t="s">
        <v>62</v>
      </c>
    </row>
    <row r="11" spans="1:8" ht="14.45" x14ac:dyDescent="0.25">
      <c r="A11" s="74" t="s">
        <v>28</v>
      </c>
      <c r="B11" s="74" t="s">
        <v>16</v>
      </c>
      <c r="C11" s="74" t="s">
        <v>15</v>
      </c>
      <c r="D11" s="74" t="s">
        <v>27</v>
      </c>
      <c r="E11" s="76">
        <v>-62949.08</v>
      </c>
      <c r="F11" s="75">
        <v>43306</v>
      </c>
      <c r="G11" s="74" t="s">
        <v>61</v>
      </c>
      <c r="H11" s="74" t="s">
        <v>62</v>
      </c>
    </row>
    <row r="12" spans="1:8" ht="14.45" x14ac:dyDescent="0.25">
      <c r="A12" s="74" t="s">
        <v>28</v>
      </c>
      <c r="B12" s="74" t="s">
        <v>16</v>
      </c>
      <c r="C12" s="74" t="s">
        <v>15</v>
      </c>
      <c r="D12" s="74" t="s">
        <v>27</v>
      </c>
      <c r="E12" s="76">
        <v>-62949.08</v>
      </c>
      <c r="F12" s="75">
        <v>43337</v>
      </c>
      <c r="G12" s="74" t="s">
        <v>61</v>
      </c>
      <c r="H12" s="74" t="s">
        <v>62</v>
      </c>
    </row>
    <row r="13" spans="1:8" ht="14.45" x14ac:dyDescent="0.25">
      <c r="A13" s="74" t="s">
        <v>28</v>
      </c>
      <c r="B13" s="74" t="s">
        <v>16</v>
      </c>
      <c r="C13" s="74" t="s">
        <v>15</v>
      </c>
      <c r="D13" s="74" t="s">
        <v>27</v>
      </c>
      <c r="E13" s="76">
        <v>-62949.08</v>
      </c>
      <c r="F13" s="75">
        <v>43368</v>
      </c>
      <c r="G13" s="74" t="s">
        <v>61</v>
      </c>
      <c r="H13" s="74" t="s">
        <v>62</v>
      </c>
    </row>
    <row r="14" spans="1:8" ht="14.45" x14ac:dyDescent="0.25">
      <c r="A14" s="74" t="s">
        <v>28</v>
      </c>
      <c r="B14" s="74" t="s">
        <v>16</v>
      </c>
      <c r="C14" s="74" t="s">
        <v>15</v>
      </c>
      <c r="D14" s="74" t="s">
        <v>27</v>
      </c>
      <c r="E14" s="76">
        <v>-62949.08</v>
      </c>
      <c r="F14" s="75">
        <v>43398</v>
      </c>
      <c r="G14" s="74" t="s">
        <v>61</v>
      </c>
      <c r="H14" s="74" t="s">
        <v>62</v>
      </c>
    </row>
    <row r="15" spans="1:8" ht="14.45" x14ac:dyDescent="0.25">
      <c r="A15" s="74" t="s">
        <v>28</v>
      </c>
      <c r="B15" s="74" t="s">
        <v>16</v>
      </c>
      <c r="C15" s="74" t="s">
        <v>15</v>
      </c>
      <c r="D15" s="74" t="s">
        <v>27</v>
      </c>
      <c r="E15" s="76">
        <v>-62949.08</v>
      </c>
      <c r="F15" s="75">
        <v>43429</v>
      </c>
      <c r="G15" s="74" t="s">
        <v>61</v>
      </c>
      <c r="H15" s="74" t="s">
        <v>62</v>
      </c>
    </row>
    <row r="16" spans="1:8" ht="14.45" x14ac:dyDescent="0.25">
      <c r="A16" s="74" t="s">
        <v>28</v>
      </c>
      <c r="B16" s="74" t="s">
        <v>16</v>
      </c>
      <c r="C16" s="74" t="s">
        <v>15</v>
      </c>
      <c r="D16" s="74" t="s">
        <v>27</v>
      </c>
      <c r="E16" s="76">
        <v>-62949.08</v>
      </c>
      <c r="F16" s="75">
        <v>43459</v>
      </c>
      <c r="G16" s="74" t="s">
        <v>61</v>
      </c>
      <c r="H16" s="74" t="s">
        <v>62</v>
      </c>
    </row>
    <row r="17" spans="1:8" ht="13.9" thickBot="1" x14ac:dyDescent="0.3">
      <c r="A17" s="54"/>
      <c r="B17" s="54"/>
      <c r="C17" s="54"/>
      <c r="D17" s="54"/>
      <c r="E17" s="77">
        <f>SUM(E5:E16)</f>
        <v>-755388.96</v>
      </c>
      <c r="F17" s="56"/>
      <c r="G17" s="56"/>
    </row>
    <row r="18" spans="1:8" ht="13.9" thickTop="1" x14ac:dyDescent="0.25">
      <c r="A18" s="55"/>
      <c r="B18" s="55"/>
      <c r="C18" s="55"/>
      <c r="D18" s="55"/>
      <c r="E18" s="61"/>
      <c r="F18" s="57"/>
      <c r="G18" s="67"/>
    </row>
    <row r="19" spans="1:8" ht="13.15" x14ac:dyDescent="0.25">
      <c r="E19" s="58"/>
      <c r="G19" s="66"/>
    </row>
    <row r="20" spans="1:8" ht="13.15" x14ac:dyDescent="0.25">
      <c r="A20" s="44" t="s">
        <v>26</v>
      </c>
      <c r="G20" s="66"/>
    </row>
    <row r="21" spans="1:8" ht="13.15" x14ac:dyDescent="0.25">
      <c r="G21" s="66"/>
    </row>
    <row r="22" spans="1:8" ht="14.45" x14ac:dyDescent="0.25">
      <c r="A22" s="88" t="s">
        <v>25</v>
      </c>
      <c r="B22" s="88" t="s">
        <v>24</v>
      </c>
      <c r="C22" s="88" t="s">
        <v>23</v>
      </c>
      <c r="D22" s="88" t="s">
        <v>22</v>
      </c>
      <c r="E22" s="88" t="s">
        <v>21</v>
      </c>
      <c r="F22" s="88" t="s">
        <v>20</v>
      </c>
      <c r="G22" s="89" t="s">
        <v>19</v>
      </c>
      <c r="H22" s="88" t="s">
        <v>59</v>
      </c>
    </row>
    <row r="23" spans="1:8" ht="14.45" x14ac:dyDescent="0.25">
      <c r="A23" s="74" t="s">
        <v>18</v>
      </c>
      <c r="B23" s="74" t="s">
        <v>16</v>
      </c>
      <c r="C23" s="74" t="s">
        <v>15</v>
      </c>
      <c r="D23" s="74" t="s">
        <v>17</v>
      </c>
      <c r="E23" s="76">
        <v>-696.2</v>
      </c>
      <c r="F23" s="75">
        <v>43125</v>
      </c>
      <c r="G23" s="74" t="s">
        <v>61</v>
      </c>
      <c r="H23" s="74" t="s">
        <v>62</v>
      </c>
    </row>
    <row r="24" spans="1:8" ht="14.45" x14ac:dyDescent="0.25">
      <c r="A24" s="74" t="s">
        <v>18</v>
      </c>
      <c r="B24" s="74" t="s">
        <v>16</v>
      </c>
      <c r="C24" s="74" t="s">
        <v>15</v>
      </c>
      <c r="D24" s="74" t="s">
        <v>17</v>
      </c>
      <c r="E24" s="76">
        <v>-696.2</v>
      </c>
      <c r="F24" s="75">
        <v>43156</v>
      </c>
      <c r="G24" s="74" t="s">
        <v>61</v>
      </c>
      <c r="H24" s="74" t="s">
        <v>62</v>
      </c>
    </row>
    <row r="25" spans="1:8" ht="14.45" x14ac:dyDescent="0.25">
      <c r="A25" s="74" t="s">
        <v>18</v>
      </c>
      <c r="B25" s="74" t="s">
        <v>16</v>
      </c>
      <c r="C25" s="74" t="s">
        <v>15</v>
      </c>
      <c r="D25" s="74" t="s">
        <v>17</v>
      </c>
      <c r="E25" s="76">
        <v>-696.2</v>
      </c>
      <c r="F25" s="75">
        <v>43184</v>
      </c>
      <c r="G25" s="74" t="s">
        <v>61</v>
      </c>
      <c r="H25" s="74" t="s">
        <v>62</v>
      </c>
    </row>
    <row r="26" spans="1:8" ht="14.45" x14ac:dyDescent="0.25">
      <c r="A26" s="74" t="s">
        <v>18</v>
      </c>
      <c r="B26" s="74" t="s">
        <v>16</v>
      </c>
      <c r="C26" s="74" t="s">
        <v>15</v>
      </c>
      <c r="D26" s="74" t="s">
        <v>17</v>
      </c>
      <c r="E26" s="76">
        <v>-696.2</v>
      </c>
      <c r="F26" s="75">
        <v>43215</v>
      </c>
      <c r="G26" s="74" t="s">
        <v>61</v>
      </c>
      <c r="H26" s="74" t="s">
        <v>62</v>
      </c>
    </row>
    <row r="27" spans="1:8" ht="14.45" x14ac:dyDescent="0.25">
      <c r="A27" s="74" t="s">
        <v>18</v>
      </c>
      <c r="B27" s="74" t="s">
        <v>16</v>
      </c>
      <c r="C27" s="74" t="s">
        <v>15</v>
      </c>
      <c r="D27" s="74" t="s">
        <v>17</v>
      </c>
      <c r="E27" s="76">
        <v>-696.2</v>
      </c>
      <c r="F27" s="75">
        <v>43245</v>
      </c>
      <c r="G27" s="74" t="s">
        <v>61</v>
      </c>
      <c r="H27" s="74" t="s">
        <v>62</v>
      </c>
    </row>
    <row r="28" spans="1:8" ht="14.45" x14ac:dyDescent="0.25">
      <c r="A28" s="74" t="s">
        <v>18</v>
      </c>
      <c r="B28" s="74" t="s">
        <v>16</v>
      </c>
      <c r="C28" s="74" t="s">
        <v>15</v>
      </c>
      <c r="D28" s="74" t="s">
        <v>17</v>
      </c>
      <c r="E28" s="76">
        <v>-696.2</v>
      </c>
      <c r="F28" s="75">
        <v>43276</v>
      </c>
      <c r="G28" s="74" t="s">
        <v>61</v>
      </c>
      <c r="H28" s="74" t="s">
        <v>62</v>
      </c>
    </row>
    <row r="29" spans="1:8" ht="14.45" x14ac:dyDescent="0.25">
      <c r="A29" s="74" t="s">
        <v>18</v>
      </c>
      <c r="B29" s="74" t="s">
        <v>16</v>
      </c>
      <c r="C29" s="74" t="s">
        <v>15</v>
      </c>
      <c r="D29" s="74" t="s">
        <v>17</v>
      </c>
      <c r="E29" s="76">
        <v>-696.2</v>
      </c>
      <c r="F29" s="75">
        <v>43306</v>
      </c>
      <c r="G29" s="74" t="s">
        <v>61</v>
      </c>
      <c r="H29" s="74" t="s">
        <v>62</v>
      </c>
    </row>
    <row r="30" spans="1:8" ht="14.45" x14ac:dyDescent="0.25">
      <c r="A30" s="74" t="s">
        <v>18</v>
      </c>
      <c r="B30" s="74" t="s">
        <v>16</v>
      </c>
      <c r="C30" s="74" t="s">
        <v>15</v>
      </c>
      <c r="D30" s="74" t="s">
        <v>17</v>
      </c>
      <c r="E30" s="76">
        <v>-696.2</v>
      </c>
      <c r="F30" s="75">
        <v>43337</v>
      </c>
      <c r="G30" s="74" t="s">
        <v>61</v>
      </c>
      <c r="H30" s="74" t="s">
        <v>62</v>
      </c>
    </row>
    <row r="31" spans="1:8" ht="14.45" x14ac:dyDescent="0.25">
      <c r="A31" s="74" t="s">
        <v>18</v>
      </c>
      <c r="B31" s="74" t="s">
        <v>16</v>
      </c>
      <c r="C31" s="74" t="s">
        <v>15</v>
      </c>
      <c r="D31" s="74" t="s">
        <v>17</v>
      </c>
      <c r="E31" s="76">
        <v>-696.2</v>
      </c>
      <c r="F31" s="75">
        <v>43368</v>
      </c>
      <c r="G31" s="74" t="s">
        <v>61</v>
      </c>
      <c r="H31" s="74" t="s">
        <v>62</v>
      </c>
    </row>
    <row r="32" spans="1:8" ht="14.45" x14ac:dyDescent="0.25">
      <c r="A32" s="74" t="s">
        <v>18</v>
      </c>
      <c r="B32" s="74" t="s">
        <v>16</v>
      </c>
      <c r="C32" s="74" t="s">
        <v>15</v>
      </c>
      <c r="D32" s="74" t="s">
        <v>17</v>
      </c>
      <c r="E32" s="76">
        <v>-696.2</v>
      </c>
      <c r="F32" s="75">
        <v>43398</v>
      </c>
      <c r="G32" s="74" t="s">
        <v>61</v>
      </c>
      <c r="H32" s="74" t="s">
        <v>62</v>
      </c>
    </row>
    <row r="33" spans="1:8" ht="14.45" x14ac:dyDescent="0.25">
      <c r="A33" s="74" t="s">
        <v>18</v>
      </c>
      <c r="B33" s="74" t="s">
        <v>16</v>
      </c>
      <c r="C33" s="74" t="s">
        <v>15</v>
      </c>
      <c r="D33" s="74" t="s">
        <v>17</v>
      </c>
      <c r="E33" s="76">
        <v>-696.2</v>
      </c>
      <c r="F33" s="75">
        <v>43429</v>
      </c>
      <c r="G33" s="74" t="s">
        <v>61</v>
      </c>
      <c r="H33" s="74" t="s">
        <v>62</v>
      </c>
    </row>
    <row r="34" spans="1:8" ht="15" x14ac:dyDescent="0.2">
      <c r="A34" s="74" t="s">
        <v>18</v>
      </c>
      <c r="B34" s="74" t="s">
        <v>16</v>
      </c>
      <c r="C34" s="74" t="s">
        <v>15</v>
      </c>
      <c r="D34" s="74" t="s">
        <v>17</v>
      </c>
      <c r="E34" s="76">
        <v>-696.2</v>
      </c>
      <c r="F34" s="75">
        <v>43459</v>
      </c>
      <c r="G34" s="74" t="s">
        <v>61</v>
      </c>
      <c r="H34" s="74" t="s">
        <v>62</v>
      </c>
    </row>
    <row r="35" spans="1:8" ht="15.75" thickBot="1" x14ac:dyDescent="0.3">
      <c r="A35" s="59"/>
      <c r="B35" s="59"/>
      <c r="C35" s="59"/>
      <c r="D35" s="59"/>
      <c r="E35" s="77">
        <f>SUM(E23:E34)</f>
        <v>-8354.4</v>
      </c>
      <c r="F35" s="62"/>
      <c r="G35" s="62"/>
    </row>
    <row r="36" spans="1:8" ht="15.75" thickTop="1" x14ac:dyDescent="0.25">
      <c r="A36" s="60"/>
      <c r="B36" s="60"/>
      <c r="C36" s="60"/>
      <c r="D36" s="60"/>
      <c r="E36" s="86"/>
      <c r="F36" s="63"/>
      <c r="G36" s="60"/>
    </row>
    <row r="37" spans="1:8" x14ac:dyDescent="0.2">
      <c r="E37" s="64">
        <f>E17</f>
        <v>-755388.96</v>
      </c>
    </row>
    <row r="38" spans="1:8" x14ac:dyDescent="0.2">
      <c r="E38" s="65">
        <f>E35</f>
        <v>-8354.4</v>
      </c>
    </row>
    <row r="39" spans="1:8" ht="13.5" thickBot="1" x14ac:dyDescent="0.25">
      <c r="E39" s="87">
        <f>SUM(E37:E38)</f>
        <v>-763743.36</v>
      </c>
    </row>
    <row r="40" spans="1:8" ht="13.5" thickTop="1" x14ac:dyDescent="0.2"/>
  </sheetData>
  <pageMargins left="0.75" right="0.75" top="1" bottom="1" header="0.5" footer="0.5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selection activeCell="D45" sqref="D45"/>
    </sheetView>
  </sheetViews>
  <sheetFormatPr defaultColWidth="9.140625" defaultRowHeight="12.75" x14ac:dyDescent="0.25"/>
  <cols>
    <col min="1" max="1" width="19.85546875" style="78" customWidth="1"/>
    <col min="2" max="3" width="13.140625" style="78" bestFit="1" customWidth="1"/>
    <col min="4" max="4" width="12.5703125" style="78" bestFit="1" customWidth="1"/>
    <col min="5" max="5" width="13" style="78" customWidth="1"/>
    <col min="6" max="16384" width="9.140625" style="78"/>
  </cols>
  <sheetData>
    <row r="1" spans="1:5" ht="14.45" x14ac:dyDescent="0.3">
      <c r="A1" s="102" t="s">
        <v>58</v>
      </c>
      <c r="B1" s="74"/>
      <c r="C1" s="74"/>
      <c r="D1" s="74"/>
      <c r="E1" s="74"/>
    </row>
    <row r="2" spans="1:5" ht="14.45" x14ac:dyDescent="0.3">
      <c r="A2" s="103" t="s">
        <v>68</v>
      </c>
      <c r="B2" s="74"/>
      <c r="C2" s="74"/>
      <c r="D2" s="74"/>
      <c r="E2" s="74"/>
    </row>
    <row r="3" spans="1:5" ht="14.45" x14ac:dyDescent="0.3">
      <c r="A3" s="103"/>
      <c r="B3" s="74"/>
      <c r="C3" s="74"/>
      <c r="D3" s="74"/>
      <c r="E3" s="74"/>
    </row>
    <row r="4" spans="1:5" ht="14.45" x14ac:dyDescent="0.3">
      <c r="A4" s="104">
        <v>2019</v>
      </c>
      <c r="B4" s="74"/>
      <c r="C4" s="74"/>
      <c r="D4" s="74"/>
      <c r="E4" s="74"/>
    </row>
    <row r="5" spans="1:5" ht="14.45" x14ac:dyDescent="0.3">
      <c r="A5" s="103" t="s">
        <v>31</v>
      </c>
      <c r="B5" s="74"/>
      <c r="C5" s="74"/>
      <c r="D5" s="74"/>
      <c r="E5" s="74"/>
    </row>
    <row r="6" spans="1:5" ht="28.9" x14ac:dyDescent="0.3">
      <c r="A6" s="88" t="s">
        <v>52</v>
      </c>
      <c r="B6" s="88" t="s">
        <v>51</v>
      </c>
      <c r="C6" s="88" t="s">
        <v>50</v>
      </c>
      <c r="D6" s="88" t="s">
        <v>49</v>
      </c>
      <c r="E6" s="89" t="s">
        <v>53</v>
      </c>
    </row>
    <row r="7" spans="1:5" ht="14.45" x14ac:dyDescent="0.3">
      <c r="A7" s="74" t="s">
        <v>48</v>
      </c>
      <c r="B7" s="76">
        <v>0</v>
      </c>
      <c r="C7" s="76">
        <v>0</v>
      </c>
      <c r="D7" s="76">
        <v>0</v>
      </c>
      <c r="E7" s="76">
        <v>665.8</v>
      </c>
    </row>
    <row r="8" spans="1:5" ht="14.45" x14ac:dyDescent="0.3">
      <c r="A8" s="74" t="s">
        <v>2</v>
      </c>
      <c r="B8" s="76">
        <v>870.58</v>
      </c>
      <c r="C8" s="76">
        <v>870.58</v>
      </c>
      <c r="D8" s="76">
        <v>0</v>
      </c>
      <c r="E8" s="76">
        <v>665.8</v>
      </c>
    </row>
    <row r="9" spans="1:5" ht="14.45" x14ac:dyDescent="0.3">
      <c r="A9" s="74" t="s">
        <v>47</v>
      </c>
      <c r="B9" s="76">
        <v>0</v>
      </c>
      <c r="C9" s="76">
        <v>0</v>
      </c>
      <c r="D9" s="76">
        <v>0</v>
      </c>
      <c r="E9" s="76">
        <v>665.8</v>
      </c>
    </row>
    <row r="10" spans="1:5" ht="14.45" x14ac:dyDescent="0.3">
      <c r="A10" s="74" t="s">
        <v>46</v>
      </c>
      <c r="B10" s="76">
        <v>0</v>
      </c>
      <c r="C10" s="76">
        <v>0</v>
      </c>
      <c r="D10" s="76">
        <v>0</v>
      </c>
      <c r="E10" s="76">
        <v>665.8</v>
      </c>
    </row>
    <row r="11" spans="1:5" ht="14.45" x14ac:dyDescent="0.3">
      <c r="A11" s="74" t="s">
        <v>45</v>
      </c>
      <c r="B11" s="76">
        <v>0</v>
      </c>
      <c r="C11" s="76">
        <v>0</v>
      </c>
      <c r="D11" s="76">
        <v>0</v>
      </c>
      <c r="E11" s="76">
        <v>665.8</v>
      </c>
    </row>
    <row r="12" spans="1:5" ht="14.45" x14ac:dyDescent="0.3">
      <c r="A12" s="74" t="s">
        <v>44</v>
      </c>
      <c r="B12" s="76">
        <v>0</v>
      </c>
      <c r="C12" s="76">
        <v>0</v>
      </c>
      <c r="D12" s="76">
        <v>0</v>
      </c>
      <c r="E12" s="76">
        <v>665.8</v>
      </c>
    </row>
    <row r="13" spans="1:5" ht="14.45" x14ac:dyDescent="0.3">
      <c r="A13" s="74" t="s">
        <v>43</v>
      </c>
      <c r="B13" s="76">
        <v>0</v>
      </c>
      <c r="C13" s="76">
        <v>0</v>
      </c>
      <c r="D13" s="76">
        <v>0</v>
      </c>
      <c r="E13" s="76">
        <v>665.8</v>
      </c>
    </row>
    <row r="14" spans="1:5" ht="14.45" x14ac:dyDescent="0.3">
      <c r="A14" s="74" t="s">
        <v>42</v>
      </c>
      <c r="B14" s="76">
        <v>0</v>
      </c>
      <c r="C14" s="76">
        <v>0</v>
      </c>
      <c r="D14" s="76">
        <v>0</v>
      </c>
      <c r="E14" s="76">
        <v>665.8</v>
      </c>
    </row>
    <row r="15" spans="1:5" ht="14.45" x14ac:dyDescent="0.3">
      <c r="A15" s="74" t="s">
        <v>41</v>
      </c>
      <c r="B15" s="76">
        <v>0</v>
      </c>
      <c r="C15" s="76">
        <v>0</v>
      </c>
      <c r="D15" s="76">
        <v>0</v>
      </c>
      <c r="E15" s="76">
        <v>665.8</v>
      </c>
    </row>
    <row r="16" spans="1:5" ht="14.45" x14ac:dyDescent="0.3">
      <c r="A16" s="74" t="s">
        <v>40</v>
      </c>
      <c r="B16" s="76">
        <v>0</v>
      </c>
      <c r="C16" s="76">
        <v>0</v>
      </c>
      <c r="D16" s="76">
        <v>0</v>
      </c>
      <c r="E16" s="76">
        <v>665.8</v>
      </c>
    </row>
    <row r="17" spans="1:5" ht="14.45" x14ac:dyDescent="0.3">
      <c r="A17" s="74" t="s">
        <v>39</v>
      </c>
      <c r="B17" s="76">
        <v>0</v>
      </c>
      <c r="C17" s="76">
        <v>0</v>
      </c>
      <c r="D17" s="76">
        <v>0</v>
      </c>
      <c r="E17" s="76">
        <v>665.8</v>
      </c>
    </row>
    <row r="18" spans="1:5" ht="14.45" x14ac:dyDescent="0.3">
      <c r="A18" s="74" t="s">
        <v>38</v>
      </c>
      <c r="B18" s="76">
        <v>0</v>
      </c>
      <c r="C18" s="76">
        <v>0</v>
      </c>
      <c r="D18" s="76">
        <v>0</v>
      </c>
      <c r="E18" s="76">
        <v>665.8</v>
      </c>
    </row>
    <row r="19" spans="1:5" ht="14.45" x14ac:dyDescent="0.3">
      <c r="A19" s="74" t="s">
        <v>37</v>
      </c>
      <c r="B19" s="76">
        <v>0</v>
      </c>
      <c r="C19" s="76">
        <v>0</v>
      </c>
      <c r="D19" s="76">
        <v>0</v>
      </c>
      <c r="E19" s="76">
        <v>665.8</v>
      </c>
    </row>
    <row r="20" spans="1:5" ht="14.45" x14ac:dyDescent="0.3">
      <c r="A20" s="74" t="s">
        <v>36</v>
      </c>
      <c r="B20" s="76">
        <v>0</v>
      </c>
      <c r="C20" s="76">
        <v>0</v>
      </c>
      <c r="D20" s="76">
        <v>0</v>
      </c>
      <c r="E20" s="76">
        <v>665.8</v>
      </c>
    </row>
    <row r="21" spans="1:5" ht="14.45" x14ac:dyDescent="0.3">
      <c r="A21" s="74" t="s">
        <v>35</v>
      </c>
      <c r="B21" s="76">
        <v>0</v>
      </c>
      <c r="C21" s="76">
        <v>0</v>
      </c>
      <c r="D21" s="76">
        <v>0</v>
      </c>
      <c r="E21" s="76">
        <v>665.8</v>
      </c>
    </row>
    <row r="22" spans="1:5" ht="14.45" x14ac:dyDescent="0.3">
      <c r="A22" s="74" t="s">
        <v>34</v>
      </c>
      <c r="B22" s="76">
        <v>0</v>
      </c>
      <c r="C22" s="76">
        <v>0</v>
      </c>
      <c r="D22" s="76">
        <v>0</v>
      </c>
      <c r="E22" s="76">
        <v>665.8</v>
      </c>
    </row>
    <row r="23" spans="1:5" ht="14.45" x14ac:dyDescent="0.3">
      <c r="A23" s="74" t="s">
        <v>33</v>
      </c>
      <c r="B23" s="76">
        <v>0</v>
      </c>
      <c r="C23" s="76">
        <v>0</v>
      </c>
      <c r="D23" s="76">
        <v>0</v>
      </c>
      <c r="E23" s="76">
        <v>665.8</v>
      </c>
    </row>
    <row r="24" spans="1:5" ht="14.45" x14ac:dyDescent="0.3">
      <c r="A24" s="74" t="s">
        <v>32</v>
      </c>
      <c r="B24" s="76">
        <v>870.58</v>
      </c>
      <c r="C24" s="76">
        <v>870.58</v>
      </c>
      <c r="D24" s="76">
        <v>0</v>
      </c>
      <c r="E24" s="76">
        <v>665.8</v>
      </c>
    </row>
    <row r="26" spans="1:5" ht="13.15" x14ac:dyDescent="0.3">
      <c r="A26" s="105"/>
      <c r="B26" s="105"/>
      <c r="C26" s="105"/>
      <c r="D26" s="105"/>
      <c r="E26" s="105"/>
    </row>
    <row r="27" spans="1:5" ht="14.45" x14ac:dyDescent="0.3">
      <c r="A27" s="102" t="s">
        <v>58</v>
      </c>
      <c r="B27" s="74"/>
      <c r="C27" s="74"/>
      <c r="D27" s="74"/>
      <c r="E27" s="74"/>
    </row>
    <row r="28" spans="1:5" ht="14.45" x14ac:dyDescent="0.3">
      <c r="A28" s="103" t="s">
        <v>68</v>
      </c>
      <c r="B28" s="74"/>
      <c r="C28" s="74"/>
      <c r="D28" s="74"/>
      <c r="E28" s="74"/>
    </row>
    <row r="29" spans="1:5" ht="14.45" x14ac:dyDescent="0.3">
      <c r="A29" s="103"/>
      <c r="B29" s="74"/>
      <c r="C29" s="74"/>
      <c r="D29" s="74"/>
      <c r="E29" s="74"/>
    </row>
    <row r="30" spans="1:5" ht="14.45" x14ac:dyDescent="0.3">
      <c r="A30" s="104">
        <v>2018</v>
      </c>
      <c r="B30" s="74"/>
      <c r="C30" s="74"/>
      <c r="D30" s="74"/>
      <c r="E30" s="74"/>
    </row>
    <row r="31" spans="1:5" ht="14.45" x14ac:dyDescent="0.3">
      <c r="A31" s="103" t="s">
        <v>31</v>
      </c>
      <c r="B31" s="74"/>
      <c r="C31" s="74"/>
      <c r="D31" s="74"/>
      <c r="E31" s="74"/>
    </row>
    <row r="32" spans="1:5" ht="30" x14ac:dyDescent="0.25">
      <c r="A32" s="88" t="s">
        <v>52</v>
      </c>
      <c r="B32" s="88" t="s">
        <v>51</v>
      </c>
      <c r="C32" s="88" t="s">
        <v>50</v>
      </c>
      <c r="D32" s="88" t="s">
        <v>49</v>
      </c>
      <c r="E32" s="89" t="s">
        <v>53</v>
      </c>
    </row>
    <row r="33" spans="1:5" ht="15" x14ac:dyDescent="0.25">
      <c r="A33" s="74" t="s">
        <v>48</v>
      </c>
      <c r="B33" s="76">
        <v>0</v>
      </c>
      <c r="C33" s="76">
        <v>0</v>
      </c>
      <c r="D33" s="76">
        <v>0</v>
      </c>
      <c r="E33" s="76">
        <v>630.49</v>
      </c>
    </row>
    <row r="34" spans="1:5" ht="15" x14ac:dyDescent="0.25">
      <c r="A34" s="74" t="s">
        <v>2</v>
      </c>
      <c r="B34" s="76">
        <v>250.29</v>
      </c>
      <c r="C34" s="76">
        <v>0</v>
      </c>
      <c r="D34" s="76">
        <v>250.29</v>
      </c>
      <c r="E34" s="76">
        <v>880.78</v>
      </c>
    </row>
    <row r="35" spans="1:5" ht="15" x14ac:dyDescent="0.25">
      <c r="A35" s="74" t="s">
        <v>47</v>
      </c>
      <c r="B35" s="76">
        <v>0</v>
      </c>
      <c r="C35" s="76">
        <v>241.26</v>
      </c>
      <c r="D35" s="76">
        <v>-241.26</v>
      </c>
      <c r="E35" s="76">
        <v>639.52</v>
      </c>
    </row>
    <row r="36" spans="1:5" ht="15" x14ac:dyDescent="0.25">
      <c r="A36" s="74" t="s">
        <v>46</v>
      </c>
      <c r="B36" s="76">
        <v>0</v>
      </c>
      <c r="C36" s="76">
        <v>0</v>
      </c>
      <c r="D36" s="76">
        <v>0</v>
      </c>
      <c r="E36" s="76">
        <v>639.52</v>
      </c>
    </row>
    <row r="37" spans="1:5" ht="15" x14ac:dyDescent="0.25">
      <c r="A37" s="74" t="s">
        <v>45</v>
      </c>
      <c r="B37" s="76">
        <v>211.94</v>
      </c>
      <c r="C37" s="76">
        <v>220.97</v>
      </c>
      <c r="D37" s="76">
        <v>-9.0299999999999994</v>
      </c>
      <c r="E37" s="76">
        <v>630.49</v>
      </c>
    </row>
    <row r="38" spans="1:5" ht="15" x14ac:dyDescent="0.25">
      <c r="A38" s="74" t="s">
        <v>44</v>
      </c>
      <c r="B38" s="76">
        <v>0</v>
      </c>
      <c r="C38" s="76">
        <v>0</v>
      </c>
      <c r="D38" s="76">
        <v>0</v>
      </c>
      <c r="E38" s="76">
        <v>630.49</v>
      </c>
    </row>
    <row r="39" spans="1:5" ht="15" x14ac:dyDescent="0.25">
      <c r="A39" s="74" t="s">
        <v>43</v>
      </c>
      <c r="B39" s="76">
        <v>0</v>
      </c>
      <c r="C39" s="76">
        <v>0</v>
      </c>
      <c r="D39" s="76">
        <v>0</v>
      </c>
      <c r="E39" s="76">
        <v>630.49</v>
      </c>
    </row>
    <row r="40" spans="1:5" ht="15" x14ac:dyDescent="0.25">
      <c r="A40" s="74" t="s">
        <v>42</v>
      </c>
      <c r="B40" s="76">
        <v>35052.720000000001</v>
      </c>
      <c r="C40" s="76">
        <v>35052.720000000001</v>
      </c>
      <c r="D40" s="76">
        <v>0</v>
      </c>
      <c r="E40" s="76">
        <v>630.49</v>
      </c>
    </row>
    <row r="41" spans="1:5" ht="15" x14ac:dyDescent="0.25">
      <c r="A41" s="74" t="s">
        <v>41</v>
      </c>
      <c r="B41" s="76">
        <v>70718.63</v>
      </c>
      <c r="C41" s="76">
        <v>70718.63</v>
      </c>
      <c r="D41" s="76">
        <v>0</v>
      </c>
      <c r="E41" s="76">
        <v>630.49</v>
      </c>
    </row>
    <row r="42" spans="1:5" ht="15" x14ac:dyDescent="0.25">
      <c r="A42" s="74" t="s">
        <v>40</v>
      </c>
      <c r="B42" s="76">
        <v>73302.990000000005</v>
      </c>
      <c r="C42" s="76">
        <v>73302.990000000005</v>
      </c>
      <c r="D42" s="76">
        <v>0</v>
      </c>
      <c r="E42" s="76">
        <v>630.49</v>
      </c>
    </row>
    <row r="43" spans="1:5" ht="15" x14ac:dyDescent="0.25">
      <c r="A43" s="74" t="s">
        <v>39</v>
      </c>
      <c r="B43" s="76">
        <v>0</v>
      </c>
      <c r="C43" s="76">
        <v>0</v>
      </c>
      <c r="D43" s="76">
        <v>0</v>
      </c>
      <c r="E43" s="76">
        <v>630.49</v>
      </c>
    </row>
    <row r="44" spans="1:5" ht="15" x14ac:dyDescent="0.25">
      <c r="A44" s="74" t="s">
        <v>38</v>
      </c>
      <c r="B44" s="76">
        <v>17743.349999999999</v>
      </c>
      <c r="C44" s="76">
        <v>17743.349999999999</v>
      </c>
      <c r="D44" s="76">
        <v>0</v>
      </c>
      <c r="E44" s="76">
        <v>630.49</v>
      </c>
    </row>
    <row r="45" spans="1:5" ht="15" x14ac:dyDescent="0.25">
      <c r="A45" s="74" t="s">
        <v>37</v>
      </c>
      <c r="B45" s="76">
        <v>403.2</v>
      </c>
      <c r="C45" s="76">
        <v>367.89</v>
      </c>
      <c r="D45" s="76">
        <v>35.31</v>
      </c>
      <c r="E45" s="76">
        <v>665.8</v>
      </c>
    </row>
    <row r="46" spans="1:5" ht="15" x14ac:dyDescent="0.25">
      <c r="A46" s="74" t="s">
        <v>36</v>
      </c>
      <c r="B46" s="76">
        <v>0</v>
      </c>
      <c r="C46" s="76">
        <v>0</v>
      </c>
      <c r="D46" s="76">
        <v>0</v>
      </c>
      <c r="E46" s="76">
        <v>665.8</v>
      </c>
    </row>
    <row r="47" spans="1:5" ht="15" x14ac:dyDescent="0.25">
      <c r="A47" s="74" t="s">
        <v>35</v>
      </c>
      <c r="B47" s="76">
        <v>0</v>
      </c>
      <c r="C47" s="76">
        <v>0</v>
      </c>
      <c r="D47" s="76">
        <v>0</v>
      </c>
      <c r="E47" s="76">
        <v>665.8</v>
      </c>
    </row>
    <row r="48" spans="1:5" ht="15" x14ac:dyDescent="0.25">
      <c r="A48" s="74" t="s">
        <v>34</v>
      </c>
      <c r="B48" s="76">
        <v>0</v>
      </c>
      <c r="C48" s="76">
        <v>0</v>
      </c>
      <c r="D48" s="76">
        <v>0</v>
      </c>
      <c r="E48" s="76">
        <v>665.8</v>
      </c>
    </row>
    <row r="49" spans="1:5" ht="15" x14ac:dyDescent="0.25">
      <c r="A49" s="74" t="s">
        <v>33</v>
      </c>
      <c r="B49" s="76">
        <v>0</v>
      </c>
      <c r="C49" s="76">
        <v>0</v>
      </c>
      <c r="D49" s="76">
        <v>0</v>
      </c>
      <c r="E49" s="76">
        <v>665.8</v>
      </c>
    </row>
    <row r="50" spans="1:5" ht="15" x14ac:dyDescent="0.25">
      <c r="A50" s="74" t="s">
        <v>32</v>
      </c>
      <c r="B50" s="76">
        <v>197683.12</v>
      </c>
      <c r="C50" s="76">
        <v>197647.81</v>
      </c>
      <c r="D50" s="76">
        <v>35.31</v>
      </c>
      <c r="E50" s="76">
        <v>665.8</v>
      </c>
    </row>
    <row r="51" spans="1:5" ht="15" x14ac:dyDescent="0.25">
      <c r="A51" s="74"/>
      <c r="B51" s="76"/>
      <c r="C51" s="76"/>
      <c r="D51" s="76"/>
      <c r="E51" s="76"/>
    </row>
    <row r="52" spans="1:5" x14ac:dyDescent="0.25">
      <c r="A52" s="105"/>
      <c r="B52" s="105"/>
      <c r="C52" s="105"/>
      <c r="D52" s="105"/>
      <c r="E52" s="105"/>
    </row>
    <row r="53" spans="1:5" ht="15" x14ac:dyDescent="0.25">
      <c r="A53" s="102" t="s">
        <v>58</v>
      </c>
      <c r="B53" s="74"/>
      <c r="C53" s="74"/>
      <c r="D53" s="74"/>
      <c r="E53" s="74"/>
    </row>
    <row r="54" spans="1:5" ht="15" x14ac:dyDescent="0.25">
      <c r="A54" s="103" t="s">
        <v>68</v>
      </c>
      <c r="B54" s="74"/>
      <c r="C54" s="74"/>
      <c r="D54" s="74"/>
      <c r="E54" s="74"/>
    </row>
    <row r="55" spans="1:5" ht="15" x14ac:dyDescent="0.25">
      <c r="A55" s="103"/>
      <c r="B55" s="74"/>
      <c r="C55" s="74"/>
      <c r="D55" s="74"/>
      <c r="E55" s="74"/>
    </row>
    <row r="56" spans="1:5" ht="15" x14ac:dyDescent="0.25">
      <c r="A56" s="104">
        <v>2017</v>
      </c>
      <c r="B56" s="74"/>
      <c r="C56" s="74"/>
      <c r="D56" s="74"/>
      <c r="E56" s="74"/>
    </row>
    <row r="57" spans="1:5" ht="15" x14ac:dyDescent="0.25">
      <c r="A57" s="103" t="s">
        <v>31</v>
      </c>
      <c r="B57" s="74"/>
      <c r="C57" s="74"/>
      <c r="D57" s="74"/>
      <c r="E57" s="74"/>
    </row>
    <row r="58" spans="1:5" ht="15" x14ac:dyDescent="0.25">
      <c r="A58" s="88" t="s">
        <v>52</v>
      </c>
      <c r="B58" s="88" t="s">
        <v>51</v>
      </c>
      <c r="C58" s="88" t="s">
        <v>50</v>
      </c>
      <c r="D58" s="88" t="s">
        <v>49</v>
      </c>
      <c r="E58" s="88" t="s">
        <v>53</v>
      </c>
    </row>
    <row r="59" spans="1:5" ht="15" x14ac:dyDescent="0.25">
      <c r="A59" s="74" t="s">
        <v>48</v>
      </c>
      <c r="B59" s="76">
        <v>0</v>
      </c>
      <c r="C59" s="76">
        <v>0</v>
      </c>
      <c r="D59" s="76">
        <v>0</v>
      </c>
      <c r="E59" s="76">
        <v>328215.28000000003</v>
      </c>
    </row>
    <row r="60" spans="1:5" ht="15" x14ac:dyDescent="0.25">
      <c r="A60" s="74" t="s">
        <v>2</v>
      </c>
      <c r="B60" s="76">
        <v>19090.990000000002</v>
      </c>
      <c r="C60" s="76">
        <v>19090.990000000002</v>
      </c>
      <c r="D60" s="76">
        <v>0</v>
      </c>
      <c r="E60" s="76">
        <v>328215.28000000003</v>
      </c>
    </row>
    <row r="61" spans="1:5" ht="15" x14ac:dyDescent="0.25">
      <c r="A61" s="74" t="s">
        <v>47</v>
      </c>
      <c r="B61" s="76">
        <v>197071.87</v>
      </c>
      <c r="C61" s="76">
        <v>197071.87</v>
      </c>
      <c r="D61" s="76">
        <v>0</v>
      </c>
      <c r="E61" s="76">
        <v>328215.28000000003</v>
      </c>
    </row>
    <row r="62" spans="1:5" ht="15" x14ac:dyDescent="0.25">
      <c r="A62" s="74" t="s">
        <v>46</v>
      </c>
      <c r="B62" s="76">
        <v>252.5</v>
      </c>
      <c r="C62" s="76">
        <v>252.5</v>
      </c>
      <c r="D62" s="76">
        <v>0</v>
      </c>
      <c r="E62" s="76">
        <v>328215.28000000003</v>
      </c>
    </row>
    <row r="63" spans="1:5" ht="15" x14ac:dyDescent="0.25">
      <c r="A63" s="74" t="s">
        <v>45</v>
      </c>
      <c r="B63" s="76">
        <v>630.49</v>
      </c>
      <c r="C63" s="76">
        <v>0</v>
      </c>
      <c r="D63" s="76">
        <v>630.49</v>
      </c>
      <c r="E63" s="76">
        <v>328845.77</v>
      </c>
    </row>
    <row r="64" spans="1:5" ht="15" x14ac:dyDescent="0.25">
      <c r="A64" s="74" t="s">
        <v>44</v>
      </c>
      <c r="B64" s="76">
        <v>260.16000000000003</v>
      </c>
      <c r="C64" s="76">
        <v>260.16000000000003</v>
      </c>
      <c r="D64" s="76">
        <v>0</v>
      </c>
      <c r="E64" s="76">
        <v>328845.77</v>
      </c>
    </row>
    <row r="65" spans="1:5" ht="15" x14ac:dyDescent="0.25">
      <c r="A65" s="74" t="s">
        <v>43</v>
      </c>
      <c r="B65" s="76">
        <v>0</v>
      </c>
      <c r="C65" s="76">
        <v>0</v>
      </c>
      <c r="D65" s="76">
        <v>0</v>
      </c>
      <c r="E65" s="76">
        <v>328845.77</v>
      </c>
    </row>
    <row r="66" spans="1:5" ht="15" x14ac:dyDescent="0.25">
      <c r="A66" s="74" t="s">
        <v>42</v>
      </c>
      <c r="B66" s="76">
        <v>0</v>
      </c>
      <c r="C66" s="76">
        <v>0</v>
      </c>
      <c r="D66" s="76">
        <v>0</v>
      </c>
      <c r="E66" s="76">
        <v>328845.77</v>
      </c>
    </row>
    <row r="67" spans="1:5" ht="15" x14ac:dyDescent="0.25">
      <c r="A67" s="74" t="s">
        <v>41</v>
      </c>
      <c r="B67" s="76">
        <v>0</v>
      </c>
      <c r="C67" s="76">
        <v>0</v>
      </c>
      <c r="D67" s="76">
        <v>0</v>
      </c>
      <c r="E67" s="76">
        <v>328845.77</v>
      </c>
    </row>
    <row r="68" spans="1:5" ht="15" x14ac:dyDescent="0.25">
      <c r="A68" s="74" t="s">
        <v>40</v>
      </c>
      <c r="B68" s="76">
        <v>18155.939999999999</v>
      </c>
      <c r="C68" s="76">
        <v>18155.939999999999</v>
      </c>
      <c r="D68" s="76">
        <v>0</v>
      </c>
      <c r="E68" s="76">
        <v>328845.77</v>
      </c>
    </row>
    <row r="69" spans="1:5" ht="15" x14ac:dyDescent="0.25">
      <c r="A69" s="74" t="s">
        <v>39</v>
      </c>
      <c r="B69" s="76">
        <v>156.36000000000001</v>
      </c>
      <c r="C69" s="76">
        <v>156.36000000000001</v>
      </c>
      <c r="D69" s="76">
        <v>0</v>
      </c>
      <c r="E69" s="76">
        <v>328845.77</v>
      </c>
    </row>
    <row r="70" spans="1:5" ht="15" x14ac:dyDescent="0.25">
      <c r="A70" s="74" t="s">
        <v>38</v>
      </c>
      <c r="B70" s="76">
        <v>1487.55</v>
      </c>
      <c r="C70" s="76">
        <v>13475.69</v>
      </c>
      <c r="D70" s="76">
        <v>-11988.14</v>
      </c>
      <c r="E70" s="76">
        <v>316857.63</v>
      </c>
    </row>
    <row r="71" spans="1:5" ht="15" x14ac:dyDescent="0.25">
      <c r="A71" s="74" t="s">
        <v>37</v>
      </c>
      <c r="B71" s="76">
        <v>15397.36</v>
      </c>
      <c r="C71" s="76">
        <v>331624.5</v>
      </c>
      <c r="D71" s="76">
        <v>-316227.14</v>
      </c>
      <c r="E71" s="76">
        <v>630.49</v>
      </c>
    </row>
    <row r="72" spans="1:5" ht="15" x14ac:dyDescent="0.25">
      <c r="A72" s="74" t="s">
        <v>36</v>
      </c>
      <c r="B72" s="76">
        <v>0</v>
      </c>
      <c r="C72" s="76">
        <v>0</v>
      </c>
      <c r="D72" s="76">
        <v>0</v>
      </c>
      <c r="E72" s="76">
        <v>630.49</v>
      </c>
    </row>
    <row r="73" spans="1:5" ht="15" x14ac:dyDescent="0.25">
      <c r="A73" s="74" t="s">
        <v>35</v>
      </c>
      <c r="B73" s="76">
        <v>0</v>
      </c>
      <c r="C73" s="76">
        <v>0</v>
      </c>
      <c r="D73" s="76">
        <v>0</v>
      </c>
      <c r="E73" s="76">
        <v>630.49</v>
      </c>
    </row>
    <row r="74" spans="1:5" ht="15" x14ac:dyDescent="0.25">
      <c r="A74" s="74" t="s">
        <v>34</v>
      </c>
      <c r="B74" s="76">
        <v>0</v>
      </c>
      <c r="C74" s="76">
        <v>0</v>
      </c>
      <c r="D74" s="76">
        <v>0</v>
      </c>
      <c r="E74" s="76">
        <v>630.49</v>
      </c>
    </row>
    <row r="75" spans="1:5" ht="15" x14ac:dyDescent="0.25">
      <c r="A75" s="74" t="s">
        <v>33</v>
      </c>
      <c r="B75" s="76">
        <v>0</v>
      </c>
      <c r="C75" s="76">
        <v>0</v>
      </c>
      <c r="D75" s="76">
        <v>0</v>
      </c>
      <c r="E75" s="76">
        <v>630.49</v>
      </c>
    </row>
    <row r="76" spans="1:5" ht="15" x14ac:dyDescent="0.25">
      <c r="A76" s="74" t="s">
        <v>32</v>
      </c>
      <c r="B76" s="76">
        <v>252503.22</v>
      </c>
      <c r="C76" s="76">
        <v>580088.01</v>
      </c>
      <c r="D76" s="76">
        <v>-327584.78999999998</v>
      </c>
      <c r="E76" s="76">
        <v>630.49</v>
      </c>
    </row>
  </sheetData>
  <pageMargins left="0.75" right="0.75" top="1" bottom="1" header="0.5" footer="0.5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zoomScaleNormal="100" workbookViewId="0">
      <selection activeCell="K43" sqref="K43"/>
    </sheetView>
  </sheetViews>
  <sheetFormatPr defaultRowHeight="15" x14ac:dyDescent="0.25"/>
  <cols>
    <col min="2" max="3" width="10.85546875" customWidth="1"/>
    <col min="4" max="4" width="11.28515625" customWidth="1"/>
    <col min="5" max="5" width="16.42578125" customWidth="1"/>
  </cols>
  <sheetData>
    <row r="2" spans="1:5" ht="14.45" x14ac:dyDescent="0.3">
      <c r="A2" s="102" t="s">
        <v>69</v>
      </c>
      <c r="B2" s="74"/>
      <c r="C2" s="74"/>
      <c r="D2" s="74"/>
      <c r="E2" s="74"/>
    </row>
    <row r="3" spans="1:5" ht="14.45" x14ac:dyDescent="0.3">
      <c r="A3" s="103" t="s">
        <v>70</v>
      </c>
      <c r="B3" s="74"/>
      <c r="C3" s="74"/>
      <c r="D3" s="74"/>
      <c r="E3" s="74"/>
    </row>
    <row r="4" spans="1:5" ht="14.45" x14ac:dyDescent="0.3">
      <c r="A4" s="103"/>
      <c r="B4" s="74"/>
      <c r="C4" s="74"/>
      <c r="D4" s="74"/>
      <c r="E4" s="74"/>
    </row>
    <row r="5" spans="1:5" ht="14.45" x14ac:dyDescent="0.3">
      <c r="A5" s="104">
        <v>2019</v>
      </c>
      <c r="B5" s="74"/>
      <c r="C5" s="74"/>
      <c r="D5" s="74"/>
      <c r="E5" s="74"/>
    </row>
    <row r="6" spans="1:5" ht="14.45" x14ac:dyDescent="0.3">
      <c r="A6" s="103" t="s">
        <v>31</v>
      </c>
      <c r="B6" s="74"/>
      <c r="C6" s="74"/>
      <c r="D6" s="74"/>
      <c r="E6" s="74"/>
    </row>
    <row r="7" spans="1:5" ht="14.45" x14ac:dyDescent="0.3">
      <c r="A7" s="88" t="s">
        <v>52</v>
      </c>
      <c r="B7" s="88" t="s">
        <v>51</v>
      </c>
      <c r="C7" s="88" t="s">
        <v>50</v>
      </c>
      <c r="D7" s="88" t="s">
        <v>49</v>
      </c>
      <c r="E7" s="88" t="s">
        <v>53</v>
      </c>
    </row>
    <row r="8" spans="1:5" ht="14.45" x14ac:dyDescent="0.3">
      <c r="A8" s="74" t="s">
        <v>48</v>
      </c>
      <c r="B8" s="76">
        <v>0</v>
      </c>
      <c r="C8" s="76">
        <v>0</v>
      </c>
      <c r="D8" s="76">
        <v>0</v>
      </c>
      <c r="E8" s="76">
        <v>-11781.29</v>
      </c>
    </row>
    <row r="9" spans="1:5" ht="14.45" x14ac:dyDescent="0.3">
      <c r="A9" s="74" t="s">
        <v>2</v>
      </c>
      <c r="B9" s="76">
        <v>696.2</v>
      </c>
      <c r="C9" s="76">
        <v>0</v>
      </c>
      <c r="D9" s="76">
        <v>696.2</v>
      </c>
      <c r="E9" s="76">
        <v>-11085.09</v>
      </c>
    </row>
    <row r="10" spans="1:5" ht="14.45" x14ac:dyDescent="0.3">
      <c r="A10" s="74" t="s">
        <v>47</v>
      </c>
      <c r="B10" s="76">
        <v>0</v>
      </c>
      <c r="C10" s="76">
        <v>0</v>
      </c>
      <c r="D10" s="76">
        <v>0</v>
      </c>
      <c r="E10" s="76">
        <v>-11085.09</v>
      </c>
    </row>
    <row r="11" spans="1:5" ht="14.45" x14ac:dyDescent="0.3">
      <c r="A11" s="74" t="s">
        <v>46</v>
      </c>
      <c r="B11" s="76">
        <v>0</v>
      </c>
      <c r="C11" s="76">
        <v>0</v>
      </c>
      <c r="D11" s="76">
        <v>0</v>
      </c>
      <c r="E11" s="76">
        <v>-11085.09</v>
      </c>
    </row>
    <row r="12" spans="1:5" ht="14.45" x14ac:dyDescent="0.3">
      <c r="A12" s="74" t="s">
        <v>45</v>
      </c>
      <c r="B12" s="76">
        <v>0</v>
      </c>
      <c r="C12" s="76">
        <v>0</v>
      </c>
      <c r="D12" s="76">
        <v>0</v>
      </c>
      <c r="E12" s="76">
        <v>-11085.09</v>
      </c>
    </row>
    <row r="13" spans="1:5" ht="14.45" x14ac:dyDescent="0.3">
      <c r="A13" s="74" t="s">
        <v>44</v>
      </c>
      <c r="B13" s="76">
        <v>0</v>
      </c>
      <c r="C13" s="76">
        <v>0</v>
      </c>
      <c r="D13" s="76">
        <v>0</v>
      </c>
      <c r="E13" s="76">
        <v>-11085.09</v>
      </c>
    </row>
    <row r="14" spans="1:5" ht="14.45" x14ac:dyDescent="0.3">
      <c r="A14" s="74" t="s">
        <v>43</v>
      </c>
      <c r="B14" s="76">
        <v>0</v>
      </c>
      <c r="C14" s="76">
        <v>0</v>
      </c>
      <c r="D14" s="76">
        <v>0</v>
      </c>
      <c r="E14" s="76">
        <v>-11085.09</v>
      </c>
    </row>
    <row r="15" spans="1:5" ht="14.45" x14ac:dyDescent="0.3">
      <c r="A15" s="74" t="s">
        <v>42</v>
      </c>
      <c r="B15" s="76">
        <v>0</v>
      </c>
      <c r="C15" s="76">
        <v>0</v>
      </c>
      <c r="D15" s="76">
        <v>0</v>
      </c>
      <c r="E15" s="76">
        <v>-11085.09</v>
      </c>
    </row>
    <row r="16" spans="1:5" ht="14.45" x14ac:dyDescent="0.3">
      <c r="A16" s="74" t="s">
        <v>41</v>
      </c>
      <c r="B16" s="76">
        <v>0</v>
      </c>
      <c r="C16" s="76">
        <v>0</v>
      </c>
      <c r="D16" s="76">
        <v>0</v>
      </c>
      <c r="E16" s="76">
        <v>-11085.09</v>
      </c>
    </row>
    <row r="17" spans="1:5" ht="14.45" x14ac:dyDescent="0.3">
      <c r="A17" s="74" t="s">
        <v>40</v>
      </c>
      <c r="B17" s="76">
        <v>0</v>
      </c>
      <c r="C17" s="76">
        <v>0</v>
      </c>
      <c r="D17" s="76">
        <v>0</v>
      </c>
      <c r="E17" s="76">
        <v>-11085.09</v>
      </c>
    </row>
    <row r="18" spans="1:5" ht="14.45" x14ac:dyDescent="0.3">
      <c r="A18" s="74" t="s">
        <v>39</v>
      </c>
      <c r="B18" s="76">
        <v>0</v>
      </c>
      <c r="C18" s="76">
        <v>0</v>
      </c>
      <c r="D18" s="76">
        <v>0</v>
      </c>
      <c r="E18" s="76">
        <v>-11085.09</v>
      </c>
    </row>
    <row r="19" spans="1:5" ht="14.45" x14ac:dyDescent="0.3">
      <c r="A19" s="74" t="s">
        <v>38</v>
      </c>
      <c r="B19" s="76">
        <v>0</v>
      </c>
      <c r="C19" s="76">
        <v>0</v>
      </c>
      <c r="D19" s="76">
        <v>0</v>
      </c>
      <c r="E19" s="76">
        <v>-11085.09</v>
      </c>
    </row>
    <row r="20" spans="1:5" ht="14.45" x14ac:dyDescent="0.3">
      <c r="A20" s="74" t="s">
        <v>37</v>
      </c>
      <c r="B20" s="76">
        <v>0</v>
      </c>
      <c r="C20" s="76">
        <v>0</v>
      </c>
      <c r="D20" s="76">
        <v>0</v>
      </c>
      <c r="E20" s="76">
        <v>-11085.09</v>
      </c>
    </row>
    <row r="21" spans="1:5" ht="14.45" x14ac:dyDescent="0.3">
      <c r="A21" s="74" t="s">
        <v>36</v>
      </c>
      <c r="B21" s="76">
        <v>0</v>
      </c>
      <c r="C21" s="76">
        <v>0</v>
      </c>
      <c r="D21" s="76">
        <v>0</v>
      </c>
      <c r="E21" s="76">
        <v>-11085.09</v>
      </c>
    </row>
    <row r="22" spans="1:5" ht="14.45" x14ac:dyDescent="0.3">
      <c r="A22" s="74" t="s">
        <v>35</v>
      </c>
      <c r="B22" s="76">
        <v>0</v>
      </c>
      <c r="C22" s="76">
        <v>0</v>
      </c>
      <c r="D22" s="76">
        <v>0</v>
      </c>
      <c r="E22" s="76">
        <v>-11085.09</v>
      </c>
    </row>
    <row r="23" spans="1:5" ht="14.45" x14ac:dyDescent="0.3">
      <c r="A23" s="74" t="s">
        <v>34</v>
      </c>
      <c r="B23" s="76">
        <v>0</v>
      </c>
      <c r="C23" s="76">
        <v>0</v>
      </c>
      <c r="D23" s="76">
        <v>0</v>
      </c>
      <c r="E23" s="76">
        <v>-11085.09</v>
      </c>
    </row>
    <row r="24" spans="1:5" ht="14.45" x14ac:dyDescent="0.3">
      <c r="A24" s="74" t="s">
        <v>33</v>
      </c>
      <c r="B24" s="76">
        <v>0</v>
      </c>
      <c r="C24" s="76">
        <v>0</v>
      </c>
      <c r="D24" s="76">
        <v>0</v>
      </c>
      <c r="E24" s="76">
        <v>-11085.09</v>
      </c>
    </row>
    <row r="25" spans="1:5" ht="14.45" x14ac:dyDescent="0.3">
      <c r="A25" s="74" t="s">
        <v>32</v>
      </c>
      <c r="B25" s="76">
        <v>696.2</v>
      </c>
      <c r="C25" s="76">
        <v>0</v>
      </c>
      <c r="D25" s="76">
        <v>696.2</v>
      </c>
      <c r="E25" s="76">
        <v>-11085.09</v>
      </c>
    </row>
    <row r="27" spans="1:5" ht="14.45" x14ac:dyDescent="0.3">
      <c r="A27" s="106"/>
      <c r="B27" s="106"/>
      <c r="C27" s="106"/>
      <c r="D27" s="106"/>
      <c r="E27" s="106"/>
    </row>
    <row r="28" spans="1:5" ht="14.45" x14ac:dyDescent="0.3">
      <c r="A28" s="102" t="s">
        <v>69</v>
      </c>
      <c r="B28" s="74"/>
      <c r="C28" s="74"/>
      <c r="D28" s="74"/>
      <c r="E28" s="74"/>
    </row>
    <row r="29" spans="1:5" ht="14.45" x14ac:dyDescent="0.3">
      <c r="A29" s="103" t="s">
        <v>70</v>
      </c>
      <c r="B29" s="74"/>
      <c r="C29" s="74"/>
      <c r="D29" s="74"/>
      <c r="E29" s="74"/>
    </row>
    <row r="30" spans="1:5" ht="14.45" x14ac:dyDescent="0.3">
      <c r="A30" s="103"/>
      <c r="B30" s="74"/>
      <c r="C30" s="74"/>
      <c r="D30" s="74"/>
      <c r="E30" s="74"/>
    </row>
    <row r="31" spans="1:5" x14ac:dyDescent="0.25">
      <c r="A31" s="104">
        <v>2018</v>
      </c>
      <c r="B31" s="74"/>
      <c r="C31" s="74"/>
      <c r="D31" s="74"/>
      <c r="E31" s="74"/>
    </row>
    <row r="32" spans="1:5" x14ac:dyDescent="0.25">
      <c r="A32" s="103" t="s">
        <v>31</v>
      </c>
      <c r="B32" s="74"/>
      <c r="C32" s="74"/>
      <c r="D32" s="74"/>
      <c r="E32" s="74"/>
    </row>
    <row r="33" spans="1:5" x14ac:dyDescent="0.25">
      <c r="A33" s="88" t="s">
        <v>52</v>
      </c>
      <c r="B33" s="88" t="s">
        <v>51</v>
      </c>
      <c r="C33" s="88" t="s">
        <v>50</v>
      </c>
      <c r="D33" s="88" t="s">
        <v>49</v>
      </c>
      <c r="E33" s="88" t="s">
        <v>53</v>
      </c>
    </row>
    <row r="34" spans="1:5" x14ac:dyDescent="0.25">
      <c r="A34" s="74" t="s">
        <v>48</v>
      </c>
      <c r="B34" s="76">
        <v>0</v>
      </c>
      <c r="C34" s="76">
        <v>0</v>
      </c>
      <c r="D34" s="76">
        <v>0</v>
      </c>
      <c r="E34" s="76">
        <v>-20135.689999999999</v>
      </c>
    </row>
    <row r="35" spans="1:5" x14ac:dyDescent="0.25">
      <c r="A35" s="74" t="s">
        <v>2</v>
      </c>
      <c r="B35" s="76">
        <v>696.2</v>
      </c>
      <c r="C35" s="76">
        <v>0</v>
      </c>
      <c r="D35" s="76">
        <v>696.2</v>
      </c>
      <c r="E35" s="76">
        <v>-19439.490000000002</v>
      </c>
    </row>
    <row r="36" spans="1:5" x14ac:dyDescent="0.25">
      <c r="A36" s="74" t="s">
        <v>47</v>
      </c>
      <c r="B36" s="76">
        <v>696.2</v>
      </c>
      <c r="C36" s="76">
        <v>0</v>
      </c>
      <c r="D36" s="76">
        <v>696.2</v>
      </c>
      <c r="E36" s="76">
        <v>-18743.29</v>
      </c>
    </row>
    <row r="37" spans="1:5" x14ac:dyDescent="0.25">
      <c r="A37" s="74" t="s">
        <v>46</v>
      </c>
      <c r="B37" s="76">
        <v>696.2</v>
      </c>
      <c r="C37" s="76">
        <v>0</v>
      </c>
      <c r="D37" s="76">
        <v>696.2</v>
      </c>
      <c r="E37" s="76">
        <v>-18047.09</v>
      </c>
    </row>
    <row r="38" spans="1:5" x14ac:dyDescent="0.25">
      <c r="A38" s="74" t="s">
        <v>45</v>
      </c>
      <c r="B38" s="76">
        <v>696.2</v>
      </c>
      <c r="C38" s="76">
        <v>0</v>
      </c>
      <c r="D38" s="76">
        <v>696.2</v>
      </c>
      <c r="E38" s="76">
        <v>-17350.89</v>
      </c>
    </row>
    <row r="39" spans="1:5" x14ac:dyDescent="0.25">
      <c r="A39" s="74" t="s">
        <v>44</v>
      </c>
      <c r="B39" s="76">
        <v>696.2</v>
      </c>
      <c r="C39" s="76">
        <v>0</v>
      </c>
      <c r="D39" s="76">
        <v>696.2</v>
      </c>
      <c r="E39" s="76">
        <v>-16654.689999999999</v>
      </c>
    </row>
    <row r="40" spans="1:5" x14ac:dyDescent="0.25">
      <c r="A40" s="74" t="s">
        <v>43</v>
      </c>
      <c r="B40" s="76">
        <v>696.2</v>
      </c>
      <c r="C40" s="76">
        <v>0</v>
      </c>
      <c r="D40" s="76">
        <v>696.2</v>
      </c>
      <c r="E40" s="76">
        <v>-15958.49</v>
      </c>
    </row>
    <row r="41" spans="1:5" x14ac:dyDescent="0.25">
      <c r="A41" s="74" t="s">
        <v>42</v>
      </c>
      <c r="B41" s="76">
        <v>696.2</v>
      </c>
      <c r="C41" s="76">
        <v>0</v>
      </c>
      <c r="D41" s="76">
        <v>696.2</v>
      </c>
      <c r="E41" s="76">
        <v>-15262.29</v>
      </c>
    </row>
    <row r="42" spans="1:5" x14ac:dyDescent="0.25">
      <c r="A42" s="74" t="s">
        <v>41</v>
      </c>
      <c r="B42" s="76">
        <v>696.2</v>
      </c>
      <c r="C42" s="76">
        <v>0</v>
      </c>
      <c r="D42" s="76">
        <v>696.2</v>
      </c>
      <c r="E42" s="76">
        <v>-14566.09</v>
      </c>
    </row>
    <row r="43" spans="1:5" x14ac:dyDescent="0.25">
      <c r="A43" s="74" t="s">
        <v>40</v>
      </c>
      <c r="B43" s="76">
        <v>696.2</v>
      </c>
      <c r="C43" s="76">
        <v>0</v>
      </c>
      <c r="D43" s="76">
        <v>696.2</v>
      </c>
      <c r="E43" s="76">
        <v>-13869.89</v>
      </c>
    </row>
    <row r="44" spans="1:5" x14ac:dyDescent="0.25">
      <c r="A44" s="74" t="s">
        <v>39</v>
      </c>
      <c r="B44" s="76">
        <v>696.2</v>
      </c>
      <c r="C44" s="76">
        <v>0</v>
      </c>
      <c r="D44" s="76">
        <v>696.2</v>
      </c>
      <c r="E44" s="76">
        <v>-13173.69</v>
      </c>
    </row>
    <row r="45" spans="1:5" x14ac:dyDescent="0.25">
      <c r="A45" s="74" t="s">
        <v>38</v>
      </c>
      <c r="B45" s="76">
        <v>696.2</v>
      </c>
      <c r="C45" s="76">
        <v>0</v>
      </c>
      <c r="D45" s="76">
        <v>696.2</v>
      </c>
      <c r="E45" s="76">
        <v>-12477.49</v>
      </c>
    </row>
    <row r="46" spans="1:5" x14ac:dyDescent="0.25">
      <c r="A46" s="74" t="s">
        <v>37</v>
      </c>
      <c r="B46" s="76">
        <v>696.2</v>
      </c>
      <c r="C46" s="76">
        <v>0</v>
      </c>
      <c r="D46" s="76">
        <v>696.2</v>
      </c>
      <c r="E46" s="76">
        <v>-11781.29</v>
      </c>
    </row>
    <row r="47" spans="1:5" x14ac:dyDescent="0.25">
      <c r="A47" s="74" t="s">
        <v>36</v>
      </c>
      <c r="B47" s="76">
        <v>0</v>
      </c>
      <c r="C47" s="76">
        <v>0</v>
      </c>
      <c r="D47" s="76">
        <v>0</v>
      </c>
      <c r="E47" s="76">
        <v>-11781.29</v>
      </c>
    </row>
    <row r="48" spans="1:5" x14ac:dyDescent="0.25">
      <c r="A48" s="74" t="s">
        <v>35</v>
      </c>
      <c r="B48" s="76">
        <v>0</v>
      </c>
      <c r="C48" s="76">
        <v>0</v>
      </c>
      <c r="D48" s="76">
        <v>0</v>
      </c>
      <c r="E48" s="76">
        <v>-11781.29</v>
      </c>
    </row>
    <row r="49" spans="1:5" x14ac:dyDescent="0.25">
      <c r="A49" s="74" t="s">
        <v>34</v>
      </c>
      <c r="B49" s="76">
        <v>0</v>
      </c>
      <c r="C49" s="76">
        <v>0</v>
      </c>
      <c r="D49" s="76">
        <v>0</v>
      </c>
      <c r="E49" s="76">
        <v>-11781.29</v>
      </c>
    </row>
    <row r="50" spans="1:5" x14ac:dyDescent="0.25">
      <c r="A50" s="74" t="s">
        <v>33</v>
      </c>
      <c r="B50" s="76">
        <v>0</v>
      </c>
      <c r="C50" s="76">
        <v>0</v>
      </c>
      <c r="D50" s="76">
        <v>0</v>
      </c>
      <c r="E50" s="76">
        <v>-11781.29</v>
      </c>
    </row>
    <row r="51" spans="1:5" x14ac:dyDescent="0.25">
      <c r="A51" s="74" t="s">
        <v>32</v>
      </c>
      <c r="B51" s="76">
        <v>8354.4</v>
      </c>
      <c r="C51" s="76">
        <v>0</v>
      </c>
      <c r="D51" s="76">
        <v>8354.4</v>
      </c>
      <c r="E51" s="76">
        <v>-11781.29</v>
      </c>
    </row>
    <row r="53" spans="1:5" x14ac:dyDescent="0.25">
      <c r="A53" s="106"/>
      <c r="B53" s="106"/>
      <c r="C53" s="106"/>
      <c r="D53" s="106"/>
      <c r="E53" s="106"/>
    </row>
    <row r="54" spans="1:5" x14ac:dyDescent="0.25">
      <c r="A54" s="102" t="s">
        <v>69</v>
      </c>
      <c r="B54" s="74"/>
      <c r="C54" s="74"/>
      <c r="D54" s="74"/>
      <c r="E54" s="74"/>
    </row>
    <row r="55" spans="1:5" x14ac:dyDescent="0.25">
      <c r="A55" s="103" t="s">
        <v>70</v>
      </c>
      <c r="B55" s="74"/>
      <c r="C55" s="74"/>
      <c r="D55" s="74"/>
      <c r="E55" s="74"/>
    </row>
    <row r="56" spans="1:5" x14ac:dyDescent="0.25">
      <c r="A56" s="103"/>
      <c r="B56" s="74"/>
      <c r="C56" s="74"/>
      <c r="D56" s="74"/>
      <c r="E56" s="74"/>
    </row>
    <row r="57" spans="1:5" x14ac:dyDescent="0.25">
      <c r="A57" s="104">
        <v>2017</v>
      </c>
      <c r="B57" s="74"/>
      <c r="C57" s="74"/>
      <c r="D57" s="74"/>
      <c r="E57" s="74"/>
    </row>
    <row r="58" spans="1:5" x14ac:dyDescent="0.25">
      <c r="A58" s="103" t="s">
        <v>31</v>
      </c>
      <c r="B58" s="74"/>
      <c r="C58" s="74"/>
      <c r="D58" s="74"/>
      <c r="E58" s="74"/>
    </row>
    <row r="59" spans="1:5" x14ac:dyDescent="0.25">
      <c r="A59" s="88" t="s">
        <v>52</v>
      </c>
      <c r="B59" s="88" t="s">
        <v>51</v>
      </c>
      <c r="C59" s="88" t="s">
        <v>50</v>
      </c>
      <c r="D59" s="88" t="s">
        <v>49</v>
      </c>
      <c r="E59" s="88" t="s">
        <v>53</v>
      </c>
    </row>
    <row r="60" spans="1:5" x14ac:dyDescent="0.25">
      <c r="A60" s="74" t="s">
        <v>48</v>
      </c>
      <c r="B60" s="76">
        <v>0</v>
      </c>
      <c r="C60" s="76">
        <v>0</v>
      </c>
      <c r="D60" s="76">
        <v>0</v>
      </c>
      <c r="E60" s="76">
        <v>0</v>
      </c>
    </row>
    <row r="61" spans="1:5" x14ac:dyDescent="0.25">
      <c r="A61" s="74" t="s">
        <v>2</v>
      </c>
      <c r="B61" s="76">
        <v>0</v>
      </c>
      <c r="C61" s="76">
        <v>0</v>
      </c>
      <c r="D61" s="76">
        <v>0</v>
      </c>
      <c r="E61" s="76">
        <v>0</v>
      </c>
    </row>
    <row r="62" spans="1:5" x14ac:dyDescent="0.25">
      <c r="A62" s="74" t="s">
        <v>47</v>
      </c>
      <c r="B62" s="76">
        <v>0</v>
      </c>
      <c r="C62" s="76">
        <v>0</v>
      </c>
      <c r="D62" s="76">
        <v>0</v>
      </c>
      <c r="E62" s="76">
        <v>0</v>
      </c>
    </row>
    <row r="63" spans="1:5" x14ac:dyDescent="0.25">
      <c r="A63" s="74" t="s">
        <v>46</v>
      </c>
      <c r="B63" s="76">
        <v>0</v>
      </c>
      <c r="C63" s="76">
        <v>0</v>
      </c>
      <c r="D63" s="76">
        <v>0</v>
      </c>
      <c r="E63" s="76">
        <v>0</v>
      </c>
    </row>
    <row r="64" spans="1:5" x14ac:dyDescent="0.25">
      <c r="A64" s="74" t="s">
        <v>45</v>
      </c>
      <c r="B64" s="76">
        <v>0</v>
      </c>
      <c r="C64" s="76">
        <v>0</v>
      </c>
      <c r="D64" s="76">
        <v>0</v>
      </c>
      <c r="E64" s="76">
        <v>0</v>
      </c>
    </row>
    <row r="65" spans="1:5" x14ac:dyDescent="0.25">
      <c r="A65" s="74" t="s">
        <v>44</v>
      </c>
      <c r="B65" s="76">
        <v>0</v>
      </c>
      <c r="C65" s="76">
        <v>0</v>
      </c>
      <c r="D65" s="76">
        <v>0</v>
      </c>
      <c r="E65" s="76">
        <v>0</v>
      </c>
    </row>
    <row r="66" spans="1:5" x14ac:dyDescent="0.25">
      <c r="A66" s="74" t="s">
        <v>43</v>
      </c>
      <c r="B66" s="76">
        <v>0</v>
      </c>
      <c r="C66" s="76">
        <v>0</v>
      </c>
      <c r="D66" s="76">
        <v>0</v>
      </c>
      <c r="E66" s="76">
        <v>0</v>
      </c>
    </row>
    <row r="67" spans="1:5" x14ac:dyDescent="0.25">
      <c r="A67" s="74" t="s">
        <v>42</v>
      </c>
      <c r="B67" s="76">
        <v>0</v>
      </c>
      <c r="C67" s="76">
        <v>0</v>
      </c>
      <c r="D67" s="76">
        <v>0</v>
      </c>
      <c r="E67" s="76">
        <v>0</v>
      </c>
    </row>
    <row r="68" spans="1:5" x14ac:dyDescent="0.25">
      <c r="A68" s="74" t="s">
        <v>41</v>
      </c>
      <c r="B68" s="76">
        <v>0</v>
      </c>
      <c r="C68" s="76">
        <v>0</v>
      </c>
      <c r="D68" s="76">
        <v>0</v>
      </c>
      <c r="E68" s="76">
        <v>0</v>
      </c>
    </row>
    <row r="69" spans="1:5" x14ac:dyDescent="0.25">
      <c r="A69" s="74" t="s">
        <v>40</v>
      </c>
      <c r="B69" s="76">
        <v>0</v>
      </c>
      <c r="C69" s="76">
        <v>0</v>
      </c>
      <c r="D69" s="76">
        <v>0</v>
      </c>
      <c r="E69" s="76">
        <v>0</v>
      </c>
    </row>
    <row r="70" spans="1:5" x14ac:dyDescent="0.25">
      <c r="A70" s="74" t="s">
        <v>39</v>
      </c>
      <c r="B70" s="76">
        <v>0</v>
      </c>
      <c r="C70" s="76">
        <v>0</v>
      </c>
      <c r="D70" s="76">
        <v>0</v>
      </c>
      <c r="E70" s="76">
        <v>0</v>
      </c>
    </row>
    <row r="71" spans="1:5" x14ac:dyDescent="0.25">
      <c r="A71" s="74" t="s">
        <v>38</v>
      </c>
      <c r="B71" s="76">
        <v>0</v>
      </c>
      <c r="C71" s="76">
        <v>0</v>
      </c>
      <c r="D71" s="76">
        <v>0</v>
      </c>
      <c r="E71" s="76">
        <v>0</v>
      </c>
    </row>
    <row r="72" spans="1:5" x14ac:dyDescent="0.25">
      <c r="A72" s="74" t="s">
        <v>37</v>
      </c>
      <c r="B72" s="76">
        <v>328507.24</v>
      </c>
      <c r="C72" s="76">
        <v>348642.93</v>
      </c>
      <c r="D72" s="76">
        <v>-20135.689999999999</v>
      </c>
      <c r="E72" s="76">
        <v>-20135.689999999999</v>
      </c>
    </row>
    <row r="73" spans="1:5" x14ac:dyDescent="0.25">
      <c r="A73" s="74" t="s">
        <v>36</v>
      </c>
      <c r="B73" s="76">
        <v>0</v>
      </c>
      <c r="C73" s="76">
        <v>0</v>
      </c>
      <c r="D73" s="76">
        <v>0</v>
      </c>
      <c r="E73" s="76">
        <v>-20135.689999999999</v>
      </c>
    </row>
    <row r="74" spans="1:5" x14ac:dyDescent="0.25">
      <c r="A74" s="74" t="s">
        <v>35</v>
      </c>
      <c r="B74" s="76">
        <v>0</v>
      </c>
      <c r="C74" s="76">
        <v>0</v>
      </c>
      <c r="D74" s="76">
        <v>0</v>
      </c>
      <c r="E74" s="76">
        <v>-20135.689999999999</v>
      </c>
    </row>
    <row r="75" spans="1:5" x14ac:dyDescent="0.25">
      <c r="A75" s="74" t="s">
        <v>34</v>
      </c>
      <c r="B75" s="76">
        <v>0</v>
      </c>
      <c r="C75" s="76">
        <v>0</v>
      </c>
      <c r="D75" s="76">
        <v>0</v>
      </c>
      <c r="E75" s="76">
        <v>-20135.689999999999</v>
      </c>
    </row>
    <row r="76" spans="1:5" x14ac:dyDescent="0.25">
      <c r="A76" s="74" t="s">
        <v>33</v>
      </c>
      <c r="B76" s="76">
        <v>0</v>
      </c>
      <c r="C76" s="76">
        <v>0</v>
      </c>
      <c r="D76" s="76">
        <v>0</v>
      </c>
      <c r="E76" s="76">
        <v>-20135.689999999999</v>
      </c>
    </row>
    <row r="77" spans="1:5" x14ac:dyDescent="0.25">
      <c r="A77" s="74" t="s">
        <v>32</v>
      </c>
      <c r="B77" s="76">
        <v>328507.24</v>
      </c>
      <c r="C77" s="76">
        <v>348642.93</v>
      </c>
      <c r="D77" s="76">
        <v>-20135.689999999999</v>
      </c>
      <c r="E77" s="76">
        <v>-20135.689999999999</v>
      </c>
    </row>
  </sheetData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32" sqref="E32"/>
    </sheetView>
  </sheetViews>
  <sheetFormatPr defaultColWidth="8.85546875" defaultRowHeight="12.75" x14ac:dyDescent="0.25"/>
  <cols>
    <col min="1" max="1" width="22" style="78" bestFit="1" customWidth="1"/>
    <col min="2" max="2" width="7.140625" style="78" bestFit="1" customWidth="1"/>
    <col min="3" max="3" width="10.42578125" style="78" bestFit="1" customWidth="1"/>
    <col min="4" max="4" width="11.140625" style="78" bestFit="1" customWidth="1"/>
    <col min="5" max="5" width="20.140625" style="78" bestFit="1" customWidth="1"/>
    <col min="6" max="16384" width="8.85546875" style="78"/>
  </cols>
  <sheetData>
    <row r="1" spans="1:5" x14ac:dyDescent="0.3">
      <c r="A1" s="78" t="s">
        <v>100</v>
      </c>
    </row>
    <row r="4" spans="1:5" x14ac:dyDescent="0.3">
      <c r="A4" s="119" t="s">
        <v>52</v>
      </c>
      <c r="B4" s="119" t="s">
        <v>51</v>
      </c>
      <c r="C4" s="119" t="s">
        <v>50</v>
      </c>
      <c r="D4" s="119" t="s">
        <v>49</v>
      </c>
      <c r="E4" s="119" t="s">
        <v>53</v>
      </c>
    </row>
    <row r="5" spans="1:5" x14ac:dyDescent="0.3">
      <c r="A5" s="78" t="s">
        <v>48</v>
      </c>
      <c r="B5" s="120">
        <v>0</v>
      </c>
      <c r="C5" s="120">
        <v>0</v>
      </c>
      <c r="D5" s="120">
        <v>0</v>
      </c>
      <c r="E5" s="120">
        <v>-217193.37</v>
      </c>
    </row>
    <row r="6" spans="1:5" x14ac:dyDescent="0.3">
      <c r="A6" s="78" t="s">
        <v>2</v>
      </c>
      <c r="B6" s="120">
        <v>0</v>
      </c>
      <c r="C6" s="120">
        <v>862.32</v>
      </c>
      <c r="D6" s="120">
        <v>-862.32</v>
      </c>
      <c r="E6" s="120">
        <v>-218055.69</v>
      </c>
    </row>
    <row r="7" spans="1:5" x14ac:dyDescent="0.3">
      <c r="A7" s="78" t="s">
        <v>47</v>
      </c>
      <c r="B7" s="120">
        <v>0</v>
      </c>
      <c r="C7" s="120">
        <v>0</v>
      </c>
      <c r="D7" s="120">
        <v>0</v>
      </c>
      <c r="E7" s="120">
        <v>-218055.69</v>
      </c>
    </row>
    <row r="8" spans="1:5" x14ac:dyDescent="0.3">
      <c r="A8" s="78" t="s">
        <v>46</v>
      </c>
      <c r="B8" s="120">
        <v>0</v>
      </c>
      <c r="C8" s="120">
        <v>15717.12</v>
      </c>
      <c r="D8" s="120">
        <v>-15717.12</v>
      </c>
      <c r="E8" s="120">
        <v>-233772.81</v>
      </c>
    </row>
    <row r="9" spans="1:5" x14ac:dyDescent="0.3">
      <c r="A9" s="78" t="s">
        <v>45</v>
      </c>
      <c r="B9" s="120">
        <v>0</v>
      </c>
      <c r="C9" s="120">
        <v>1057.1099999999999</v>
      </c>
      <c r="D9" s="120">
        <v>-1057.1099999999999</v>
      </c>
      <c r="E9" s="120">
        <v>-234829.92</v>
      </c>
    </row>
    <row r="10" spans="1:5" x14ac:dyDescent="0.3">
      <c r="A10" s="78" t="s">
        <v>44</v>
      </c>
      <c r="B10" s="120">
        <v>0</v>
      </c>
      <c r="C10" s="120">
        <v>0</v>
      </c>
      <c r="D10" s="120">
        <v>0</v>
      </c>
      <c r="E10" s="120">
        <v>-234829.92</v>
      </c>
    </row>
    <row r="11" spans="1:5" x14ac:dyDescent="0.3">
      <c r="A11" s="78" t="s">
        <v>43</v>
      </c>
      <c r="B11" s="120">
        <v>0</v>
      </c>
      <c r="C11" s="120">
        <v>0</v>
      </c>
      <c r="D11" s="120">
        <v>0</v>
      </c>
      <c r="E11" s="120">
        <v>-234829.92</v>
      </c>
    </row>
    <row r="12" spans="1:5" x14ac:dyDescent="0.3">
      <c r="A12" s="78" t="s">
        <v>42</v>
      </c>
      <c r="B12" s="120">
        <v>0</v>
      </c>
      <c r="C12" s="120">
        <v>0</v>
      </c>
      <c r="D12" s="120">
        <v>0</v>
      </c>
      <c r="E12" s="120">
        <v>-234829.92</v>
      </c>
    </row>
    <row r="13" spans="1:5" x14ac:dyDescent="0.3">
      <c r="A13" s="78" t="s">
        <v>41</v>
      </c>
      <c r="B13" s="120">
        <v>0</v>
      </c>
      <c r="C13" s="120">
        <v>0</v>
      </c>
      <c r="D13" s="120">
        <v>0</v>
      </c>
      <c r="E13" s="120">
        <v>-234829.92</v>
      </c>
    </row>
    <row r="14" spans="1:5" x14ac:dyDescent="0.3">
      <c r="A14" s="78" t="s">
        <v>40</v>
      </c>
      <c r="B14" s="120">
        <v>0</v>
      </c>
      <c r="C14" s="120">
        <v>0</v>
      </c>
      <c r="D14" s="120">
        <v>0</v>
      </c>
      <c r="E14" s="120">
        <v>-234829.92</v>
      </c>
    </row>
    <row r="15" spans="1:5" x14ac:dyDescent="0.3">
      <c r="A15" s="78" t="s">
        <v>39</v>
      </c>
      <c r="B15" s="120">
        <v>0</v>
      </c>
      <c r="C15" s="120">
        <v>0</v>
      </c>
      <c r="D15" s="120">
        <v>0</v>
      </c>
      <c r="E15" s="120">
        <v>-234829.92</v>
      </c>
    </row>
    <row r="16" spans="1:5" x14ac:dyDescent="0.3">
      <c r="A16" s="78" t="s">
        <v>38</v>
      </c>
      <c r="B16" s="120">
        <v>0</v>
      </c>
      <c r="C16" s="120">
        <v>0</v>
      </c>
      <c r="D16" s="120">
        <v>0</v>
      </c>
      <c r="E16" s="120">
        <v>-234829.92</v>
      </c>
    </row>
    <row r="17" spans="1:5" x14ac:dyDescent="0.3">
      <c r="A17" s="78" t="s">
        <v>37</v>
      </c>
      <c r="B17" s="120">
        <v>0</v>
      </c>
      <c r="C17" s="120">
        <v>0</v>
      </c>
      <c r="D17" s="120">
        <v>0</v>
      </c>
      <c r="E17" s="120">
        <v>-234829.92</v>
      </c>
    </row>
    <row r="18" spans="1:5" x14ac:dyDescent="0.3">
      <c r="A18" s="78" t="s">
        <v>36</v>
      </c>
      <c r="B18" s="120">
        <v>0</v>
      </c>
      <c r="C18" s="120">
        <v>0</v>
      </c>
      <c r="D18" s="120">
        <v>0</v>
      </c>
      <c r="E18" s="120">
        <v>-234829.92</v>
      </c>
    </row>
    <row r="19" spans="1:5" x14ac:dyDescent="0.3">
      <c r="A19" s="78" t="s">
        <v>35</v>
      </c>
      <c r="B19" s="120">
        <v>0</v>
      </c>
      <c r="C19" s="120">
        <v>0</v>
      </c>
      <c r="D19" s="120">
        <v>0</v>
      </c>
      <c r="E19" s="120">
        <v>-234829.92</v>
      </c>
    </row>
    <row r="20" spans="1:5" x14ac:dyDescent="0.3">
      <c r="A20" s="78" t="s">
        <v>34</v>
      </c>
      <c r="B20" s="120">
        <v>0</v>
      </c>
      <c r="C20" s="120">
        <v>0</v>
      </c>
      <c r="D20" s="120">
        <v>0</v>
      </c>
      <c r="E20" s="120">
        <v>-234829.92</v>
      </c>
    </row>
    <row r="21" spans="1:5" x14ac:dyDescent="0.3">
      <c r="A21" s="78" t="s">
        <v>33</v>
      </c>
      <c r="B21" s="120">
        <v>0</v>
      </c>
      <c r="C21" s="120">
        <v>0</v>
      </c>
      <c r="D21" s="120">
        <v>0</v>
      </c>
      <c r="E21" s="120">
        <v>-234829.92</v>
      </c>
    </row>
    <row r="22" spans="1:5" x14ac:dyDescent="0.3">
      <c r="A22" s="78" t="s">
        <v>32</v>
      </c>
      <c r="B22" s="120">
        <v>0</v>
      </c>
      <c r="C22" s="120">
        <v>17636.55</v>
      </c>
      <c r="D22" s="120">
        <v>-17636.55</v>
      </c>
      <c r="E22" s="120">
        <v>-234829.92</v>
      </c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topLeftCell="A16" zoomScaleNormal="100" workbookViewId="0">
      <selection activeCell="E47" sqref="E47"/>
    </sheetView>
  </sheetViews>
  <sheetFormatPr defaultRowHeight="15" x14ac:dyDescent="0.25"/>
  <cols>
    <col min="2" max="2" width="12.7109375" customWidth="1"/>
    <col min="3" max="3" width="12.28515625" customWidth="1"/>
    <col min="4" max="4" width="12.42578125" customWidth="1"/>
    <col min="5" max="5" width="17.85546875" customWidth="1"/>
  </cols>
  <sheetData>
    <row r="2" spans="1:5" ht="14.45" x14ac:dyDescent="0.3">
      <c r="A2" s="102" t="s">
        <v>76</v>
      </c>
      <c r="B2" s="74"/>
      <c r="C2" s="74"/>
      <c r="D2" s="74"/>
      <c r="E2" s="74"/>
    </row>
    <row r="3" spans="1:5" ht="14.45" x14ac:dyDescent="0.3">
      <c r="A3" s="103" t="s">
        <v>77</v>
      </c>
      <c r="B3" s="74"/>
      <c r="C3" s="74"/>
      <c r="D3" s="74"/>
      <c r="E3" s="74"/>
    </row>
    <row r="4" spans="1:5" ht="14.45" x14ac:dyDescent="0.3">
      <c r="A4" s="103"/>
      <c r="B4" s="74"/>
      <c r="C4" s="74"/>
      <c r="D4" s="74"/>
      <c r="E4" s="74"/>
    </row>
    <row r="5" spans="1:5" ht="14.45" x14ac:dyDescent="0.3">
      <c r="A5" s="104">
        <v>2018</v>
      </c>
      <c r="B5" s="74"/>
      <c r="C5" s="74"/>
      <c r="D5" s="74"/>
      <c r="E5" s="74"/>
    </row>
    <row r="6" spans="1:5" ht="14.45" x14ac:dyDescent="0.3">
      <c r="A6" s="103" t="s">
        <v>31</v>
      </c>
      <c r="B6" s="74"/>
      <c r="C6" s="74"/>
      <c r="D6" s="74"/>
      <c r="E6" s="74"/>
    </row>
    <row r="7" spans="1:5" ht="14.45" x14ac:dyDescent="0.3">
      <c r="A7" s="88" t="s">
        <v>52</v>
      </c>
      <c r="B7" s="88" t="s">
        <v>51</v>
      </c>
      <c r="C7" s="88" t="s">
        <v>50</v>
      </c>
      <c r="D7" s="88" t="s">
        <v>49</v>
      </c>
      <c r="E7" s="88" t="s">
        <v>53</v>
      </c>
    </row>
    <row r="8" spans="1:5" ht="14.45" x14ac:dyDescent="0.3">
      <c r="A8" s="74" t="s">
        <v>48</v>
      </c>
      <c r="B8" s="76">
        <v>0</v>
      </c>
      <c r="C8" s="76">
        <v>0</v>
      </c>
      <c r="D8" s="76">
        <v>0</v>
      </c>
      <c r="E8" s="76">
        <v>-90155.03</v>
      </c>
    </row>
    <row r="9" spans="1:5" ht="14.45" x14ac:dyDescent="0.3">
      <c r="A9" s="74" t="s">
        <v>2</v>
      </c>
      <c r="B9" s="76">
        <v>0</v>
      </c>
      <c r="C9" s="76">
        <v>0</v>
      </c>
      <c r="D9" s="76">
        <v>0</v>
      </c>
      <c r="E9" s="76">
        <v>-90155.03</v>
      </c>
    </row>
    <row r="10" spans="1:5" ht="14.45" x14ac:dyDescent="0.3">
      <c r="A10" s="74" t="s">
        <v>47</v>
      </c>
      <c r="B10" s="76">
        <v>0</v>
      </c>
      <c r="C10" s="76">
        <v>0</v>
      </c>
      <c r="D10" s="76">
        <v>0</v>
      </c>
      <c r="E10" s="76">
        <v>-90155.03</v>
      </c>
    </row>
    <row r="11" spans="1:5" ht="14.45" x14ac:dyDescent="0.3">
      <c r="A11" s="74" t="s">
        <v>46</v>
      </c>
      <c r="B11" s="76">
        <v>0</v>
      </c>
      <c r="C11" s="76">
        <v>0</v>
      </c>
      <c r="D11" s="76">
        <v>0</v>
      </c>
      <c r="E11" s="76">
        <v>-90155.03</v>
      </c>
    </row>
    <row r="12" spans="1:5" ht="14.45" x14ac:dyDescent="0.3">
      <c r="A12" s="74" t="s">
        <v>45</v>
      </c>
      <c r="B12" s="76">
        <v>0</v>
      </c>
      <c r="C12" s="76">
        <v>211.94</v>
      </c>
      <c r="D12" s="76">
        <v>-211.94</v>
      </c>
      <c r="E12" s="76">
        <v>-90366.97</v>
      </c>
    </row>
    <row r="13" spans="1:5" ht="14.45" x14ac:dyDescent="0.3">
      <c r="A13" s="74" t="s">
        <v>44</v>
      </c>
      <c r="B13" s="76">
        <v>0</v>
      </c>
      <c r="C13" s="76">
        <v>0</v>
      </c>
      <c r="D13" s="76">
        <v>0</v>
      </c>
      <c r="E13" s="76">
        <v>-90366.97</v>
      </c>
    </row>
    <row r="14" spans="1:5" ht="14.45" x14ac:dyDescent="0.3">
      <c r="A14" s="74" t="s">
        <v>43</v>
      </c>
      <c r="B14" s="76">
        <v>0</v>
      </c>
      <c r="C14" s="76">
        <v>0</v>
      </c>
      <c r="D14" s="76">
        <v>0</v>
      </c>
      <c r="E14" s="76">
        <v>-90366.97</v>
      </c>
    </row>
    <row r="15" spans="1:5" ht="14.45" x14ac:dyDescent="0.3">
      <c r="A15" s="74" t="s">
        <v>42</v>
      </c>
      <c r="B15" s="76">
        <v>0</v>
      </c>
      <c r="C15" s="76">
        <v>35052.720000000001</v>
      </c>
      <c r="D15" s="76">
        <v>-35052.720000000001</v>
      </c>
      <c r="E15" s="76">
        <v>-125419.69</v>
      </c>
    </row>
    <row r="16" spans="1:5" ht="14.45" x14ac:dyDescent="0.3">
      <c r="A16" s="74" t="s">
        <v>41</v>
      </c>
      <c r="B16" s="76">
        <v>0</v>
      </c>
      <c r="C16" s="76">
        <v>70657.240000000005</v>
      </c>
      <c r="D16" s="76">
        <v>-70657.240000000005</v>
      </c>
      <c r="E16" s="76">
        <v>-196076.93</v>
      </c>
    </row>
    <row r="17" spans="1:5" ht="14.45" x14ac:dyDescent="0.3">
      <c r="A17" s="74" t="s">
        <v>40</v>
      </c>
      <c r="B17" s="76">
        <v>70657.240000000005</v>
      </c>
      <c r="C17" s="76">
        <v>73241.600000000006</v>
      </c>
      <c r="D17" s="76">
        <v>-2584.36</v>
      </c>
      <c r="E17" s="76">
        <v>-198661.29</v>
      </c>
    </row>
    <row r="18" spans="1:5" ht="14.45" x14ac:dyDescent="0.3">
      <c r="A18" s="74" t="s">
        <v>39</v>
      </c>
      <c r="B18" s="76">
        <v>0</v>
      </c>
      <c r="C18" s="76">
        <v>0</v>
      </c>
      <c r="D18" s="76">
        <v>0</v>
      </c>
      <c r="E18" s="76">
        <v>-198661.29</v>
      </c>
    </row>
    <row r="19" spans="1:5" ht="14.45" x14ac:dyDescent="0.3">
      <c r="A19" s="74" t="s">
        <v>38</v>
      </c>
      <c r="B19" s="76">
        <v>0</v>
      </c>
      <c r="C19" s="76">
        <v>17743.349999999999</v>
      </c>
      <c r="D19" s="76">
        <v>-17743.349999999999</v>
      </c>
      <c r="E19" s="76">
        <v>-216404.64</v>
      </c>
    </row>
    <row r="20" spans="1:5" ht="14.45" x14ac:dyDescent="0.3">
      <c r="A20" s="74" t="s">
        <v>37</v>
      </c>
      <c r="B20" s="76">
        <v>0</v>
      </c>
      <c r="C20" s="76">
        <v>788.73</v>
      </c>
      <c r="D20" s="76">
        <v>-788.73</v>
      </c>
      <c r="E20" s="76">
        <v>-217193.37</v>
      </c>
    </row>
    <row r="21" spans="1:5" ht="14.45" x14ac:dyDescent="0.3">
      <c r="A21" s="74" t="s">
        <v>36</v>
      </c>
      <c r="B21" s="76">
        <v>0</v>
      </c>
      <c r="C21" s="76">
        <v>0</v>
      </c>
      <c r="D21" s="76">
        <v>0</v>
      </c>
      <c r="E21" s="76">
        <v>-217193.37</v>
      </c>
    </row>
    <row r="22" spans="1:5" ht="14.45" x14ac:dyDescent="0.3">
      <c r="A22" s="74" t="s">
        <v>35</v>
      </c>
      <c r="B22" s="76">
        <v>0</v>
      </c>
      <c r="C22" s="76">
        <v>0</v>
      </c>
      <c r="D22" s="76">
        <v>0</v>
      </c>
      <c r="E22" s="76">
        <v>-217193.37</v>
      </c>
    </row>
    <row r="23" spans="1:5" ht="14.45" x14ac:dyDescent="0.3">
      <c r="A23" s="74" t="s">
        <v>34</v>
      </c>
      <c r="B23" s="76">
        <v>0</v>
      </c>
      <c r="C23" s="76">
        <v>0</v>
      </c>
      <c r="D23" s="76">
        <v>0</v>
      </c>
      <c r="E23" s="76">
        <v>-217193.37</v>
      </c>
    </row>
    <row r="24" spans="1:5" ht="14.45" x14ac:dyDescent="0.3">
      <c r="A24" s="74" t="s">
        <v>33</v>
      </c>
      <c r="B24" s="76">
        <v>0</v>
      </c>
      <c r="C24" s="76">
        <v>0</v>
      </c>
      <c r="D24" s="76">
        <v>0</v>
      </c>
      <c r="E24" s="76">
        <v>-217193.37</v>
      </c>
    </row>
    <row r="25" spans="1:5" ht="14.45" x14ac:dyDescent="0.3">
      <c r="A25" s="74" t="s">
        <v>32</v>
      </c>
      <c r="B25" s="76">
        <v>70657.240000000005</v>
      </c>
      <c r="C25" s="76">
        <v>197695.58</v>
      </c>
      <c r="D25" s="76">
        <v>-127038.34</v>
      </c>
      <c r="E25" s="76">
        <v>-217193.37</v>
      </c>
    </row>
    <row r="28" spans="1:5" ht="14.45" x14ac:dyDescent="0.3">
      <c r="A28" s="102" t="s">
        <v>76</v>
      </c>
      <c r="B28" s="74"/>
      <c r="C28" s="74"/>
      <c r="D28" s="74"/>
      <c r="E28" s="74"/>
    </row>
    <row r="29" spans="1:5" ht="14.45" x14ac:dyDescent="0.3">
      <c r="A29" s="103" t="s">
        <v>77</v>
      </c>
      <c r="B29" s="74"/>
      <c r="C29" s="74"/>
      <c r="D29" s="74"/>
      <c r="E29" s="74"/>
    </row>
    <row r="30" spans="1:5" ht="14.45" x14ac:dyDescent="0.3">
      <c r="A30" s="103"/>
      <c r="B30" s="74"/>
      <c r="C30" s="74"/>
      <c r="D30" s="74"/>
      <c r="E30" s="74"/>
    </row>
    <row r="31" spans="1:5" ht="14.45" x14ac:dyDescent="0.3">
      <c r="A31" s="104">
        <v>2017</v>
      </c>
      <c r="B31" s="74"/>
      <c r="C31" s="74"/>
      <c r="D31" s="74"/>
      <c r="E31" s="74"/>
    </row>
    <row r="32" spans="1:5" ht="14.45" x14ac:dyDescent="0.3">
      <c r="A32" s="103" t="s">
        <v>31</v>
      </c>
      <c r="B32" s="74"/>
      <c r="C32" s="74"/>
      <c r="D32" s="74"/>
      <c r="E32" s="74"/>
    </row>
    <row r="33" spans="1:5" ht="14.45" x14ac:dyDescent="0.3">
      <c r="A33" s="88" t="s">
        <v>52</v>
      </c>
      <c r="B33" s="88" t="s">
        <v>51</v>
      </c>
      <c r="C33" s="88" t="s">
        <v>50</v>
      </c>
      <c r="D33" s="88" t="s">
        <v>49</v>
      </c>
      <c r="E33" s="88" t="s">
        <v>53</v>
      </c>
    </row>
    <row r="34" spans="1:5" ht="14.45" x14ac:dyDescent="0.3">
      <c r="A34" s="74" t="s">
        <v>48</v>
      </c>
      <c r="B34" s="76">
        <v>0</v>
      </c>
      <c r="C34" s="76">
        <v>0</v>
      </c>
      <c r="D34" s="76">
        <v>0</v>
      </c>
      <c r="E34" s="76">
        <v>-4001866.78</v>
      </c>
    </row>
    <row r="35" spans="1:5" ht="14.45" x14ac:dyDescent="0.3">
      <c r="A35" s="74" t="s">
        <v>2</v>
      </c>
      <c r="B35" s="76">
        <v>0</v>
      </c>
      <c r="C35" s="76">
        <v>10967.28</v>
      </c>
      <c r="D35" s="76">
        <v>-10967.28</v>
      </c>
      <c r="E35" s="76">
        <v>-4012834.06</v>
      </c>
    </row>
    <row r="36" spans="1:5" ht="14.45" x14ac:dyDescent="0.3">
      <c r="A36" s="74" t="s">
        <v>47</v>
      </c>
      <c r="B36" s="76">
        <v>16.82</v>
      </c>
      <c r="C36" s="76">
        <v>52535.68</v>
      </c>
      <c r="D36" s="76">
        <v>-52518.86</v>
      </c>
      <c r="E36" s="76">
        <v>-4065352.92</v>
      </c>
    </row>
    <row r="37" spans="1:5" ht="14.45" x14ac:dyDescent="0.3">
      <c r="A37" s="74" t="s">
        <v>46</v>
      </c>
      <c r="B37" s="76">
        <v>0</v>
      </c>
      <c r="C37" s="76">
        <v>252.5</v>
      </c>
      <c r="D37" s="76">
        <v>-252.5</v>
      </c>
      <c r="E37" s="76">
        <v>-4065605.42</v>
      </c>
    </row>
    <row r="38" spans="1:5" ht="14.45" x14ac:dyDescent="0.3">
      <c r="A38" s="74" t="s">
        <v>45</v>
      </c>
      <c r="B38" s="76">
        <v>0</v>
      </c>
      <c r="C38" s="76">
        <v>0</v>
      </c>
      <c r="D38" s="76">
        <v>0</v>
      </c>
      <c r="E38" s="76">
        <v>-4065605.42</v>
      </c>
    </row>
    <row r="39" spans="1:5" ht="14.45" x14ac:dyDescent="0.3">
      <c r="A39" s="74" t="s">
        <v>44</v>
      </c>
      <c r="B39" s="76">
        <v>0</v>
      </c>
      <c r="C39" s="76">
        <v>260.95</v>
      </c>
      <c r="D39" s="76">
        <v>-260.95</v>
      </c>
      <c r="E39" s="76">
        <v>-4065866.37</v>
      </c>
    </row>
    <row r="40" spans="1:5" ht="14.45" x14ac:dyDescent="0.3">
      <c r="A40" s="74" t="s">
        <v>43</v>
      </c>
      <c r="B40" s="76">
        <v>0</v>
      </c>
      <c r="C40" s="76">
        <v>0</v>
      </c>
      <c r="D40" s="76">
        <v>0</v>
      </c>
      <c r="E40" s="76">
        <v>-4065866.37</v>
      </c>
    </row>
    <row r="41" spans="1:5" ht="14.45" x14ac:dyDescent="0.3">
      <c r="A41" s="74" t="s">
        <v>42</v>
      </c>
      <c r="B41" s="76">
        <v>0</v>
      </c>
      <c r="C41" s="76">
        <v>0</v>
      </c>
      <c r="D41" s="76">
        <v>0</v>
      </c>
      <c r="E41" s="76">
        <v>-4065866.37</v>
      </c>
    </row>
    <row r="42" spans="1:5" ht="14.45" x14ac:dyDescent="0.3">
      <c r="A42" s="74" t="s">
        <v>41</v>
      </c>
      <c r="B42" s="76">
        <v>0</v>
      </c>
      <c r="C42" s="76">
        <v>0</v>
      </c>
      <c r="D42" s="76">
        <v>0</v>
      </c>
      <c r="E42" s="76">
        <v>-4065866.37</v>
      </c>
    </row>
    <row r="43" spans="1:5" ht="14.45" x14ac:dyDescent="0.3">
      <c r="A43" s="74" t="s">
        <v>40</v>
      </c>
      <c r="B43" s="76">
        <v>0</v>
      </c>
      <c r="C43" s="76">
        <v>18155.939999999999</v>
      </c>
      <c r="D43" s="76">
        <v>-18155.939999999999</v>
      </c>
      <c r="E43" s="76">
        <v>-4084022.31</v>
      </c>
    </row>
    <row r="44" spans="1:5" ht="14.45" x14ac:dyDescent="0.3">
      <c r="A44" s="74" t="s">
        <v>39</v>
      </c>
      <c r="B44" s="76">
        <v>156.36000000000001</v>
      </c>
      <c r="C44" s="76">
        <v>0</v>
      </c>
      <c r="D44" s="76">
        <v>156.36000000000001</v>
      </c>
      <c r="E44" s="76">
        <v>-4083865.95</v>
      </c>
    </row>
    <row r="45" spans="1:5" ht="14.45" x14ac:dyDescent="0.3">
      <c r="A45" s="74" t="s">
        <v>38</v>
      </c>
      <c r="B45" s="76">
        <v>5053.82</v>
      </c>
      <c r="C45" s="76">
        <v>0</v>
      </c>
      <c r="D45" s="76">
        <v>5053.82</v>
      </c>
      <c r="E45" s="76">
        <v>-4078812.13</v>
      </c>
    </row>
    <row r="46" spans="1:5" ht="14.45" x14ac:dyDescent="0.3">
      <c r="A46" s="74" t="s">
        <v>37</v>
      </c>
      <c r="B46" s="76">
        <v>4002173.96</v>
      </c>
      <c r="C46" s="76">
        <v>13516.86</v>
      </c>
      <c r="D46" s="76">
        <v>3988657.1</v>
      </c>
      <c r="E46" s="76">
        <v>-90155.03</v>
      </c>
    </row>
    <row r="47" spans="1:5" ht="14.45" x14ac:dyDescent="0.3">
      <c r="A47" s="74" t="s">
        <v>36</v>
      </c>
      <c r="B47" s="76">
        <v>0</v>
      </c>
      <c r="C47" s="76">
        <v>0</v>
      </c>
      <c r="D47" s="76">
        <v>0</v>
      </c>
      <c r="E47" s="76">
        <v>-90155.03</v>
      </c>
    </row>
    <row r="48" spans="1:5" ht="14.45" x14ac:dyDescent="0.3">
      <c r="A48" s="74" t="s">
        <v>35</v>
      </c>
      <c r="B48" s="76">
        <v>0</v>
      </c>
      <c r="C48" s="76">
        <v>0</v>
      </c>
      <c r="D48" s="76">
        <v>0</v>
      </c>
      <c r="E48" s="76">
        <v>-90155.03</v>
      </c>
    </row>
    <row r="49" spans="1:5" x14ac:dyDescent="0.25">
      <c r="A49" s="74" t="s">
        <v>34</v>
      </c>
      <c r="B49" s="76">
        <v>0</v>
      </c>
      <c r="C49" s="76">
        <v>0</v>
      </c>
      <c r="D49" s="76">
        <v>0</v>
      </c>
      <c r="E49" s="76">
        <v>-90155.03</v>
      </c>
    </row>
    <row r="50" spans="1:5" x14ac:dyDescent="0.25">
      <c r="A50" s="74" t="s">
        <v>33</v>
      </c>
      <c r="B50" s="76">
        <v>0</v>
      </c>
      <c r="C50" s="76">
        <v>0</v>
      </c>
      <c r="D50" s="76">
        <v>0</v>
      </c>
      <c r="E50" s="76">
        <v>-90155.03</v>
      </c>
    </row>
    <row r="51" spans="1:5" x14ac:dyDescent="0.25">
      <c r="A51" s="74" t="s">
        <v>32</v>
      </c>
      <c r="B51" s="76">
        <v>4007400.96</v>
      </c>
      <c r="C51" s="76">
        <v>95689.21</v>
      </c>
      <c r="D51" s="76">
        <v>3911711.75</v>
      </c>
      <c r="E51" s="76">
        <v>-90155.03</v>
      </c>
    </row>
  </sheetData>
  <pageMargins left="0.7" right="0.7" top="0.75" bottom="0.75" header="0.3" footer="0.3"/>
  <pageSetup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zoomScaleNormal="100" workbookViewId="0">
      <selection activeCell="P22" sqref="P22"/>
    </sheetView>
  </sheetViews>
  <sheetFormatPr defaultRowHeight="15" x14ac:dyDescent="0.25"/>
  <cols>
    <col min="2" max="2" width="14" customWidth="1"/>
    <col min="3" max="3" width="14.42578125" customWidth="1"/>
    <col min="4" max="4" width="14" customWidth="1"/>
    <col min="5" max="5" width="18.140625" customWidth="1"/>
  </cols>
  <sheetData>
    <row r="2" spans="1:5" ht="14.45" x14ac:dyDescent="0.3">
      <c r="A2" s="102" t="s">
        <v>61</v>
      </c>
      <c r="B2" s="74"/>
      <c r="C2" s="74"/>
      <c r="D2" s="74"/>
      <c r="E2" s="74"/>
    </row>
    <row r="3" spans="1:5" ht="14.45" x14ac:dyDescent="0.3">
      <c r="A3" s="103" t="s">
        <v>78</v>
      </c>
      <c r="B3" s="74"/>
      <c r="C3" s="74"/>
      <c r="D3" s="74"/>
      <c r="E3" s="74"/>
    </row>
    <row r="4" spans="1:5" ht="14.45" x14ac:dyDescent="0.3">
      <c r="A4" s="103"/>
      <c r="B4" s="74"/>
      <c r="C4" s="74"/>
      <c r="D4" s="74"/>
      <c r="E4" s="74"/>
    </row>
    <row r="5" spans="1:5" ht="14.45" x14ac:dyDescent="0.3">
      <c r="A5" s="104">
        <v>2019</v>
      </c>
      <c r="B5" s="74"/>
      <c r="C5" s="74"/>
      <c r="D5" s="74"/>
      <c r="E5" s="74"/>
    </row>
    <row r="6" spans="1:5" ht="14.45" x14ac:dyDescent="0.3">
      <c r="A6" s="103" t="s">
        <v>31</v>
      </c>
      <c r="B6" s="74"/>
      <c r="C6" s="74"/>
      <c r="D6" s="74"/>
      <c r="E6" s="74"/>
    </row>
    <row r="7" spans="1:5" ht="14.45" x14ac:dyDescent="0.3">
      <c r="A7" s="88" t="s">
        <v>52</v>
      </c>
      <c r="B7" s="88" t="s">
        <v>51</v>
      </c>
      <c r="C7" s="88" t="s">
        <v>50</v>
      </c>
      <c r="D7" s="88" t="s">
        <v>49</v>
      </c>
      <c r="E7" s="88" t="s">
        <v>53</v>
      </c>
    </row>
    <row r="8" spans="1:5" ht="14.45" x14ac:dyDescent="0.3">
      <c r="A8" s="74" t="s">
        <v>48</v>
      </c>
      <c r="B8" s="76">
        <v>0</v>
      </c>
      <c r="C8" s="76">
        <v>0</v>
      </c>
      <c r="D8" s="76">
        <v>0</v>
      </c>
      <c r="E8" s="76">
        <v>-1506501.13</v>
      </c>
    </row>
    <row r="9" spans="1:5" ht="14.45" x14ac:dyDescent="0.3">
      <c r="A9" s="74" t="s">
        <v>2</v>
      </c>
      <c r="B9" s="76">
        <v>62949.08</v>
      </c>
      <c r="C9" s="76">
        <v>0</v>
      </c>
      <c r="D9" s="76">
        <v>62949.08</v>
      </c>
      <c r="E9" s="76">
        <v>-1443552.05</v>
      </c>
    </row>
    <row r="10" spans="1:5" ht="14.45" x14ac:dyDescent="0.3">
      <c r="A10" s="74" t="s">
        <v>47</v>
      </c>
      <c r="B10" s="76">
        <v>0</v>
      </c>
      <c r="C10" s="76">
        <v>0</v>
      </c>
      <c r="D10" s="76">
        <v>0</v>
      </c>
      <c r="E10" s="76">
        <v>-1443552.05</v>
      </c>
    </row>
    <row r="11" spans="1:5" ht="14.45" x14ac:dyDescent="0.3">
      <c r="A11" s="74" t="s">
        <v>46</v>
      </c>
      <c r="B11" s="76">
        <v>0</v>
      </c>
      <c r="C11" s="76">
        <v>0</v>
      </c>
      <c r="D11" s="76">
        <v>0</v>
      </c>
      <c r="E11" s="76">
        <v>-1443552.05</v>
      </c>
    </row>
    <row r="12" spans="1:5" ht="14.45" x14ac:dyDescent="0.3">
      <c r="A12" s="74" t="s">
        <v>45</v>
      </c>
      <c r="B12" s="76">
        <v>0</v>
      </c>
      <c r="C12" s="76">
        <v>0</v>
      </c>
      <c r="D12" s="76">
        <v>0</v>
      </c>
      <c r="E12" s="76">
        <v>-1443552.05</v>
      </c>
    </row>
    <row r="13" spans="1:5" ht="14.45" x14ac:dyDescent="0.3">
      <c r="A13" s="74" t="s">
        <v>44</v>
      </c>
      <c r="B13" s="76">
        <v>0</v>
      </c>
      <c r="C13" s="76">
        <v>0</v>
      </c>
      <c r="D13" s="76">
        <v>0</v>
      </c>
      <c r="E13" s="76">
        <v>-1443552.05</v>
      </c>
    </row>
    <row r="14" spans="1:5" ht="14.45" x14ac:dyDescent="0.3">
      <c r="A14" s="74" t="s">
        <v>43</v>
      </c>
      <c r="B14" s="76">
        <v>0</v>
      </c>
      <c r="C14" s="76">
        <v>0</v>
      </c>
      <c r="D14" s="76">
        <v>0</v>
      </c>
      <c r="E14" s="76">
        <v>-1443552.05</v>
      </c>
    </row>
    <row r="15" spans="1:5" ht="14.45" x14ac:dyDescent="0.3">
      <c r="A15" s="74" t="s">
        <v>42</v>
      </c>
      <c r="B15" s="76">
        <v>0</v>
      </c>
      <c r="C15" s="76">
        <v>0</v>
      </c>
      <c r="D15" s="76">
        <v>0</v>
      </c>
      <c r="E15" s="76">
        <v>-1443552.05</v>
      </c>
    </row>
    <row r="16" spans="1:5" ht="14.45" x14ac:dyDescent="0.3">
      <c r="A16" s="74" t="s">
        <v>41</v>
      </c>
      <c r="B16" s="76">
        <v>0</v>
      </c>
      <c r="C16" s="76">
        <v>0</v>
      </c>
      <c r="D16" s="76">
        <v>0</v>
      </c>
      <c r="E16" s="76">
        <v>-1443552.05</v>
      </c>
    </row>
    <row r="17" spans="1:5" ht="14.45" x14ac:dyDescent="0.3">
      <c r="A17" s="74" t="s">
        <v>40</v>
      </c>
      <c r="B17" s="76">
        <v>0</v>
      </c>
      <c r="C17" s="76">
        <v>0</v>
      </c>
      <c r="D17" s="76">
        <v>0</v>
      </c>
      <c r="E17" s="76">
        <v>-1443552.05</v>
      </c>
    </row>
    <row r="18" spans="1:5" ht="14.45" x14ac:dyDescent="0.3">
      <c r="A18" s="74" t="s">
        <v>39</v>
      </c>
      <c r="B18" s="76">
        <v>0</v>
      </c>
      <c r="C18" s="76">
        <v>0</v>
      </c>
      <c r="D18" s="76">
        <v>0</v>
      </c>
      <c r="E18" s="76">
        <v>-1443552.05</v>
      </c>
    </row>
    <row r="19" spans="1:5" ht="14.45" x14ac:dyDescent="0.3">
      <c r="A19" s="74" t="s">
        <v>38</v>
      </c>
      <c r="B19" s="76">
        <v>0</v>
      </c>
      <c r="C19" s="76">
        <v>0</v>
      </c>
      <c r="D19" s="76">
        <v>0</v>
      </c>
      <c r="E19" s="76">
        <v>-1443552.05</v>
      </c>
    </row>
    <row r="20" spans="1:5" ht="14.45" x14ac:dyDescent="0.3">
      <c r="A20" s="74" t="s">
        <v>37</v>
      </c>
      <c r="B20" s="76">
        <v>0</v>
      </c>
      <c r="C20" s="76">
        <v>0</v>
      </c>
      <c r="D20" s="76">
        <v>0</v>
      </c>
      <c r="E20" s="76">
        <v>-1443552.05</v>
      </c>
    </row>
    <row r="21" spans="1:5" ht="14.45" x14ac:dyDescent="0.3">
      <c r="A21" s="74" t="s">
        <v>36</v>
      </c>
      <c r="B21" s="76">
        <v>0</v>
      </c>
      <c r="C21" s="76">
        <v>0</v>
      </c>
      <c r="D21" s="76">
        <v>0</v>
      </c>
      <c r="E21" s="76">
        <v>-1443552.05</v>
      </c>
    </row>
    <row r="22" spans="1:5" ht="14.45" x14ac:dyDescent="0.3">
      <c r="A22" s="74" t="s">
        <v>35</v>
      </c>
      <c r="B22" s="76">
        <v>0</v>
      </c>
      <c r="C22" s="76">
        <v>0</v>
      </c>
      <c r="D22" s="76">
        <v>0</v>
      </c>
      <c r="E22" s="76">
        <v>-1443552.05</v>
      </c>
    </row>
    <row r="23" spans="1:5" ht="14.45" x14ac:dyDescent="0.3">
      <c r="A23" s="74" t="s">
        <v>34</v>
      </c>
      <c r="B23" s="76">
        <v>0</v>
      </c>
      <c r="C23" s="76">
        <v>0</v>
      </c>
      <c r="D23" s="76">
        <v>0</v>
      </c>
      <c r="E23" s="76">
        <v>-1443552.05</v>
      </c>
    </row>
    <row r="24" spans="1:5" ht="14.45" x14ac:dyDescent="0.3">
      <c r="A24" s="74" t="s">
        <v>33</v>
      </c>
      <c r="B24" s="76">
        <v>0</v>
      </c>
      <c r="C24" s="76">
        <v>0</v>
      </c>
      <c r="D24" s="76">
        <v>0</v>
      </c>
      <c r="E24" s="76">
        <v>-1443552.05</v>
      </c>
    </row>
    <row r="25" spans="1:5" ht="14.45" x14ac:dyDescent="0.3">
      <c r="A25" s="74" t="s">
        <v>32</v>
      </c>
      <c r="B25" s="76">
        <v>62949.08</v>
      </c>
      <c r="C25" s="76">
        <v>0</v>
      </c>
      <c r="D25" s="76">
        <v>62949.08</v>
      </c>
      <c r="E25" s="76">
        <v>-1443552.05</v>
      </c>
    </row>
    <row r="27" spans="1:5" ht="14.45" x14ac:dyDescent="0.3">
      <c r="A27" s="106"/>
      <c r="B27" s="106"/>
      <c r="C27" s="106"/>
      <c r="D27" s="106"/>
      <c r="E27" s="106"/>
    </row>
    <row r="28" spans="1:5" ht="14.45" x14ac:dyDescent="0.3">
      <c r="A28" s="102" t="s">
        <v>61</v>
      </c>
      <c r="B28" s="74"/>
      <c r="C28" s="74"/>
      <c r="D28" s="74"/>
      <c r="E28" s="74"/>
    </row>
    <row r="29" spans="1:5" ht="14.45" x14ac:dyDescent="0.3">
      <c r="A29" s="103" t="s">
        <v>78</v>
      </c>
      <c r="B29" s="74"/>
      <c r="C29" s="74"/>
      <c r="D29" s="74"/>
      <c r="E29" s="74"/>
    </row>
    <row r="30" spans="1:5" ht="14.45" x14ac:dyDescent="0.3">
      <c r="A30" s="103"/>
      <c r="B30" s="74"/>
      <c r="C30" s="74"/>
      <c r="D30" s="74"/>
      <c r="E30" s="74"/>
    </row>
    <row r="31" spans="1:5" x14ac:dyDescent="0.25">
      <c r="A31" s="104">
        <v>2018</v>
      </c>
      <c r="B31" s="74"/>
      <c r="C31" s="74"/>
      <c r="D31" s="74"/>
      <c r="E31" s="74"/>
    </row>
    <row r="32" spans="1:5" x14ac:dyDescent="0.25">
      <c r="A32" s="103" t="s">
        <v>31</v>
      </c>
      <c r="B32" s="74"/>
      <c r="C32" s="74"/>
      <c r="D32" s="74"/>
      <c r="E32" s="74"/>
    </row>
    <row r="33" spans="1:5" x14ac:dyDescent="0.25">
      <c r="A33" s="88" t="s">
        <v>52</v>
      </c>
      <c r="B33" s="88" t="s">
        <v>51</v>
      </c>
      <c r="C33" s="88" t="s">
        <v>50</v>
      </c>
      <c r="D33" s="88" t="s">
        <v>49</v>
      </c>
      <c r="E33" s="88" t="s">
        <v>53</v>
      </c>
    </row>
    <row r="34" spans="1:5" x14ac:dyDescent="0.25">
      <c r="A34" s="74" t="s">
        <v>48</v>
      </c>
      <c r="B34" s="76">
        <v>0</v>
      </c>
      <c r="C34" s="76">
        <v>0</v>
      </c>
      <c r="D34" s="76">
        <v>0</v>
      </c>
      <c r="E34" s="76">
        <v>-2261890.09</v>
      </c>
    </row>
    <row r="35" spans="1:5" x14ac:dyDescent="0.25">
      <c r="A35" s="74" t="s">
        <v>2</v>
      </c>
      <c r="B35" s="76">
        <v>62949.08</v>
      </c>
      <c r="C35" s="76">
        <v>0</v>
      </c>
      <c r="D35" s="76">
        <v>62949.08</v>
      </c>
      <c r="E35" s="76">
        <v>-2198941.0099999998</v>
      </c>
    </row>
    <row r="36" spans="1:5" x14ac:dyDescent="0.25">
      <c r="A36" s="74" t="s">
        <v>47</v>
      </c>
      <c r="B36" s="76">
        <v>62949.08</v>
      </c>
      <c r="C36" s="76">
        <v>0</v>
      </c>
      <c r="D36" s="76">
        <v>62949.08</v>
      </c>
      <c r="E36" s="76">
        <v>-2135991.9300000002</v>
      </c>
    </row>
    <row r="37" spans="1:5" x14ac:dyDescent="0.25">
      <c r="A37" s="74" t="s">
        <v>46</v>
      </c>
      <c r="B37" s="76">
        <v>62949.08</v>
      </c>
      <c r="C37" s="76">
        <v>0</v>
      </c>
      <c r="D37" s="76">
        <v>62949.08</v>
      </c>
      <c r="E37" s="76">
        <v>-2073042.85</v>
      </c>
    </row>
    <row r="38" spans="1:5" x14ac:dyDescent="0.25">
      <c r="A38" s="74" t="s">
        <v>45</v>
      </c>
      <c r="B38" s="76">
        <v>62949.08</v>
      </c>
      <c r="C38" s="76">
        <v>0</v>
      </c>
      <c r="D38" s="76">
        <v>62949.08</v>
      </c>
      <c r="E38" s="76">
        <v>-2010093.77</v>
      </c>
    </row>
    <row r="39" spans="1:5" x14ac:dyDescent="0.25">
      <c r="A39" s="74" t="s">
        <v>44</v>
      </c>
      <c r="B39" s="76">
        <v>62949.08</v>
      </c>
      <c r="C39" s="76">
        <v>0</v>
      </c>
      <c r="D39" s="76">
        <v>62949.08</v>
      </c>
      <c r="E39" s="76">
        <v>-1947144.69</v>
      </c>
    </row>
    <row r="40" spans="1:5" x14ac:dyDescent="0.25">
      <c r="A40" s="74" t="s">
        <v>43</v>
      </c>
      <c r="B40" s="76">
        <v>62949.08</v>
      </c>
      <c r="C40" s="76">
        <v>0</v>
      </c>
      <c r="D40" s="76">
        <v>62949.08</v>
      </c>
      <c r="E40" s="76">
        <v>-1884195.61</v>
      </c>
    </row>
    <row r="41" spans="1:5" x14ac:dyDescent="0.25">
      <c r="A41" s="74" t="s">
        <v>42</v>
      </c>
      <c r="B41" s="76">
        <v>62949.08</v>
      </c>
      <c r="C41" s="76">
        <v>0</v>
      </c>
      <c r="D41" s="76">
        <v>62949.08</v>
      </c>
      <c r="E41" s="76">
        <v>-1821246.53</v>
      </c>
    </row>
    <row r="42" spans="1:5" x14ac:dyDescent="0.25">
      <c r="A42" s="74" t="s">
        <v>41</v>
      </c>
      <c r="B42" s="76">
        <v>62949.08</v>
      </c>
      <c r="C42" s="76">
        <v>0</v>
      </c>
      <c r="D42" s="76">
        <v>62949.08</v>
      </c>
      <c r="E42" s="76">
        <v>-1758297.45</v>
      </c>
    </row>
    <row r="43" spans="1:5" x14ac:dyDescent="0.25">
      <c r="A43" s="74" t="s">
        <v>40</v>
      </c>
      <c r="B43" s="76">
        <v>62949.08</v>
      </c>
      <c r="C43" s="76">
        <v>0</v>
      </c>
      <c r="D43" s="76">
        <v>62949.08</v>
      </c>
      <c r="E43" s="76">
        <v>-1695348.37</v>
      </c>
    </row>
    <row r="44" spans="1:5" x14ac:dyDescent="0.25">
      <c r="A44" s="74" t="s">
        <v>39</v>
      </c>
      <c r="B44" s="76">
        <v>62949.08</v>
      </c>
      <c r="C44" s="76">
        <v>0</v>
      </c>
      <c r="D44" s="76">
        <v>62949.08</v>
      </c>
      <c r="E44" s="76">
        <v>-1632399.29</v>
      </c>
    </row>
    <row r="45" spans="1:5" x14ac:dyDescent="0.25">
      <c r="A45" s="74" t="s">
        <v>38</v>
      </c>
      <c r="B45" s="76">
        <v>62949.08</v>
      </c>
      <c r="C45" s="76">
        <v>0</v>
      </c>
      <c r="D45" s="76">
        <v>62949.08</v>
      </c>
      <c r="E45" s="76">
        <v>-1569450.21</v>
      </c>
    </row>
    <row r="46" spans="1:5" x14ac:dyDescent="0.25">
      <c r="A46" s="74" t="s">
        <v>37</v>
      </c>
      <c r="B46" s="76">
        <v>62949.08</v>
      </c>
      <c r="C46" s="76">
        <v>0</v>
      </c>
      <c r="D46" s="76">
        <v>62949.08</v>
      </c>
      <c r="E46" s="76">
        <v>-1506501.13</v>
      </c>
    </row>
    <row r="47" spans="1:5" x14ac:dyDescent="0.25">
      <c r="A47" s="74" t="s">
        <v>36</v>
      </c>
      <c r="B47" s="76">
        <v>0</v>
      </c>
      <c r="C47" s="76">
        <v>0</v>
      </c>
      <c r="D47" s="76">
        <v>0</v>
      </c>
      <c r="E47" s="76">
        <v>-1506501.13</v>
      </c>
    </row>
    <row r="48" spans="1:5" x14ac:dyDescent="0.25">
      <c r="A48" s="74" t="s">
        <v>35</v>
      </c>
      <c r="B48" s="76">
        <v>0</v>
      </c>
      <c r="C48" s="76">
        <v>0</v>
      </c>
      <c r="D48" s="76">
        <v>0</v>
      </c>
      <c r="E48" s="76">
        <v>-1506501.13</v>
      </c>
    </row>
    <row r="49" spans="1:5" x14ac:dyDescent="0.25">
      <c r="A49" s="74" t="s">
        <v>34</v>
      </c>
      <c r="B49" s="76">
        <v>0</v>
      </c>
      <c r="C49" s="76">
        <v>0</v>
      </c>
      <c r="D49" s="76">
        <v>0</v>
      </c>
      <c r="E49" s="76">
        <v>-1506501.13</v>
      </c>
    </row>
    <row r="50" spans="1:5" x14ac:dyDescent="0.25">
      <c r="A50" s="74" t="s">
        <v>33</v>
      </c>
      <c r="B50" s="76">
        <v>0</v>
      </c>
      <c r="C50" s="76">
        <v>0</v>
      </c>
      <c r="D50" s="76">
        <v>0</v>
      </c>
      <c r="E50" s="76">
        <v>-1506501.13</v>
      </c>
    </row>
    <row r="51" spans="1:5" x14ac:dyDescent="0.25">
      <c r="A51" s="74" t="s">
        <v>32</v>
      </c>
      <c r="B51" s="76">
        <v>755388.96</v>
      </c>
      <c r="C51" s="76">
        <v>0</v>
      </c>
      <c r="D51" s="76">
        <v>755388.96</v>
      </c>
      <c r="E51" s="76">
        <v>-1506501.13</v>
      </c>
    </row>
    <row r="54" spans="1:5" x14ac:dyDescent="0.25">
      <c r="A54" s="102" t="s">
        <v>61</v>
      </c>
      <c r="B54" s="74"/>
      <c r="C54" s="74"/>
      <c r="D54" s="74"/>
      <c r="E54" s="74"/>
    </row>
    <row r="55" spans="1:5" x14ac:dyDescent="0.25">
      <c r="A55" s="103" t="s">
        <v>78</v>
      </c>
      <c r="B55" s="74"/>
      <c r="C55" s="74"/>
      <c r="D55" s="74"/>
      <c r="E55" s="74"/>
    </row>
    <row r="56" spans="1:5" x14ac:dyDescent="0.25">
      <c r="A56" s="103"/>
      <c r="B56" s="74"/>
      <c r="C56" s="74"/>
      <c r="D56" s="74"/>
      <c r="E56" s="74"/>
    </row>
    <row r="57" spans="1:5" x14ac:dyDescent="0.25">
      <c r="A57" s="104">
        <v>2017</v>
      </c>
      <c r="B57" s="74"/>
      <c r="C57" s="74"/>
      <c r="D57" s="74"/>
      <c r="E57" s="74"/>
    </row>
    <row r="58" spans="1:5" x14ac:dyDescent="0.25">
      <c r="A58" s="103" t="s">
        <v>31</v>
      </c>
      <c r="B58" s="74"/>
      <c r="C58" s="74"/>
      <c r="D58" s="74"/>
      <c r="E58" s="74"/>
    </row>
    <row r="59" spans="1:5" x14ac:dyDescent="0.25">
      <c r="A59" s="88" t="s">
        <v>52</v>
      </c>
      <c r="B59" s="88" t="s">
        <v>51</v>
      </c>
      <c r="C59" s="88" t="s">
        <v>50</v>
      </c>
      <c r="D59" s="88" t="s">
        <v>49</v>
      </c>
      <c r="E59" s="88" t="s">
        <v>53</v>
      </c>
    </row>
    <row r="60" spans="1:5" x14ac:dyDescent="0.25">
      <c r="A60" s="74" t="s">
        <v>48</v>
      </c>
      <c r="B60" s="76">
        <v>0</v>
      </c>
      <c r="C60" s="76">
        <v>0</v>
      </c>
      <c r="D60" s="76">
        <v>0</v>
      </c>
      <c r="E60" s="76">
        <v>0</v>
      </c>
    </row>
    <row r="61" spans="1:5" x14ac:dyDescent="0.25">
      <c r="A61" s="74" t="s">
        <v>2</v>
      </c>
      <c r="B61" s="76">
        <v>0</v>
      </c>
      <c r="C61" s="76">
        <v>0</v>
      </c>
      <c r="D61" s="76">
        <v>0</v>
      </c>
      <c r="E61" s="76">
        <v>0</v>
      </c>
    </row>
    <row r="62" spans="1:5" x14ac:dyDescent="0.25">
      <c r="A62" s="74" t="s">
        <v>47</v>
      </c>
      <c r="B62" s="76">
        <v>0</v>
      </c>
      <c r="C62" s="76">
        <v>0</v>
      </c>
      <c r="D62" s="76">
        <v>0</v>
      </c>
      <c r="E62" s="76">
        <v>0</v>
      </c>
    </row>
    <row r="63" spans="1:5" x14ac:dyDescent="0.25">
      <c r="A63" s="74" t="s">
        <v>46</v>
      </c>
      <c r="B63" s="76">
        <v>0</v>
      </c>
      <c r="C63" s="76">
        <v>0</v>
      </c>
      <c r="D63" s="76">
        <v>0</v>
      </c>
      <c r="E63" s="76">
        <v>0</v>
      </c>
    </row>
    <row r="64" spans="1:5" x14ac:dyDescent="0.25">
      <c r="A64" s="74" t="s">
        <v>45</v>
      </c>
      <c r="B64" s="76">
        <v>0</v>
      </c>
      <c r="C64" s="76">
        <v>0</v>
      </c>
      <c r="D64" s="76">
        <v>0</v>
      </c>
      <c r="E64" s="76">
        <v>0</v>
      </c>
    </row>
    <row r="65" spans="1:5" x14ac:dyDescent="0.25">
      <c r="A65" s="74" t="s">
        <v>44</v>
      </c>
      <c r="B65" s="76">
        <v>0</v>
      </c>
      <c r="C65" s="76">
        <v>0</v>
      </c>
      <c r="D65" s="76">
        <v>0</v>
      </c>
      <c r="E65" s="76">
        <v>0</v>
      </c>
    </row>
    <row r="66" spans="1:5" x14ac:dyDescent="0.25">
      <c r="A66" s="74" t="s">
        <v>43</v>
      </c>
      <c r="B66" s="76">
        <v>0</v>
      </c>
      <c r="C66" s="76">
        <v>0</v>
      </c>
      <c r="D66" s="76">
        <v>0</v>
      </c>
      <c r="E66" s="76">
        <v>0</v>
      </c>
    </row>
    <row r="67" spans="1:5" x14ac:dyDescent="0.25">
      <c r="A67" s="74" t="s">
        <v>42</v>
      </c>
      <c r="B67" s="76">
        <v>0</v>
      </c>
      <c r="C67" s="76">
        <v>0</v>
      </c>
      <c r="D67" s="76">
        <v>0</v>
      </c>
      <c r="E67" s="76">
        <v>0</v>
      </c>
    </row>
    <row r="68" spans="1:5" x14ac:dyDescent="0.25">
      <c r="A68" s="74" t="s">
        <v>41</v>
      </c>
      <c r="B68" s="76">
        <v>0</v>
      </c>
      <c r="C68" s="76">
        <v>0</v>
      </c>
      <c r="D68" s="76">
        <v>0</v>
      </c>
      <c r="E68" s="76">
        <v>0</v>
      </c>
    </row>
    <row r="69" spans="1:5" x14ac:dyDescent="0.25">
      <c r="A69" s="74" t="s">
        <v>40</v>
      </c>
      <c r="B69" s="76">
        <v>0</v>
      </c>
      <c r="C69" s="76">
        <v>0</v>
      </c>
      <c r="D69" s="76">
        <v>0</v>
      </c>
      <c r="E69" s="76">
        <v>0</v>
      </c>
    </row>
    <row r="70" spans="1:5" x14ac:dyDescent="0.25">
      <c r="A70" s="74" t="s">
        <v>39</v>
      </c>
      <c r="B70" s="76">
        <v>0</v>
      </c>
      <c r="C70" s="76">
        <v>0</v>
      </c>
      <c r="D70" s="76">
        <v>0</v>
      </c>
      <c r="E70" s="76">
        <v>0</v>
      </c>
    </row>
    <row r="71" spans="1:5" x14ac:dyDescent="0.25">
      <c r="A71" s="74" t="s">
        <v>38</v>
      </c>
      <c r="B71" s="76">
        <v>0</v>
      </c>
      <c r="C71" s="76">
        <v>0</v>
      </c>
      <c r="D71" s="76">
        <v>0</v>
      </c>
      <c r="E71" s="76">
        <v>0</v>
      </c>
    </row>
    <row r="72" spans="1:5" x14ac:dyDescent="0.25">
      <c r="A72" s="74" t="s">
        <v>37</v>
      </c>
      <c r="B72" s="76">
        <v>1740283.87</v>
      </c>
      <c r="C72" s="76">
        <v>4002173.96</v>
      </c>
      <c r="D72" s="76">
        <v>-2261890.09</v>
      </c>
      <c r="E72" s="76">
        <v>-2261890.09</v>
      </c>
    </row>
    <row r="73" spans="1:5" x14ac:dyDescent="0.25">
      <c r="A73" s="74" t="s">
        <v>36</v>
      </c>
      <c r="B73" s="76">
        <v>0</v>
      </c>
      <c r="C73" s="76">
        <v>0</v>
      </c>
      <c r="D73" s="76">
        <v>0</v>
      </c>
      <c r="E73" s="76">
        <v>-2261890.09</v>
      </c>
    </row>
    <row r="74" spans="1:5" x14ac:dyDescent="0.25">
      <c r="A74" s="74" t="s">
        <v>35</v>
      </c>
      <c r="B74" s="76">
        <v>0</v>
      </c>
      <c r="C74" s="76">
        <v>0</v>
      </c>
      <c r="D74" s="76">
        <v>0</v>
      </c>
      <c r="E74" s="76">
        <v>-2261890.09</v>
      </c>
    </row>
    <row r="75" spans="1:5" x14ac:dyDescent="0.25">
      <c r="A75" s="74" t="s">
        <v>34</v>
      </c>
      <c r="B75" s="76">
        <v>0</v>
      </c>
      <c r="C75" s="76">
        <v>0</v>
      </c>
      <c r="D75" s="76">
        <v>0</v>
      </c>
      <c r="E75" s="76">
        <v>-2261890.09</v>
      </c>
    </row>
    <row r="76" spans="1:5" x14ac:dyDescent="0.25">
      <c r="A76" s="74" t="s">
        <v>33</v>
      </c>
      <c r="B76" s="76">
        <v>0</v>
      </c>
      <c r="C76" s="76">
        <v>0</v>
      </c>
      <c r="D76" s="76">
        <v>0</v>
      </c>
      <c r="E76" s="76">
        <v>-2261890.09</v>
      </c>
    </row>
    <row r="77" spans="1:5" x14ac:dyDescent="0.25">
      <c r="A77" s="74" t="s">
        <v>32</v>
      </c>
      <c r="B77" s="76">
        <v>1740283.87</v>
      </c>
      <c r="C77" s="76">
        <v>4002173.96</v>
      </c>
      <c r="D77" s="76">
        <v>-2261890.09</v>
      </c>
      <c r="E77" s="76">
        <v>-2261890.09</v>
      </c>
    </row>
  </sheetData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0E13C18-2644-4528-9588-A7039AA9070E}"/>
</file>

<file path=customXml/itemProps2.xml><?xml version="1.0" encoding="utf-8"?>
<ds:datastoreItem xmlns:ds="http://schemas.openxmlformats.org/officeDocument/2006/customXml" ds:itemID="{FC5E6A90-2694-4833-AF9E-87A7D0E12EC2}"/>
</file>

<file path=customXml/itemProps3.xml><?xml version="1.0" encoding="utf-8"?>
<ds:datastoreItem xmlns:ds="http://schemas.openxmlformats.org/officeDocument/2006/customXml" ds:itemID="{B82D165C-263A-4049-9600-BDA7E5F05062}"/>
</file>

<file path=customXml/itemProps4.xml><?xml version="1.0" encoding="utf-8"?>
<ds:datastoreItem xmlns:ds="http://schemas.openxmlformats.org/officeDocument/2006/customXml" ds:itemID="{58DEBABA-E9CD-495F-B1F5-DC0C3864F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Lead E </vt:lpstr>
      <vt:lpstr>Summary</vt:lpstr>
      <vt:lpstr>Rate Year - Electric</vt:lpstr>
      <vt:lpstr>Charged to IS - Elec </vt:lpstr>
      <vt:lpstr>Acct 18700041 </vt:lpstr>
      <vt:lpstr>Acct. 18700081</vt:lpstr>
      <vt:lpstr>25600081 Elec Def Gains Pending</vt:lpstr>
      <vt:lpstr>Acct. 25600081</vt:lpstr>
      <vt:lpstr>Acct. 25600121</vt:lpstr>
      <vt:lpstr>'Rate Year - 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MarvelousMarina</cp:lastModifiedBy>
  <cp:lastPrinted>2019-05-31T19:23:09Z</cp:lastPrinted>
  <dcterms:created xsi:type="dcterms:W3CDTF">2010-08-24T21:06:57Z</dcterms:created>
  <dcterms:modified xsi:type="dcterms:W3CDTF">2019-06-21T20:41:58Z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