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8060" windowHeight="12660"/>
  </bookViews>
  <sheets>
    <sheet name="Lead G " sheetId="36" r:id="rId1"/>
    <sheet name="Summary" sheetId="11" r:id="rId2"/>
    <sheet name="Rate Year - Gas" sheetId="9" r:id="rId3"/>
    <sheet name="Charged to IS - Gas " sheetId="30" r:id="rId4"/>
    <sheet name="Acct. 18700082" sheetId="32" r:id="rId5"/>
    <sheet name="Acct. 18700032" sheetId="31" r:id="rId6"/>
    <sheet name="Acct. 25600122 " sheetId="35" r:id="rId7"/>
  </sheets>
  <definedNames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3">'Charged to IS - Gas '!$A$1:$H$38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</definedNames>
  <calcPr calcId="145621"/>
</workbook>
</file>

<file path=xl/calcChain.xml><?xml version="1.0" encoding="utf-8"?>
<calcChain xmlns="http://schemas.openxmlformats.org/spreadsheetml/2006/main">
  <c r="D24" i="11" l="1"/>
  <c r="E16" i="36" l="1"/>
  <c r="D16" i="36"/>
  <c r="F16" i="36" s="1"/>
  <c r="A16" i="36"/>
  <c r="A17" i="36" s="1"/>
  <c r="A18" i="36" s="1"/>
  <c r="A19" i="36" s="1"/>
  <c r="A20" i="36" s="1"/>
  <c r="A21" i="36" s="1"/>
  <c r="A22" i="36" s="1"/>
  <c r="D13" i="9" l="1"/>
  <c r="D12" i="9"/>
  <c r="D11" i="9"/>
  <c r="C25" i="9" l="1"/>
  <c r="C24" i="9"/>
  <c r="C12" i="9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11" i="9"/>
  <c r="C9" i="9"/>
  <c r="B13" i="9"/>
  <c r="B14" i="9" s="1"/>
  <c r="B12" i="9"/>
  <c r="B11" i="9"/>
  <c r="E37" i="30" l="1"/>
  <c r="E33" i="30"/>
  <c r="E17" i="30"/>
  <c r="E36" i="30" s="1"/>
  <c r="E38" i="30" l="1"/>
  <c r="D26" i="11" s="1"/>
  <c r="E41" i="9" l="1"/>
  <c r="A21" i="11" l="1"/>
  <c r="A22" i="11" s="1"/>
  <c r="A23" i="11" s="1"/>
  <c r="C26" i="9" l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l="1"/>
  <c r="D19" i="11" s="1"/>
  <c r="D18" i="11"/>
  <c r="D14" i="9"/>
  <c r="A15" i="11"/>
  <c r="A16" i="11" s="1"/>
  <c r="A17" i="11" s="1"/>
  <c r="D20" i="11" l="1"/>
  <c r="A18" i="11"/>
  <c r="A19" i="11" s="1"/>
  <c r="A20" i="11" s="1"/>
  <c r="D15" i="9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l="1"/>
  <c r="E45" i="9" s="1"/>
  <c r="B15" i="9"/>
  <c r="A24" i="11"/>
  <c r="A25" i="11" s="1"/>
  <c r="A26" i="11" s="1"/>
  <c r="A27" i="11" s="1"/>
  <c r="A28" i="11" s="1"/>
  <c r="A29" i="11" s="1"/>
  <c r="A30" i="11" s="1"/>
  <c r="A31" i="11" s="1"/>
  <c r="A32" i="11" s="1"/>
  <c r="B16" i="9" l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D14" i="11"/>
  <c r="B41" i="9" l="1"/>
  <c r="E44" i="9" l="1"/>
  <c r="E47" i="9" s="1"/>
  <c r="D15" i="11"/>
  <c r="D16" i="11" s="1"/>
  <c r="D22" i="11" s="1"/>
  <c r="D28" i="11" l="1"/>
  <c r="D30" i="11" s="1"/>
  <c r="D32" i="11" s="1"/>
  <c r="G16" i="36"/>
  <c r="H16" i="36" s="1"/>
  <c r="H18" i="36" s="1"/>
  <c r="H20" i="36" s="1"/>
  <c r="H22" i="36" s="1"/>
</calcChain>
</file>

<file path=xl/sharedStrings.xml><?xml version="1.0" encoding="utf-8"?>
<sst xmlns="http://schemas.openxmlformats.org/spreadsheetml/2006/main" count="467" uniqueCount="101">
  <si>
    <t>Order</t>
  </si>
  <si>
    <t>Cost Element</t>
  </si>
  <si>
    <t>Cost element name</t>
  </si>
  <si>
    <t>Name</t>
  </si>
  <si>
    <t>Val.in rep.cur.</t>
  </si>
  <si>
    <t>Posting Date</t>
  </si>
  <si>
    <t>Offsetting acct no.</t>
  </si>
  <si>
    <t>64000100</t>
  </si>
  <si>
    <t>Depreciation Expense</t>
  </si>
  <si>
    <t>Activities through the beginning of rate year:</t>
  </si>
  <si>
    <t>DEFERRED GAINS/LOSSES ON PROPERTY SALES</t>
  </si>
  <si>
    <t>LINE</t>
  </si>
  <si>
    <t>NO.</t>
  </si>
  <si>
    <t>DESCRIPTION</t>
  </si>
  <si>
    <t>AMOUNT</t>
  </si>
  <si>
    <t>1</t>
  </si>
  <si>
    <t>INCREASE (DECREASE) NOI</t>
  </si>
  <si>
    <t>Deferred Losses</t>
  </si>
  <si>
    <t>Deferred Gains</t>
  </si>
  <si>
    <t>on Property Sales Gas</t>
  </si>
  <si>
    <t>Def Losses - Disp</t>
  </si>
  <si>
    <t>Gains from disposition of Utility Plant - Gas</t>
  </si>
  <si>
    <t>41160302</t>
  </si>
  <si>
    <t>Amort of Plant Gains - Gas</t>
  </si>
  <si>
    <t>Losses from disposition of Utility Plant - Gas</t>
  </si>
  <si>
    <t>41170302</t>
  </si>
  <si>
    <t>Amort of Plant Losses - Gas</t>
  </si>
  <si>
    <t>PUGET SOUND ENERGY - GAS</t>
  </si>
  <si>
    <t>SAP Download</t>
  </si>
  <si>
    <t>Period</t>
  </si>
  <si>
    <t>Debit</t>
  </si>
  <si>
    <t>Credit</t>
  </si>
  <si>
    <t>Balance</t>
  </si>
  <si>
    <t>Balance Carryforward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</si>
  <si>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</si>
  <si>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</si>
  <si>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</si>
  <si>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</si>
  <si>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</si>
  <si>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</si>
  <si>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</si>
  <si>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</si>
  <si>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</si>
  <si>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</si>
  <si>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</si>
  <si>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</si>
  <si>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</si>
  <si>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</si>
  <si>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</si>
  <si>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Total</t>
  </si>
  <si>
    <t>Downloaded from SAP</t>
  </si>
  <si>
    <t xml:space="preserve">Pending Approval </t>
  </si>
  <si>
    <t>Cumulative balance</t>
  </si>
  <si>
    <t>Def Gains - Disp</t>
  </si>
  <si>
    <t>INCREASE (DECREASE) EXPENSE  (LINE 5 - LINE 7)</t>
  </si>
  <si>
    <t xml:space="preserve">TOTAL DEFERRED NET LOSS TO AMORTIZE </t>
  </si>
  <si>
    <t>NET LOSS PENDING APPROVAL (Line 5 + Line 6)</t>
  </si>
  <si>
    <t>ANNUAL AMORTIZATION (LINE 9 ÷ 36 MONTHS) x 12</t>
  </si>
  <si>
    <t xml:space="preserve">Exhibit No. ______ </t>
  </si>
  <si>
    <t>NET LOSS (Line 3 + Line 7)</t>
  </si>
  <si>
    <t>AMORTIZATION OF DEFERRED NET LOSS FOR TEST YEAR</t>
  </si>
  <si>
    <t>Name of offsetting acct</t>
  </si>
  <si>
    <t xml:space="preserve">2017 GENERAL RATE CASE </t>
  </si>
  <si>
    <t>Page 6.13</t>
  </si>
  <si>
    <t>18700032</t>
  </si>
  <si>
    <t xml:space="preserve">Deferred Loss </t>
  </si>
  <si>
    <t>FOR THE TWELVE MONTHS ENDED DECEMBER 31, 2018</t>
  </si>
  <si>
    <t>18700082</t>
  </si>
  <si>
    <t>Deferred Loss Approved UG-170034</t>
  </si>
  <si>
    <t>Balance on Dec 1, 2017</t>
  </si>
  <si>
    <t>12/2017 - Transfer Activity</t>
  </si>
  <si>
    <t>12/2017- Monthly Activity</t>
  </si>
  <si>
    <t>25600122</t>
  </si>
  <si>
    <t>Deferred Gain Approved UG-170034</t>
  </si>
  <si>
    <t>Balance as of May, 2020</t>
  </si>
  <si>
    <t>Approved in 2017 GRC</t>
  </si>
  <si>
    <t>2017 GRC approved Deferred Losses - Account 18700082</t>
  </si>
  <si>
    <t>2011 GRC approved Deferred Gains - Account 25600122</t>
  </si>
  <si>
    <t>Net Deferred Losses - 2017 GRC</t>
  </si>
  <si>
    <t>INCREASE (DECREASE) FIT @ 21%</t>
  </si>
  <si>
    <t>Docket Number UG-19</t>
  </si>
  <si>
    <t>DEFERRED GAIN PENDING APPROVAL SINCE UG-170034</t>
  </si>
  <si>
    <t>DEFERRED LOSS PENDING APPROVAL SINCE UG-170034</t>
  </si>
  <si>
    <t>INCREASE (DECREASE) FIT</t>
  </si>
  <si>
    <t>INCREASE (DECREASE) EXPENSE  (LINE 2)</t>
  </si>
  <si>
    <t>APPROVED IN  UE-170033 &amp; PENDING APPROVAL</t>
  </si>
  <si>
    <t xml:space="preserve">AMORTIZATION of NET DEFERRED GAIN </t>
  </si>
  <si>
    <t>d</t>
  </si>
  <si>
    <t>c=b-a</t>
  </si>
  <si>
    <t>b</t>
  </si>
  <si>
    <t>a</t>
  </si>
  <si>
    <t>%'s</t>
  </si>
  <si>
    <t>ADJUSTMENT</t>
  </si>
  <si>
    <t>PROFORMA</t>
  </si>
  <si>
    <t>RESTATED</t>
  </si>
  <si>
    <t>YEAR</t>
  </si>
  <si>
    <t>TEST</t>
  </si>
  <si>
    <t xml:space="preserve">2019 GENERAL RATE CASE </t>
  </si>
  <si>
    <t>e=d-b</t>
  </si>
  <si>
    <r>
      <t>DEFERRED GAIN RECORDED FOR UG-170034,</t>
    </r>
    <r>
      <rPr>
        <i/>
        <sz val="10"/>
        <rFont val="Times New Roman"/>
        <family val="1"/>
      </rPr>
      <t xml:space="preserve"> et al.</t>
    </r>
    <r>
      <rPr>
        <sz val="10"/>
        <rFont val="Times New Roman"/>
        <family val="1"/>
      </rPr>
      <t xml:space="preserve"> at 4/30/2020</t>
    </r>
  </si>
  <si>
    <r>
      <t>DEFERRED LOSS RECORDED FOR UG-170034,</t>
    </r>
    <r>
      <rPr>
        <i/>
        <sz val="10"/>
        <rFont val="Times New Roman"/>
        <family val="1"/>
      </rPr>
      <t xml:space="preserve"> et al.</t>
    </r>
    <r>
      <rPr>
        <sz val="10"/>
        <rFont val="Times New Roman"/>
        <family val="1"/>
      </rPr>
      <t xml:space="preserve"> at 4/30/2020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</si>
</sst>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Yes&quot;;&quot;Yes&quot;;&quot;No&quot;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00000"/>
    <numFmt numFmtId="169" formatCode="0.00_)"/>
    <numFmt numFmtId="170" formatCode="&quot;$&quot;#,##0\ ;\(&quot;$&quot;#,##0\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8"/>
      <name val="Arial"/>
      <family val="2"/>
    </font>
    <font>
      <sz val="10"/>
      <color indexed="2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2"/>
      <name val="Arial"/>
      <family val="2"/>
    </font>
    <font>
      <b/>
      <sz val="8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i/>
      <sz val="10"/>
      <name val="Times New Roman"/>
      <family val="1"/>
    </font>
    <font>
      <sz val="11"/>
      <color indexed="8"/>
      <name val="Calibri"/>
      <family val="2"/>
    </font>
    <font>
      <i/>
      <sz val="10"/>
      <name val="Times New Roman"/>
      <family val="1"/>
    </font>
    <font>
      <sz val="11"/>
      <name val="Tahom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22" applyNumberFormat="0" applyAlignment="0" applyProtection="0"/>
    <xf numFmtId="0" fontId="27" fillId="31" borderId="23" applyNumberFormat="0" applyAlignment="0" applyProtection="0"/>
    <xf numFmtId="43" fontId="22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12" fillId="0" borderId="0" applyFont="0" applyFill="0" applyBorder="0" applyAlignment="0" applyProtection="0"/>
    <xf numFmtId="44" fontId="22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/>
    <xf numFmtId="168" fontId="10" fillId="0" borderId="0"/>
    <xf numFmtId="0" fontId="28" fillId="0" borderId="0" applyNumberFormat="0" applyFill="0" applyBorder="0" applyAlignment="0" applyProtection="0"/>
    <xf numFmtId="0" fontId="29" fillId="32" borderId="0" applyNumberFormat="0" applyBorder="0" applyAlignment="0" applyProtection="0"/>
    <xf numFmtId="38" fontId="4" fillId="2" borderId="0" applyNumberFormat="0" applyBorder="0" applyAlignment="0" applyProtection="0"/>
    <xf numFmtId="38" fontId="11" fillId="2" borderId="0" applyNumberFormat="0" applyBorder="0" applyAlignment="0" applyProtection="0"/>
    <xf numFmtId="0" fontId="30" fillId="0" borderId="24" applyNumberFormat="0" applyFill="0" applyAlignment="0" applyProtection="0"/>
    <xf numFmtId="0" fontId="31" fillId="0" borderId="25" applyNumberFormat="0" applyFill="0" applyAlignment="0" applyProtection="0"/>
    <xf numFmtId="0" fontId="32" fillId="0" borderId="26" applyNumberFormat="0" applyFill="0" applyAlignment="0" applyProtection="0"/>
    <xf numFmtId="0" fontId="32" fillId="0" borderId="0" applyNumberFormat="0" applyFill="0" applyBorder="0" applyAlignment="0" applyProtection="0"/>
    <xf numFmtId="38" fontId="6" fillId="0" borderId="0"/>
    <xf numFmtId="38" fontId="13" fillId="0" borderId="0"/>
    <xf numFmtId="40" fontId="6" fillId="0" borderId="0"/>
    <xf numFmtId="40" fontId="13" fillId="0" borderId="0"/>
    <xf numFmtId="0" fontId="33" fillId="33" borderId="22" applyNumberFormat="0" applyAlignment="0" applyProtection="0"/>
    <xf numFmtId="10" fontId="4" fillId="3" borderId="1" applyNumberFormat="0" applyBorder="0" applyAlignment="0" applyProtection="0"/>
    <xf numFmtId="10" fontId="11" fillId="3" borderId="1" applyNumberFormat="0" applyBorder="0" applyAlignment="0" applyProtection="0"/>
    <xf numFmtId="0" fontId="34" fillId="0" borderId="27" applyNumberFormat="0" applyFill="0" applyAlignment="0" applyProtection="0"/>
    <xf numFmtId="44" fontId="7" fillId="0" borderId="2" applyNumberFormat="0" applyFont="0" applyAlignment="0">
      <alignment horizontal="center"/>
    </xf>
    <xf numFmtId="44" fontId="9" fillId="0" borderId="2" applyNumberFormat="0" applyFont="0" applyAlignment="0">
      <alignment horizontal="center"/>
    </xf>
    <xf numFmtId="44" fontId="7" fillId="0" borderId="3" applyNumberFormat="0" applyFont="0" applyAlignment="0">
      <alignment horizontal="center"/>
    </xf>
    <xf numFmtId="44" fontId="9" fillId="0" borderId="3" applyNumberFormat="0" applyFont="0" applyAlignment="0">
      <alignment horizontal="center"/>
    </xf>
    <xf numFmtId="0" fontId="35" fillId="34" borderId="0" applyNumberFormat="0" applyBorder="0" applyAlignment="0" applyProtection="0"/>
    <xf numFmtId="169" fontId="8" fillId="0" borderId="0"/>
    <xf numFmtId="0" fontId="10" fillId="0" borderId="0"/>
    <xf numFmtId="0" fontId="2" fillId="0" borderId="0"/>
    <xf numFmtId="0" fontId="2" fillId="0" borderId="0"/>
    <xf numFmtId="0" fontId="2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39" fontId="20" fillId="0" borderId="0"/>
    <xf numFmtId="0" fontId="23" fillId="0" borderId="0"/>
    <xf numFmtId="0" fontId="18" fillId="35" borderId="28" applyNumberFormat="0" applyFont="0" applyAlignment="0" applyProtection="0"/>
    <xf numFmtId="0" fontId="36" fillId="30" borderId="29" applyNumberFormat="0" applyAlignment="0" applyProtection="0"/>
    <xf numFmtId="10" fontId="2" fillId="0" borderId="0" applyFont="0" applyFill="0" applyBorder="0" applyAlignment="0" applyProtection="0"/>
    <xf numFmtId="10" fontId="10" fillId="0" borderId="0" applyFont="0" applyFill="0" applyBorder="0" applyAlignment="0" applyProtection="0"/>
    <xf numFmtId="38" fontId="4" fillId="0" borderId="4"/>
    <xf numFmtId="38" fontId="11" fillId="0" borderId="4"/>
    <xf numFmtId="38" fontId="6" fillId="0" borderId="5"/>
    <xf numFmtId="38" fontId="13" fillId="0" borderId="5"/>
    <xf numFmtId="167" fontId="2" fillId="0" borderId="0">
      <alignment horizontal="left" wrapText="1"/>
    </xf>
    <xf numFmtId="167" fontId="10" fillId="0" borderId="0">
      <alignment horizontal="left" wrapText="1"/>
    </xf>
    <xf numFmtId="0" fontId="2" fillId="0" borderId="0">
      <alignment horizontal="left" wrapText="1"/>
    </xf>
    <xf numFmtId="0" fontId="37" fillId="0" borderId="0" applyNumberFormat="0" applyFill="0" applyBorder="0" applyAlignment="0" applyProtection="0"/>
    <xf numFmtId="0" fontId="38" fillId="0" borderId="30" applyNumberFormat="0" applyFill="0" applyAlignment="0" applyProtection="0"/>
    <xf numFmtId="0" fontId="39" fillId="0" borderId="0" applyNumberFormat="0" applyFill="0" applyBorder="0" applyAlignment="0" applyProtection="0"/>
    <xf numFmtId="0" fontId="1" fillId="0" borderId="0"/>
    <xf numFmtId="167" fontId="2" fillId="0" borderId="0">
      <alignment horizontal="left" wrapText="1"/>
    </xf>
    <xf numFmtId="43" fontId="2" fillId="0" borderId="0" applyFont="0" applyFill="0" applyBorder="0" applyAlignment="0" applyProtection="0"/>
    <xf numFmtId="0" fontId="2" fillId="0" borderId="0"/>
  </cellStyleXfs>
  <cellXfs count="134">
    <xf numFmtId="0" fontId="2" fillId="0" borderId="0" xfId="0" applyFont="1"/>
    <xf numFmtId="166" fontId="15" fillId="0" borderId="6" xfId="0" applyNumberFormat="1" applyFont="1" applyBorder="1" applyAlignment="1">
      <alignment horizontal="center"/>
    </xf>
    <xf numFmtId="0" fontId="15" fillId="0" borderId="0" xfId="60" applyFont="1" applyFill="1" applyAlignment="1"/>
    <xf numFmtId="1" fontId="15" fillId="0" borderId="0" xfId="60" quotePrefix="1" applyNumberFormat="1" applyFont="1" applyFill="1" applyAlignment="1">
      <alignment horizontal="left"/>
    </xf>
    <xf numFmtId="0" fontId="2" fillId="0" borderId="0" xfId="61"/>
    <xf numFmtId="0" fontId="15" fillId="0" borderId="0" xfId="61" applyFont="1"/>
    <xf numFmtId="0" fontId="14" fillId="0" borderId="0" xfId="61" applyFont="1"/>
    <xf numFmtId="0" fontId="3" fillId="2" borderId="6" xfId="61" applyFont="1" applyFill="1" applyBorder="1" applyAlignment="1">
      <alignment horizontal="center"/>
    </xf>
    <xf numFmtId="0" fontId="3" fillId="2" borderId="7" xfId="61" applyFont="1" applyFill="1" applyBorder="1" applyAlignment="1">
      <alignment horizontal="center"/>
    </xf>
    <xf numFmtId="0" fontId="3" fillId="2" borderId="8" xfId="61" applyFont="1" applyFill="1" applyBorder="1" applyAlignment="1">
      <alignment horizontal="center"/>
    </xf>
    <xf numFmtId="0" fontId="3" fillId="2" borderId="9" xfId="61" applyFont="1" applyFill="1" applyBorder="1" applyAlignment="1">
      <alignment horizontal="center"/>
    </xf>
    <xf numFmtId="0" fontId="3" fillId="2" borderId="10" xfId="61" applyFont="1" applyFill="1" applyBorder="1" applyAlignment="1">
      <alignment horizontal="center"/>
    </xf>
    <xf numFmtId="0" fontId="3" fillId="0" borderId="11" xfId="61" applyFont="1" applyBorder="1"/>
    <xf numFmtId="44" fontId="15" fillId="0" borderId="6" xfId="61" applyNumberFormat="1" applyFont="1" applyFill="1" applyBorder="1"/>
    <xf numFmtId="0" fontId="14" fillId="0" borderId="6" xfId="61" applyFont="1" applyBorder="1" applyAlignment="1">
      <alignment wrapText="1"/>
    </xf>
    <xf numFmtId="43" fontId="15" fillId="0" borderId="6" xfId="61" applyNumberFormat="1" applyFont="1" applyFill="1" applyBorder="1" applyAlignment="1">
      <alignment wrapText="1"/>
    </xf>
    <xf numFmtId="43" fontId="15" fillId="0" borderId="6" xfId="61" applyNumberFormat="1" applyFont="1" applyBorder="1" applyAlignment="1">
      <alignment wrapText="1"/>
    </xf>
    <xf numFmtId="0" fontId="15" fillId="0" borderId="0" xfId="61" applyFont="1" applyAlignment="1">
      <alignment wrapText="1"/>
    </xf>
    <xf numFmtId="166" fontId="15" fillId="0" borderId="6" xfId="61" applyNumberFormat="1" applyFont="1" applyBorder="1" applyAlignment="1">
      <alignment horizontal="center"/>
    </xf>
    <xf numFmtId="43" fontId="15" fillId="0" borderId="6" xfId="61" applyNumberFormat="1" applyFont="1" applyFill="1" applyBorder="1"/>
    <xf numFmtId="43" fontId="15" fillId="0" borderId="6" xfId="61" applyNumberFormat="1" applyFont="1" applyBorder="1"/>
    <xf numFmtId="166" fontId="15" fillId="0" borderId="6" xfId="61" quotePrefix="1" applyNumberFormat="1" applyFont="1" applyBorder="1" applyAlignment="1">
      <alignment horizontal="center"/>
    </xf>
    <xf numFmtId="166" fontId="3" fillId="0" borderId="12" xfId="61" applyNumberFormat="1" applyFont="1" applyBorder="1"/>
    <xf numFmtId="44" fontId="3" fillId="0" borderId="12" xfId="61" applyNumberFormat="1" applyFont="1" applyBorder="1"/>
    <xf numFmtId="166" fontId="15" fillId="0" borderId="0" xfId="61" applyNumberFormat="1" applyFont="1"/>
    <xf numFmtId="43" fontId="15" fillId="0" borderId="0" xfId="61" applyNumberFormat="1" applyFont="1"/>
    <xf numFmtId="0" fontId="3" fillId="0" borderId="0" xfId="61" applyFont="1" applyFill="1"/>
    <xf numFmtId="0" fontId="2" fillId="0" borderId="0" xfId="61" applyFont="1"/>
    <xf numFmtId="0" fontId="2" fillId="0" borderId="5" xfId="61" applyFont="1" applyFill="1" applyBorder="1"/>
    <xf numFmtId="14" fontId="2" fillId="0" borderId="5" xfId="61" applyNumberFormat="1" applyFont="1" applyFill="1" applyBorder="1" applyAlignment="1">
      <alignment horizontal="right"/>
    </xf>
    <xf numFmtId="0" fontId="3" fillId="0" borderId="0" xfId="62" applyFont="1" applyFill="1"/>
    <xf numFmtId="0" fontId="16" fillId="0" borderId="0" xfId="61" applyFont="1" applyFill="1" applyAlignment="1"/>
    <xf numFmtId="15" fontId="15" fillId="0" borderId="0" xfId="61" applyNumberFormat="1" applyFont="1" applyFill="1" applyAlignment="1"/>
    <xf numFmtId="167" fontId="3" fillId="0" borderId="0" xfId="78" applyNumberFormat="1" applyFont="1" applyFill="1" applyAlignment="1">
      <alignment horizontal="right"/>
    </xf>
    <xf numFmtId="0" fontId="15" fillId="0" borderId="0" xfId="61" applyFont="1" applyFill="1" applyAlignment="1"/>
    <xf numFmtId="0" fontId="3" fillId="0" borderId="0" xfId="61" applyFont="1" applyFill="1" applyAlignment="1"/>
    <xf numFmtId="0" fontId="3" fillId="0" borderId="0" xfId="61" applyFont="1" applyFill="1" applyAlignment="1" applyProtection="1">
      <alignment horizontal="centerContinuous"/>
      <protection locked="0"/>
    </xf>
    <xf numFmtId="0" fontId="3" fillId="0" borderId="0" xfId="61" applyFont="1" applyFill="1" applyAlignment="1">
      <alignment horizontal="centerContinuous"/>
    </xf>
    <xf numFmtId="0" fontId="3" fillId="0" borderId="0" xfId="61" applyFont="1" applyFill="1" applyAlignment="1" applyProtection="1">
      <alignment horizontal="center"/>
      <protection locked="0"/>
    </xf>
    <xf numFmtId="0" fontId="3" fillId="0" borderId="0" xfId="61" applyFont="1" applyFill="1" applyAlignment="1" applyProtection="1">
      <protection locked="0"/>
    </xf>
    <xf numFmtId="0" fontId="3" fillId="0" borderId="13" xfId="61" applyFont="1" applyFill="1" applyBorder="1" applyAlignment="1" applyProtection="1">
      <alignment horizontal="center"/>
      <protection locked="0"/>
    </xf>
    <xf numFmtId="0" fontId="3" fillId="0" borderId="13" xfId="61" applyFont="1" applyFill="1" applyBorder="1" applyAlignment="1"/>
    <xf numFmtId="0" fontId="3" fillId="0" borderId="13" xfId="61" applyFont="1" applyFill="1" applyBorder="1" applyAlignment="1">
      <alignment horizontal="right"/>
    </xf>
    <xf numFmtId="0" fontId="15" fillId="0" borderId="0" xfId="61" applyFont="1" applyFill="1" applyAlignment="1" applyProtection="1">
      <alignment horizontal="center"/>
      <protection locked="0"/>
    </xf>
    <xf numFmtId="165" fontId="15" fillId="0" borderId="0" xfId="61" applyNumberFormat="1" applyFont="1" applyFill="1" applyBorder="1" applyAlignment="1"/>
    <xf numFmtId="37" fontId="15" fillId="0" borderId="0" xfId="61" applyNumberFormat="1" applyFont="1" applyFill="1" applyBorder="1" applyAlignment="1"/>
    <xf numFmtId="4" fontId="2" fillId="0" borderId="0" xfId="61" applyNumberFormat="1"/>
    <xf numFmtId="37" fontId="15" fillId="0" borderId="0" xfId="61" applyNumberFormat="1" applyFont="1" applyFill="1" applyAlignment="1"/>
    <xf numFmtId="1" fontId="15" fillId="0" borderId="0" xfId="61" quotePrefix="1" applyNumberFormat="1" applyFont="1" applyFill="1" applyAlignment="1">
      <alignment horizontal="left"/>
    </xf>
    <xf numFmtId="167" fontId="17" fillId="0" borderId="0" xfId="78" applyNumberFormat="1" applyFont="1" applyFill="1" applyAlignment="1">
      <alignment horizontal="left"/>
    </xf>
    <xf numFmtId="0" fontId="7" fillId="0" borderId="0" xfId="61" applyFont="1"/>
    <xf numFmtId="167" fontId="3" fillId="0" borderId="0" xfId="0" applyNumberFormat="1" applyFont="1" applyFill="1" applyAlignment="1">
      <alignment horizontal="right"/>
    </xf>
    <xf numFmtId="0" fontId="3" fillId="0" borderId="14" xfId="0" applyNumberFormat="1" applyFont="1" applyFill="1" applyBorder="1" applyAlignment="1">
      <alignment horizontal="right"/>
    </xf>
    <xf numFmtId="167" fontId="15" fillId="0" borderId="0" xfId="0" applyNumberFormat="1" applyFont="1" applyFill="1" applyAlignment="1"/>
    <xf numFmtId="42" fontId="15" fillId="0" borderId="0" xfId="61" applyNumberFormat="1" applyFont="1" applyFill="1" applyAlignment="1"/>
    <xf numFmtId="41" fontId="15" fillId="0" borderId="13" xfId="61" applyNumberFormat="1" applyFont="1" applyFill="1" applyBorder="1" applyAlignment="1"/>
    <xf numFmtId="167" fontId="15" fillId="0" borderId="0" xfId="78" applyNumberFormat="1" applyFont="1" applyFill="1" applyAlignment="1">
      <alignment horizontal="center"/>
    </xf>
    <xf numFmtId="44" fontId="15" fillId="0" borderId="0" xfId="61" applyNumberFormat="1" applyFont="1"/>
    <xf numFmtId="43" fontId="15" fillId="0" borderId="13" xfId="61" applyNumberFormat="1" applyFont="1" applyBorder="1"/>
    <xf numFmtId="0" fontId="3" fillId="0" borderId="0" xfId="61" applyFont="1"/>
    <xf numFmtId="43" fontId="15" fillId="0" borderId="0" xfId="61" applyNumberFormat="1" applyFont="1" applyBorder="1"/>
    <xf numFmtId="43" fontId="2" fillId="0" borderId="13" xfId="61" applyNumberFormat="1" applyFont="1" applyBorder="1"/>
    <xf numFmtId="44" fontId="2" fillId="0" borderId="0" xfId="61" applyNumberFormat="1" applyFont="1"/>
    <xf numFmtId="0" fontId="2" fillId="0" borderId="0" xfId="61" applyFont="1" applyFill="1" applyBorder="1"/>
    <xf numFmtId="14" fontId="2" fillId="0" borderId="0" xfId="61" applyNumberFormat="1" applyFont="1" applyFill="1" applyBorder="1" applyAlignment="1">
      <alignment horizontal="right"/>
    </xf>
    <xf numFmtId="43" fontId="2" fillId="0" borderId="0" xfId="61" applyNumberFormat="1" applyFont="1" applyFill="1" applyBorder="1" applyAlignment="1">
      <alignment horizontal="right"/>
    </xf>
    <xf numFmtId="44" fontId="7" fillId="0" borderId="15" xfId="61" applyNumberFormat="1" applyFont="1" applyBorder="1"/>
    <xf numFmtId="0" fontId="2" fillId="0" borderId="0" xfId="61" applyFill="1" applyAlignment="1">
      <alignment horizontal="center"/>
    </xf>
    <xf numFmtId="0" fontId="15" fillId="0" borderId="0" xfId="61" applyFont="1" applyFill="1"/>
    <xf numFmtId="0" fontId="2" fillId="0" borderId="0" xfId="61" applyFill="1"/>
    <xf numFmtId="42" fontId="15" fillId="0" borderId="0" xfId="61" applyNumberFormat="1" applyFont="1" applyFill="1" applyBorder="1" applyAlignment="1"/>
    <xf numFmtId="0" fontId="2" fillId="0" borderId="0" xfId="61" applyFont="1" applyAlignment="1">
      <alignment horizontal="center"/>
    </xf>
    <xf numFmtId="0" fontId="15" fillId="0" borderId="16" xfId="61" applyFont="1" applyBorder="1"/>
    <xf numFmtId="0" fontId="15" fillId="0" borderId="0" xfId="61" applyFont="1" applyBorder="1"/>
    <xf numFmtId="44" fontId="3" fillId="0" borderId="0" xfId="61" applyNumberFormat="1" applyFont="1" applyBorder="1"/>
    <xf numFmtId="41" fontId="15" fillId="0" borderId="0" xfId="61" applyNumberFormat="1" applyFont="1" applyFill="1" applyAlignment="1"/>
    <xf numFmtId="41" fontId="15" fillId="0" borderId="0" xfId="61" applyNumberFormat="1" applyFont="1" applyFill="1" applyBorder="1" applyAlignment="1"/>
    <xf numFmtId="37" fontId="15" fillId="0" borderId="13" xfId="61" applyNumberFormat="1" applyFont="1" applyFill="1" applyBorder="1" applyAlignment="1"/>
    <xf numFmtId="42" fontId="15" fillId="0" borderId="17" xfId="61" applyNumberFormat="1" applyFont="1" applyFill="1" applyBorder="1" applyAlignment="1"/>
    <xf numFmtId="0" fontId="7" fillId="0" borderId="0" xfId="61" quotePrefix="1" applyFont="1" applyAlignment="1">
      <alignment vertical="top"/>
    </xf>
    <xf numFmtId="0" fontId="2" fillId="0" borderId="0" xfId="61" applyAlignment="1">
      <alignment vertical="top"/>
    </xf>
    <xf numFmtId="0" fontId="7" fillId="0" borderId="0" xfId="61" applyFont="1" applyAlignment="1">
      <alignment vertical="top"/>
    </xf>
    <xf numFmtId="0" fontId="2" fillId="2" borderId="1" xfId="61" applyFill="1" applyBorder="1" applyAlignment="1">
      <alignment vertical="top"/>
    </xf>
    <xf numFmtId="0" fontId="2" fillId="2" borderId="1" xfId="61" applyFill="1" applyBorder="1" applyAlignment="1">
      <alignment vertical="top" wrapText="1"/>
    </xf>
    <xf numFmtId="43" fontId="2" fillId="0" borderId="0" xfId="61" applyNumberFormat="1" applyAlignment="1">
      <alignment horizontal="right" vertical="top"/>
    </xf>
    <xf numFmtId="41" fontId="15" fillId="0" borderId="5" xfId="61" applyNumberFormat="1" applyFont="1" applyFill="1" applyBorder="1" applyAlignment="1"/>
    <xf numFmtId="0" fontId="7" fillId="0" borderId="0" xfId="61" applyFont="1" applyAlignment="1">
      <alignment horizontal="left" vertical="top"/>
    </xf>
    <xf numFmtId="165" fontId="2" fillId="0" borderId="0" xfId="61" applyNumberFormat="1"/>
    <xf numFmtId="37" fontId="2" fillId="0" borderId="0" xfId="61" applyNumberFormat="1"/>
    <xf numFmtId="41" fontId="2" fillId="0" borderId="0" xfId="61" applyNumberFormat="1"/>
    <xf numFmtId="42" fontId="2" fillId="0" borderId="0" xfId="61" applyNumberFormat="1"/>
    <xf numFmtId="0" fontId="2" fillId="0" borderId="0" xfId="61" applyFont="1" applyFill="1"/>
    <xf numFmtId="44" fontId="7" fillId="0" borderId="15" xfId="61" applyNumberFormat="1" applyFont="1" applyFill="1" applyBorder="1" applyAlignment="1">
      <alignment horizontal="right"/>
    </xf>
    <xf numFmtId="43" fontId="2" fillId="0" borderId="0" xfId="61" applyNumberFormat="1" applyFont="1"/>
    <xf numFmtId="0" fontId="2" fillId="0" borderId="0" xfId="61" applyFont="1" applyBorder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/>
    </xf>
    <xf numFmtId="43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14" fontId="0" fillId="0" borderId="0" xfId="0" applyNumberFormat="1" applyBorder="1" applyAlignment="1">
      <alignment horizontal="right" vertical="top"/>
    </xf>
    <xf numFmtId="0" fontId="0" fillId="0" borderId="0" xfId="0" applyBorder="1" applyAlignment="1">
      <alignment vertical="top"/>
    </xf>
    <xf numFmtId="43" fontId="0" fillId="0" borderId="0" xfId="0" applyNumberFormat="1" applyBorder="1" applyAlignment="1">
      <alignment horizontal="right" vertical="top"/>
    </xf>
    <xf numFmtId="44" fontId="7" fillId="0" borderId="17" xfId="61" applyNumberFormat="1" applyFont="1" applyFill="1" applyBorder="1" applyAlignment="1">
      <alignment horizontal="right"/>
    </xf>
    <xf numFmtId="0" fontId="0" fillId="0" borderId="13" xfId="0" applyBorder="1" applyAlignment="1">
      <alignment vertical="top"/>
    </xf>
    <xf numFmtId="43" fontId="0" fillId="0" borderId="13" xfId="0" applyNumberFormat="1" applyBorder="1" applyAlignment="1">
      <alignment horizontal="right" vertical="top"/>
    </xf>
    <xf numFmtId="14" fontId="0" fillId="0" borderId="13" xfId="0" applyNumberFormat="1" applyBorder="1" applyAlignment="1">
      <alignment horizontal="right" vertical="top"/>
    </xf>
    <xf numFmtId="44" fontId="7" fillId="0" borderId="5" xfId="61" applyNumberFormat="1" applyFont="1" applyFill="1" applyBorder="1" applyAlignment="1">
      <alignment horizontal="right"/>
    </xf>
    <xf numFmtId="0" fontId="2" fillId="36" borderId="0" xfId="61" applyFill="1" applyAlignment="1">
      <alignment vertical="top"/>
    </xf>
    <xf numFmtId="0" fontId="7" fillId="36" borderId="0" xfId="61" applyFont="1" applyFill="1" applyAlignment="1">
      <alignment vertical="top"/>
    </xf>
    <xf numFmtId="0" fontId="0" fillId="36" borderId="0" xfId="0" applyFill="1" applyAlignment="1">
      <alignment vertical="top"/>
    </xf>
    <xf numFmtId="43" fontId="0" fillId="36" borderId="0" xfId="0" applyNumberFormat="1" applyFill="1" applyAlignment="1">
      <alignment horizontal="right" vertical="top"/>
    </xf>
    <xf numFmtId="0" fontId="2" fillId="36" borderId="0" xfId="0" applyFont="1" applyFill="1"/>
    <xf numFmtId="0" fontId="7" fillId="0" borderId="0" xfId="61" applyFont="1" applyFill="1" applyAlignment="1">
      <alignment vertical="top"/>
    </xf>
    <xf numFmtId="0" fontId="2" fillId="0" borderId="0" xfId="61" applyFill="1" applyAlignment="1">
      <alignment vertical="top"/>
    </xf>
    <xf numFmtId="0" fontId="1" fillId="0" borderId="0" xfId="82"/>
    <xf numFmtId="0" fontId="40" fillId="0" borderId="0" xfId="82" applyFont="1"/>
    <xf numFmtId="0" fontId="40" fillId="0" borderId="0" xfId="82" applyFont="1" applyAlignment="1">
      <alignment horizontal="center"/>
    </xf>
    <xf numFmtId="42" fontId="40" fillId="0" borderId="0" xfId="82" applyNumberFormat="1" applyFont="1"/>
    <xf numFmtId="42" fontId="40" fillId="0" borderId="17" xfId="82" applyNumberFormat="1" applyFont="1" applyBorder="1"/>
    <xf numFmtId="9" fontId="15" fillId="0" borderId="0" xfId="61" applyNumberFormat="1" applyFont="1" applyFill="1" applyAlignment="1"/>
    <xf numFmtId="41" fontId="40" fillId="0" borderId="13" xfId="82" applyNumberFormat="1" applyFont="1" applyBorder="1"/>
    <xf numFmtId="41" fontId="40" fillId="0" borderId="0" xfId="82" applyNumberFormat="1" applyFont="1"/>
    <xf numFmtId="0" fontId="41" fillId="0" borderId="13" xfId="82" applyFont="1" applyBorder="1" applyAlignment="1">
      <alignment horizontal="center"/>
    </xf>
    <xf numFmtId="0" fontId="3" fillId="0" borderId="13" xfId="61" quotePrefix="1" applyFont="1" applyFill="1" applyBorder="1" applyAlignment="1">
      <alignment horizontal="center"/>
    </xf>
    <xf numFmtId="0" fontId="41" fillId="0" borderId="0" xfId="82" applyFont="1"/>
    <xf numFmtId="0" fontId="41" fillId="0" borderId="0" xfId="82" applyFont="1" applyAlignment="1">
      <alignment horizontal="center"/>
    </xf>
    <xf numFmtId="0" fontId="3" fillId="0" borderId="0" xfId="61" applyFont="1" applyFill="1" applyAlignment="1">
      <alignment horizontal="center"/>
    </xf>
    <xf numFmtId="167" fontId="3" fillId="0" borderId="0" xfId="83" applyFont="1" applyFill="1" applyAlignment="1">
      <alignment horizontal="right"/>
    </xf>
    <xf numFmtId="167" fontId="3" fillId="0" borderId="0" xfId="62" applyNumberFormat="1" applyFont="1" applyFill="1" applyAlignment="1">
      <alignment horizontal="right"/>
    </xf>
    <xf numFmtId="0" fontId="3" fillId="4" borderId="18" xfId="61" applyFont="1" applyFill="1" applyBorder="1" applyAlignment="1">
      <alignment horizontal="center"/>
    </xf>
    <xf numFmtId="0" fontId="3" fillId="4" borderId="19" xfId="61" applyFont="1" applyFill="1" applyBorder="1" applyAlignment="1">
      <alignment horizontal="center"/>
    </xf>
    <xf numFmtId="0" fontId="3" fillId="4" borderId="20" xfId="61" applyFont="1" applyFill="1" applyBorder="1" applyAlignment="1">
      <alignment horizontal="center"/>
    </xf>
    <xf numFmtId="0" fontId="3" fillId="4" borderId="21" xfId="61" applyFont="1" applyFill="1" applyBorder="1" applyAlignment="1">
      <alignment horizontal="center"/>
    </xf>
  </cellXfs>
  <cellStyles count="8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3" xfId="84"/>
    <cellStyle name="Comma 4" xfId="28"/>
    <cellStyle name="Comma0" xfId="29"/>
    <cellStyle name="Comma0 2" xfId="30"/>
    <cellStyle name="Currency 4" xfId="31"/>
    <cellStyle name="Currency0" xfId="32"/>
    <cellStyle name="Currency0 2" xfId="33"/>
    <cellStyle name="Date" xfId="34"/>
    <cellStyle name="Date 2" xfId="35"/>
    <cellStyle name="Entered" xfId="36"/>
    <cellStyle name="Entered 2" xfId="37"/>
    <cellStyle name="Explanatory Text" xfId="38" builtinId="53" customBuiltin="1"/>
    <cellStyle name="Good" xfId="39" builtinId="26" customBuiltin="1"/>
    <cellStyle name="Grey" xfId="40"/>
    <cellStyle name="Grey 2" xfId="4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Heading1" xfId="46"/>
    <cellStyle name="Heading1 2" xfId="47"/>
    <cellStyle name="Heading2" xfId="48"/>
    <cellStyle name="Heading2 2" xfId="49"/>
    <cellStyle name="Input" xfId="50" builtinId="20" customBuiltin="1"/>
    <cellStyle name="Input [yellow]" xfId="51"/>
    <cellStyle name="Input [yellow] 2" xfId="52"/>
    <cellStyle name="Linked Cell" xfId="53" builtinId="24" customBuiltin="1"/>
    <cellStyle name="modified border" xfId="54"/>
    <cellStyle name="modified border 2" xfId="55"/>
    <cellStyle name="modified border1" xfId="56"/>
    <cellStyle name="modified border1 2" xfId="57"/>
    <cellStyle name="Neutral" xfId="58" builtinId="28" customBuiltin="1"/>
    <cellStyle name="Normal" xfId="0" builtinId="0"/>
    <cellStyle name="Normal - Style1" xfId="59"/>
    <cellStyle name="Normal 2" xfId="60"/>
    <cellStyle name="Normal 2 2" xfId="61"/>
    <cellStyle name="Normal 3" xfId="82"/>
    <cellStyle name="Normal 3 2" xfId="62"/>
    <cellStyle name="Normal 4" xfId="63"/>
    <cellStyle name="Normal 5" xfId="64"/>
    <cellStyle name="Normal 6" xfId="65"/>
    <cellStyle name="Normal 7" xfId="66"/>
    <cellStyle name="Normal 8" xfId="67"/>
    <cellStyle name="Normal 9" xfId="85"/>
    <cellStyle name="Note" xfId="68" builtinId="10" customBuiltin="1"/>
    <cellStyle name="Output" xfId="69" builtinId="21" customBuiltin="1"/>
    <cellStyle name="Percent [2]" xfId="70"/>
    <cellStyle name="Percent [2] 2" xfId="71"/>
    <cellStyle name="StmtTtl1" xfId="72"/>
    <cellStyle name="StmtTtl1 2" xfId="73"/>
    <cellStyle name="StmtTtl2" xfId="74"/>
    <cellStyle name="StmtTtl2 2" xfId="75"/>
    <cellStyle name="Style 1" xfId="76"/>
    <cellStyle name="Style 1 2" xfId="77"/>
    <cellStyle name="Style 1 2 2" xfId="83"/>
    <cellStyle name="Style 1 3" xfId="78"/>
    <cellStyle name="Title" xfId="79" builtinId="15" customBuiltin="1"/>
    <cellStyle name="Total" xfId="80" builtinId="25" customBuiltin="1"/>
    <cellStyle name="Warning Text" xfId="8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zoomScaleNormal="100" workbookViewId="0">
      <selection activeCell="B26" sqref="B26"/>
    </sheetView>
  </sheetViews>
  <sheetFormatPr defaultColWidth="8.85546875" defaultRowHeight="15" x14ac:dyDescent="0.25"/>
  <cols>
    <col min="1" max="1" width="5.7109375" style="115" customWidth="1"/>
    <col min="2" max="2" width="43.85546875" style="115" customWidth="1"/>
    <col min="3" max="3" width="4.7109375" style="115" customWidth="1"/>
    <col min="4" max="4" width="11.42578125" style="115" customWidth="1"/>
    <col min="5" max="5" width="10.85546875" style="115" customWidth="1"/>
    <col min="6" max="6" width="14.5703125" style="115" customWidth="1"/>
    <col min="7" max="7" width="13.42578125" style="115" customWidth="1"/>
    <col min="8" max="8" width="14.85546875" style="115" customWidth="1"/>
    <col min="9" max="16384" width="8.85546875" style="115"/>
  </cols>
  <sheetData>
    <row r="1" spans="1:10" x14ac:dyDescent="0.25">
      <c r="A1" s="116"/>
      <c r="B1" s="116"/>
      <c r="C1" s="116"/>
      <c r="D1" s="116"/>
      <c r="E1" s="116"/>
      <c r="F1" s="116"/>
      <c r="G1" s="116"/>
      <c r="H1" s="116"/>
    </row>
    <row r="2" spans="1:10" x14ac:dyDescent="0.25">
      <c r="A2" s="116"/>
      <c r="B2" s="116"/>
      <c r="C2" s="116"/>
      <c r="D2" s="5"/>
      <c r="E2" s="116"/>
      <c r="F2" s="116"/>
      <c r="G2"/>
      <c r="H2"/>
    </row>
    <row r="3" spans="1:10" x14ac:dyDescent="0.25">
      <c r="A3" s="116"/>
      <c r="B3" s="116"/>
      <c r="C3" s="116"/>
      <c r="D3" s="32"/>
      <c r="E3" s="116"/>
      <c r="F3" s="116"/>
      <c r="G3" s="116"/>
      <c r="H3" s="129"/>
    </row>
    <row r="4" spans="1:10" x14ac:dyDescent="0.25">
      <c r="A4" s="116"/>
      <c r="B4" s="116"/>
      <c r="C4" s="116"/>
      <c r="D4" s="34"/>
      <c r="E4" s="116"/>
      <c r="F4" s="116"/>
      <c r="G4"/>
      <c r="H4"/>
      <c r="I4"/>
      <c r="J4"/>
    </row>
    <row r="5" spans="1:10" x14ac:dyDescent="0.25">
      <c r="A5" s="116"/>
      <c r="B5" s="116"/>
      <c r="C5" s="116"/>
      <c r="D5" s="35"/>
      <c r="E5" s="128"/>
      <c r="F5" s="116"/>
      <c r="G5" s="116"/>
      <c r="H5" s="116"/>
    </row>
    <row r="6" spans="1:10" x14ac:dyDescent="0.25">
      <c r="A6" s="116"/>
      <c r="B6" s="116"/>
      <c r="C6" s="116"/>
      <c r="D6" s="38" t="s">
        <v>27</v>
      </c>
      <c r="E6" s="116"/>
      <c r="F6" s="116"/>
      <c r="G6" s="116"/>
      <c r="H6" s="116"/>
    </row>
    <row r="7" spans="1:10" x14ac:dyDescent="0.25">
      <c r="A7" s="116"/>
      <c r="B7" s="116"/>
      <c r="C7" s="116"/>
      <c r="D7" s="38" t="s">
        <v>10</v>
      </c>
      <c r="E7" s="116"/>
      <c r="F7" s="116"/>
      <c r="G7" s="116"/>
      <c r="H7" s="116"/>
    </row>
    <row r="8" spans="1:10" x14ac:dyDescent="0.25">
      <c r="A8" s="116"/>
      <c r="B8" s="116"/>
      <c r="C8" s="116"/>
      <c r="D8" s="127" t="s">
        <v>66</v>
      </c>
      <c r="E8" s="116"/>
      <c r="F8" s="116"/>
      <c r="G8" s="116"/>
      <c r="H8" s="116"/>
    </row>
    <row r="9" spans="1:10" x14ac:dyDescent="0.25">
      <c r="A9" s="116"/>
      <c r="B9" s="116"/>
      <c r="C9" s="116"/>
      <c r="D9" s="38" t="s">
        <v>97</v>
      </c>
      <c r="E9" s="116"/>
      <c r="F9" s="116"/>
      <c r="G9" s="116"/>
      <c r="H9" s="116"/>
    </row>
    <row r="10" spans="1:10" x14ac:dyDescent="0.25">
      <c r="A10" s="116"/>
      <c r="B10" s="116"/>
      <c r="C10" s="116"/>
      <c r="D10" s="116"/>
      <c r="E10" s="116"/>
      <c r="F10" s="116"/>
      <c r="G10" s="116"/>
      <c r="H10" s="116"/>
    </row>
    <row r="11" spans="1:10" x14ac:dyDescent="0.25">
      <c r="A11" s="116"/>
      <c r="B11" s="116"/>
      <c r="C11" s="116"/>
      <c r="D11" s="126" t="s">
        <v>96</v>
      </c>
      <c r="E11" s="116"/>
      <c r="F11" s="126" t="s">
        <v>94</v>
      </c>
      <c r="G11" s="116"/>
      <c r="H11" s="126" t="s">
        <v>93</v>
      </c>
    </row>
    <row r="12" spans="1:10" x14ac:dyDescent="0.25">
      <c r="A12" s="126" t="s">
        <v>11</v>
      </c>
      <c r="B12" s="116"/>
      <c r="C12" s="116"/>
      <c r="D12" s="126" t="s">
        <v>95</v>
      </c>
      <c r="E12" s="126" t="s">
        <v>94</v>
      </c>
      <c r="F12" s="38" t="s">
        <v>92</v>
      </c>
      <c r="G12" s="125" t="s">
        <v>93</v>
      </c>
      <c r="H12" s="38" t="s">
        <v>92</v>
      </c>
    </row>
    <row r="13" spans="1:10" x14ac:dyDescent="0.25">
      <c r="A13" s="123" t="s">
        <v>12</v>
      </c>
      <c r="B13" s="41" t="s">
        <v>13</v>
      </c>
      <c r="C13" s="124" t="s">
        <v>91</v>
      </c>
      <c r="D13" s="123" t="s">
        <v>90</v>
      </c>
      <c r="E13" s="123" t="s">
        <v>89</v>
      </c>
      <c r="F13" s="123" t="s">
        <v>88</v>
      </c>
      <c r="G13" s="123" t="s">
        <v>87</v>
      </c>
      <c r="H13" s="123" t="s">
        <v>98</v>
      </c>
    </row>
    <row r="14" spans="1:10" x14ac:dyDescent="0.25">
      <c r="A14" s="116"/>
      <c r="B14" s="116"/>
      <c r="C14" s="116"/>
      <c r="D14" s="116"/>
      <c r="E14" s="116"/>
      <c r="F14" s="116"/>
      <c r="G14" s="116"/>
      <c r="H14" s="116"/>
    </row>
    <row r="15" spans="1:10" x14ac:dyDescent="0.25">
      <c r="A15" s="117">
        <v>1</v>
      </c>
      <c r="B15" s="116" t="s">
        <v>86</v>
      </c>
      <c r="C15" s="116"/>
      <c r="D15" s="118"/>
      <c r="E15" s="118"/>
      <c r="F15" s="118"/>
      <c r="G15" s="118"/>
      <c r="H15" s="118"/>
    </row>
    <row r="16" spans="1:10" x14ac:dyDescent="0.25">
      <c r="A16" s="117">
        <f t="shared" ref="A16:A22" si="0">A15+1</f>
        <v>2</v>
      </c>
      <c r="B16" s="116" t="s">
        <v>85</v>
      </c>
      <c r="C16" s="116"/>
      <c r="D16" s="118">
        <f>'Charged to IS - Gas '!E38</f>
        <v>116306.4</v>
      </c>
      <c r="E16" s="118">
        <f>D16</f>
        <v>116306.4</v>
      </c>
      <c r="F16" s="118">
        <f>E16-D16</f>
        <v>0</v>
      </c>
      <c r="G16" s="118">
        <f>Summary!D24</f>
        <v>24348.123333333362</v>
      </c>
      <c r="H16" s="118">
        <f>G16-E16</f>
        <v>-91958.276666666628</v>
      </c>
    </row>
    <row r="17" spans="1:8" x14ac:dyDescent="0.25">
      <c r="A17" s="117">
        <f t="shared" si="0"/>
        <v>3</v>
      </c>
      <c r="B17" s="116"/>
      <c r="C17" s="116"/>
      <c r="D17" s="116"/>
      <c r="E17" s="116"/>
      <c r="F17" s="116"/>
      <c r="G17" s="116"/>
      <c r="H17" s="116"/>
    </row>
    <row r="18" spans="1:8" x14ac:dyDescent="0.25">
      <c r="A18" s="117">
        <f t="shared" si="0"/>
        <v>4</v>
      </c>
      <c r="B18" s="34" t="s">
        <v>84</v>
      </c>
      <c r="C18" s="34"/>
      <c r="D18" s="116"/>
      <c r="E18" s="116"/>
      <c r="F18" s="118"/>
      <c r="G18" s="116"/>
      <c r="H18" s="122">
        <f>H16</f>
        <v>-91958.276666666628</v>
      </c>
    </row>
    <row r="19" spans="1:8" x14ac:dyDescent="0.25">
      <c r="A19" s="117">
        <f t="shared" si="0"/>
        <v>5</v>
      </c>
      <c r="B19" s="116"/>
      <c r="C19" s="116"/>
      <c r="D19" s="116"/>
      <c r="E19" s="116"/>
      <c r="F19" s="116"/>
      <c r="G19" s="116"/>
      <c r="H19" s="116"/>
    </row>
    <row r="20" spans="1:8" x14ac:dyDescent="0.25">
      <c r="A20" s="117">
        <f t="shared" si="0"/>
        <v>6</v>
      </c>
      <c r="B20" s="34" t="s">
        <v>83</v>
      </c>
      <c r="C20" s="120">
        <v>0.21</v>
      </c>
      <c r="D20" s="116"/>
      <c r="E20" s="116"/>
      <c r="F20" s="116"/>
      <c r="G20" s="116"/>
      <c r="H20" s="121">
        <f>-H18*C20</f>
        <v>19311.238099999991</v>
      </c>
    </row>
    <row r="21" spans="1:8" x14ac:dyDescent="0.25">
      <c r="A21" s="117">
        <f t="shared" si="0"/>
        <v>7</v>
      </c>
      <c r="B21" s="116"/>
      <c r="C21" s="116"/>
      <c r="D21" s="116"/>
      <c r="E21" s="116"/>
      <c r="F21" s="116"/>
      <c r="G21" s="116"/>
      <c r="H21" s="116"/>
    </row>
    <row r="22" spans="1:8" ht="15.75" thickBot="1" x14ac:dyDescent="0.3">
      <c r="A22" s="117">
        <f t="shared" si="0"/>
        <v>8</v>
      </c>
      <c r="B22" s="34" t="s">
        <v>16</v>
      </c>
      <c r="C22" s="120"/>
      <c r="D22" s="116"/>
      <c r="E22" s="116"/>
      <c r="F22" s="116"/>
      <c r="G22" s="116"/>
      <c r="H22" s="119">
        <f>-H18-H20</f>
        <v>72647.038566666641</v>
      </c>
    </row>
    <row r="23" spans="1:8" ht="15.75" thickTop="1" x14ac:dyDescent="0.25">
      <c r="A23" s="117"/>
      <c r="B23" s="116"/>
      <c r="C23" s="116"/>
      <c r="D23" s="116"/>
      <c r="E23" s="116"/>
      <c r="F23" s="116"/>
      <c r="G23" s="116"/>
      <c r="H23" s="116"/>
    </row>
    <row r="24" spans="1:8" x14ac:dyDescent="0.25">
      <c r="A24" s="117"/>
      <c r="B24" s="116"/>
      <c r="C24" s="116"/>
      <c r="D24" s="116"/>
      <c r="E24" s="116"/>
      <c r="F24" s="116"/>
      <c r="G24" s="116"/>
      <c r="H24" s="118"/>
    </row>
    <row r="25" spans="1:8" x14ac:dyDescent="0.25">
      <c r="A25" s="117"/>
      <c r="B25" s="116"/>
      <c r="C25" s="116"/>
      <c r="D25" s="116"/>
      <c r="E25" s="116"/>
      <c r="F25" s="116"/>
      <c r="G25" s="116"/>
      <c r="H25" s="116"/>
    </row>
    <row r="26" spans="1:8" x14ac:dyDescent="0.25">
      <c r="A26" s="117"/>
      <c r="B26" s="116"/>
      <c r="C26" s="116"/>
      <c r="D26" s="116"/>
      <c r="E26" s="116"/>
      <c r="F26" s="116"/>
      <c r="G26" s="116"/>
      <c r="H26" s="116"/>
    </row>
    <row r="27" spans="1:8" x14ac:dyDescent="0.25">
      <c r="A27" s="117"/>
      <c r="B27" s="116"/>
      <c r="C27" s="116"/>
      <c r="D27" s="116"/>
      <c r="E27" s="116"/>
      <c r="F27" s="116"/>
      <c r="G27" s="116"/>
      <c r="H27" s="116"/>
    </row>
    <row r="28" spans="1:8" x14ac:dyDescent="0.25">
      <c r="A28" s="117"/>
      <c r="B28" s="116"/>
      <c r="C28" s="116"/>
      <c r="D28" s="116"/>
      <c r="E28" s="116"/>
      <c r="F28" s="116"/>
      <c r="G28" s="116"/>
      <c r="H28" s="116"/>
    </row>
    <row r="29" spans="1:8" x14ac:dyDescent="0.25">
      <c r="A29" s="116"/>
      <c r="B29" s="116"/>
      <c r="C29" s="116"/>
      <c r="D29" s="116"/>
      <c r="E29" s="116"/>
      <c r="F29" s="116"/>
      <c r="G29" s="116"/>
      <c r="H29" s="116"/>
    </row>
    <row r="30" spans="1:8" x14ac:dyDescent="0.25">
      <c r="A30" s="116"/>
      <c r="B30" s="116"/>
      <c r="C30" s="116"/>
      <c r="D30" s="116"/>
      <c r="E30" s="116"/>
      <c r="F30" s="116"/>
      <c r="G30" s="116"/>
      <c r="H30" s="116"/>
    </row>
    <row r="31" spans="1:8" x14ac:dyDescent="0.25">
      <c r="A31" s="116"/>
      <c r="B31" s="116"/>
      <c r="C31" s="116"/>
      <c r="D31" s="116"/>
      <c r="E31" s="116"/>
      <c r="F31" s="116"/>
      <c r="G31" s="116"/>
      <c r="H31" s="116"/>
    </row>
    <row r="32" spans="1:8" x14ac:dyDescent="0.25">
      <c r="A32" s="116"/>
    </row>
    <row r="33" spans="1:1" x14ac:dyDescent="0.25">
      <c r="A33" s="116"/>
    </row>
    <row r="34" spans="1:1" x14ac:dyDescent="0.25">
      <c r="A34" s="116"/>
    </row>
    <row r="35" spans="1:1" x14ac:dyDescent="0.25">
      <c r="A35" s="116"/>
    </row>
    <row r="36" spans="1:1" x14ac:dyDescent="0.25">
      <c r="A36" s="116"/>
    </row>
    <row r="37" spans="1:1" x14ac:dyDescent="0.25">
      <c r="A37" s="116"/>
    </row>
    <row r="38" spans="1:1" x14ac:dyDescent="0.25">
      <c r="A38" s="116"/>
    </row>
    <row r="39" spans="1:1" x14ac:dyDescent="0.25">
      <c r="A39" s="116"/>
    </row>
    <row r="40" spans="1:1" x14ac:dyDescent="0.25">
      <c r="A40" s="116"/>
    </row>
    <row r="41" spans="1:1" x14ac:dyDescent="0.25">
      <c r="A41" s="116"/>
    </row>
    <row r="42" spans="1:1" x14ac:dyDescent="0.25">
      <c r="A42" s="116"/>
    </row>
    <row r="43" spans="1:1" x14ac:dyDescent="0.25">
      <c r="A43" s="116"/>
    </row>
    <row r="44" spans="1:1" x14ac:dyDescent="0.25">
      <c r="A44" s="116"/>
    </row>
    <row r="45" spans="1:1" x14ac:dyDescent="0.25">
      <c r="A45" s="116"/>
    </row>
    <row r="46" spans="1:1" x14ac:dyDescent="0.25">
      <c r="A46" s="116"/>
    </row>
    <row r="47" spans="1:1" x14ac:dyDescent="0.25">
      <c r="A47" s="116"/>
    </row>
    <row r="48" spans="1:1" x14ac:dyDescent="0.25">
      <c r="A48" s="116"/>
    </row>
    <row r="49" spans="1:1" x14ac:dyDescent="0.25">
      <c r="A49" s="116"/>
    </row>
    <row r="50" spans="1:1" x14ac:dyDescent="0.25">
      <c r="A50" s="116"/>
    </row>
    <row r="51" spans="1:1" x14ac:dyDescent="0.25">
      <c r="A51" s="116"/>
    </row>
    <row r="52" spans="1:1" x14ac:dyDescent="0.25">
      <c r="A52" s="116"/>
    </row>
    <row r="53" spans="1:1" x14ac:dyDescent="0.25">
      <c r="A53" s="116"/>
    </row>
    <row r="54" spans="1:1" x14ac:dyDescent="0.25">
      <c r="A54" s="116"/>
    </row>
    <row r="55" spans="1:1" x14ac:dyDescent="0.25">
      <c r="A55" s="116"/>
    </row>
    <row r="56" spans="1:1" x14ac:dyDescent="0.25">
      <c r="A56" s="116"/>
    </row>
    <row r="57" spans="1:1" x14ac:dyDescent="0.25">
      <c r="A57" s="116"/>
    </row>
    <row r="58" spans="1:1" x14ac:dyDescent="0.25">
      <c r="A58" s="116"/>
    </row>
    <row r="59" spans="1:1" x14ac:dyDescent="0.25">
      <c r="A59" s="116"/>
    </row>
    <row r="60" spans="1:1" x14ac:dyDescent="0.25">
      <c r="A60" s="116"/>
    </row>
    <row r="61" spans="1:1" x14ac:dyDescent="0.25">
      <c r="A61" s="116"/>
    </row>
    <row r="62" spans="1:1" x14ac:dyDescent="0.25">
      <c r="A62" s="116"/>
    </row>
  </sheetData>
  <pageMargins left="0.7" right="0.7" top="0.7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zoomScaleNormal="100" workbookViewId="0">
      <selection activeCell="E19" sqref="E19"/>
    </sheetView>
  </sheetViews>
  <sheetFormatPr defaultColWidth="9.140625" defaultRowHeight="12.75" x14ac:dyDescent="0.2"/>
  <cols>
    <col min="1" max="1" width="9.140625" style="4"/>
    <col min="2" max="2" width="69.140625" style="4" customWidth="1"/>
    <col min="3" max="3" width="13.140625" style="4" customWidth="1"/>
    <col min="4" max="4" width="13.5703125" style="4" customWidth="1"/>
    <col min="5" max="5" width="9.140625" style="4"/>
    <col min="6" max="6" width="15.140625" style="4" customWidth="1"/>
    <col min="7" max="7" width="10.7109375" style="4" bestFit="1" customWidth="1"/>
    <col min="8" max="16384" width="9.140625" style="4"/>
  </cols>
  <sheetData>
    <row r="2" spans="1:7" x14ac:dyDescent="0.2">
      <c r="D2" s="51" t="s">
        <v>80</v>
      </c>
    </row>
    <row r="3" spans="1:7" ht="13.5" thickBot="1" x14ac:dyDescent="0.25">
      <c r="A3" s="31"/>
      <c r="B3" s="32"/>
      <c r="C3" s="32"/>
      <c r="D3" s="51" t="s">
        <v>58</v>
      </c>
    </row>
    <row r="4" spans="1:7" ht="13.5" thickBot="1" x14ac:dyDescent="0.25">
      <c r="A4" s="34"/>
      <c r="B4" s="34"/>
      <c r="C4" s="34"/>
      <c r="D4" s="52" t="s">
        <v>63</v>
      </c>
    </row>
    <row r="5" spans="1:7" x14ac:dyDescent="0.2">
      <c r="A5" s="35"/>
      <c r="B5" s="35"/>
      <c r="C5" s="35"/>
      <c r="D5" s="33"/>
      <c r="E5" s="33"/>
    </row>
    <row r="6" spans="1:7" x14ac:dyDescent="0.2">
      <c r="A6" s="36" t="s">
        <v>27</v>
      </c>
      <c r="B6" s="37"/>
      <c r="C6" s="37"/>
      <c r="D6" s="37"/>
    </row>
    <row r="7" spans="1:7" x14ac:dyDescent="0.2">
      <c r="A7" s="36" t="s">
        <v>10</v>
      </c>
      <c r="B7" s="37"/>
      <c r="C7" s="37"/>
      <c r="D7" s="37"/>
    </row>
    <row r="8" spans="1:7" x14ac:dyDescent="0.2">
      <c r="A8" s="37" t="s">
        <v>66</v>
      </c>
      <c r="B8" s="37"/>
      <c r="C8" s="37"/>
      <c r="D8" s="37"/>
    </row>
    <row r="9" spans="1:7" x14ac:dyDescent="0.2">
      <c r="A9" s="36" t="s">
        <v>62</v>
      </c>
      <c r="B9" s="37"/>
      <c r="C9" s="37"/>
      <c r="D9" s="37"/>
    </row>
    <row r="10" spans="1:7" x14ac:dyDescent="0.2">
      <c r="A10" s="35"/>
      <c r="B10" s="35"/>
      <c r="C10" s="35"/>
      <c r="D10" s="35"/>
    </row>
    <row r="11" spans="1:7" x14ac:dyDescent="0.2">
      <c r="A11" s="38" t="s">
        <v>11</v>
      </c>
      <c r="B11" s="39"/>
      <c r="C11" s="39"/>
      <c r="D11" s="35"/>
    </row>
    <row r="12" spans="1:7" x14ac:dyDescent="0.2">
      <c r="A12" s="40" t="s">
        <v>12</v>
      </c>
      <c r="B12" s="41" t="s">
        <v>13</v>
      </c>
      <c r="C12" s="41"/>
      <c r="D12" s="42" t="s">
        <v>14</v>
      </c>
    </row>
    <row r="13" spans="1:7" x14ac:dyDescent="0.2">
      <c r="A13" s="34"/>
      <c r="B13" s="34"/>
      <c r="C13" s="34"/>
      <c r="D13" s="34"/>
    </row>
    <row r="14" spans="1:7" x14ac:dyDescent="0.2">
      <c r="A14" s="43" t="s">
        <v>15</v>
      </c>
      <c r="B14" s="34" t="s">
        <v>99</v>
      </c>
      <c r="C14" s="34"/>
      <c r="D14" s="44">
        <f>'Rate Year - Gas'!D41</f>
        <v>14253.91000000006</v>
      </c>
      <c r="F14" s="87"/>
    </row>
    <row r="15" spans="1:7" x14ac:dyDescent="0.2">
      <c r="A15" s="43">
        <f t="shared" ref="A15:A32" si="0">1+A14</f>
        <v>2</v>
      </c>
      <c r="B15" s="34" t="s">
        <v>100</v>
      </c>
      <c r="C15" s="34"/>
      <c r="D15" s="45">
        <f>'Rate Year - Gas'!B41</f>
        <v>57633.840000000026</v>
      </c>
      <c r="F15" s="88"/>
    </row>
    <row r="16" spans="1:7" x14ac:dyDescent="0.2">
      <c r="A16" s="43">
        <f t="shared" si="0"/>
        <v>3</v>
      </c>
      <c r="B16" s="34" t="s">
        <v>55</v>
      </c>
      <c r="C16" s="34"/>
      <c r="D16" s="85">
        <f>SUM(D14:D15)</f>
        <v>71887.750000000087</v>
      </c>
      <c r="F16" s="89"/>
      <c r="G16" s="46"/>
    </row>
    <row r="17" spans="1:6" x14ac:dyDescent="0.2">
      <c r="A17" s="43">
        <f t="shared" si="0"/>
        <v>4</v>
      </c>
      <c r="B17" s="34"/>
      <c r="C17" s="34"/>
      <c r="D17" s="34"/>
    </row>
    <row r="18" spans="1:6" x14ac:dyDescent="0.2">
      <c r="A18" s="43">
        <f t="shared" si="0"/>
        <v>5</v>
      </c>
      <c r="B18" s="34" t="s">
        <v>81</v>
      </c>
      <c r="C18" s="34"/>
      <c r="D18" s="75">
        <f>'Rate Year - Gas'!E41</f>
        <v>0</v>
      </c>
      <c r="F18" s="89"/>
    </row>
    <row r="19" spans="1:6" x14ac:dyDescent="0.2">
      <c r="A19" s="43">
        <f t="shared" si="0"/>
        <v>6</v>
      </c>
      <c r="B19" s="34" t="s">
        <v>82</v>
      </c>
      <c r="C19" s="34"/>
      <c r="D19" s="55">
        <f>'Rate Year - Gas'!C41</f>
        <v>1156.6199999999999</v>
      </c>
      <c r="F19" s="89"/>
    </row>
    <row r="20" spans="1:6" x14ac:dyDescent="0.2">
      <c r="A20" s="43">
        <f t="shared" si="0"/>
        <v>7</v>
      </c>
      <c r="B20" s="34" t="s">
        <v>56</v>
      </c>
      <c r="C20" s="34"/>
      <c r="D20" s="75">
        <f>SUM(D18:D19)</f>
        <v>1156.6199999999999</v>
      </c>
      <c r="F20" s="89"/>
    </row>
    <row r="21" spans="1:6" x14ac:dyDescent="0.2">
      <c r="A21" s="43">
        <f t="shared" si="0"/>
        <v>8</v>
      </c>
      <c r="B21" s="34"/>
      <c r="C21" s="34"/>
      <c r="D21" s="34"/>
    </row>
    <row r="22" spans="1:6" x14ac:dyDescent="0.2">
      <c r="A22" s="43">
        <f t="shared" si="0"/>
        <v>9</v>
      </c>
      <c r="B22" s="34" t="s">
        <v>59</v>
      </c>
      <c r="C22" s="34"/>
      <c r="D22" s="75">
        <f>D16+D20</f>
        <v>73044.370000000083</v>
      </c>
      <c r="F22" s="89"/>
    </row>
    <row r="23" spans="1:6" x14ac:dyDescent="0.2">
      <c r="A23" s="43">
        <f t="shared" si="0"/>
        <v>10</v>
      </c>
      <c r="B23" s="34"/>
      <c r="C23" s="34"/>
      <c r="D23" s="34"/>
    </row>
    <row r="24" spans="1:6" x14ac:dyDescent="0.2">
      <c r="A24" s="43">
        <f t="shared" si="0"/>
        <v>11</v>
      </c>
      <c r="B24" s="53" t="s">
        <v>57</v>
      </c>
      <c r="C24" s="54"/>
      <c r="D24" s="47">
        <f>D22/36*12</f>
        <v>24348.123333333362</v>
      </c>
      <c r="F24" s="88"/>
    </row>
    <row r="25" spans="1:6" x14ac:dyDescent="0.2">
      <c r="A25" s="43">
        <f t="shared" si="0"/>
        <v>12</v>
      </c>
      <c r="B25" s="53"/>
      <c r="C25" s="34"/>
      <c r="D25" s="47"/>
      <c r="F25" s="88"/>
    </row>
    <row r="26" spans="1:6" x14ac:dyDescent="0.2">
      <c r="A26" s="43">
        <f t="shared" si="0"/>
        <v>13</v>
      </c>
      <c r="B26" s="34" t="s">
        <v>60</v>
      </c>
      <c r="C26" s="34"/>
      <c r="D26" s="55">
        <f>'Charged to IS - Gas '!E38</f>
        <v>116306.4</v>
      </c>
      <c r="F26" s="89"/>
    </row>
    <row r="27" spans="1:6" x14ac:dyDescent="0.2">
      <c r="A27" s="43">
        <f t="shared" si="0"/>
        <v>14</v>
      </c>
      <c r="B27" s="2"/>
      <c r="C27" s="34"/>
      <c r="D27" s="75"/>
      <c r="F27" s="89"/>
    </row>
    <row r="28" spans="1:6" x14ac:dyDescent="0.2">
      <c r="A28" s="43">
        <f t="shared" si="0"/>
        <v>15</v>
      </c>
      <c r="B28" s="2" t="s">
        <v>54</v>
      </c>
      <c r="C28" s="34"/>
      <c r="D28" s="45">
        <f>D24-D26</f>
        <v>-91958.276666666628</v>
      </c>
      <c r="F28" s="88"/>
    </row>
    <row r="29" spans="1:6" x14ac:dyDescent="0.2">
      <c r="A29" s="43">
        <f t="shared" si="0"/>
        <v>16</v>
      </c>
      <c r="C29" s="48"/>
      <c r="D29" s="76"/>
      <c r="F29" s="89"/>
    </row>
    <row r="30" spans="1:6" x14ac:dyDescent="0.2">
      <c r="A30" s="43">
        <f t="shared" si="0"/>
        <v>17</v>
      </c>
      <c r="B30" s="34" t="s">
        <v>79</v>
      </c>
      <c r="C30" s="34"/>
      <c r="D30" s="77">
        <f>-D28*0.21</f>
        <v>19311.238099999991</v>
      </c>
      <c r="F30" s="88"/>
    </row>
    <row r="31" spans="1:6" x14ac:dyDescent="0.2">
      <c r="A31" s="43">
        <f t="shared" si="0"/>
        <v>18</v>
      </c>
      <c r="B31" s="3"/>
      <c r="C31" s="34"/>
      <c r="D31" s="47"/>
      <c r="F31" s="88"/>
    </row>
    <row r="32" spans="1:6" ht="13.5" thickBot="1" x14ac:dyDescent="0.25">
      <c r="A32" s="43">
        <f t="shared" si="0"/>
        <v>19</v>
      </c>
      <c r="B32" s="34" t="s">
        <v>16</v>
      </c>
      <c r="C32" s="34"/>
      <c r="D32" s="78">
        <f>-D28-D30</f>
        <v>72647.038566666641</v>
      </c>
      <c r="F32" s="90"/>
    </row>
    <row r="33" spans="1:6" ht="14.25" thickTop="1" x14ac:dyDescent="0.25">
      <c r="A33" s="49"/>
      <c r="B33" s="34"/>
      <c r="C33" s="34"/>
      <c r="D33" s="34"/>
      <c r="F33" s="90"/>
    </row>
    <row r="34" spans="1:6" x14ac:dyDescent="0.2">
      <c r="A34" s="56"/>
      <c r="B34" s="34"/>
      <c r="C34" s="34"/>
      <c r="D34" s="34"/>
    </row>
    <row r="35" spans="1:6" ht="13.5" x14ac:dyDescent="0.25">
      <c r="A35" s="49"/>
      <c r="B35" s="34"/>
      <c r="C35" s="34"/>
      <c r="D35" s="34"/>
    </row>
    <row r="37" spans="1:6" x14ac:dyDescent="0.2">
      <c r="A37" s="67"/>
      <c r="B37" s="68"/>
      <c r="C37" s="69"/>
    </row>
    <row r="38" spans="1:6" x14ac:dyDescent="0.2">
      <c r="A38" s="69"/>
      <c r="B38" s="68"/>
      <c r="C38" s="47"/>
    </row>
    <row r="39" spans="1:6" x14ac:dyDescent="0.2">
      <c r="A39" s="69"/>
      <c r="B39" s="69"/>
      <c r="C39" s="45"/>
    </row>
    <row r="40" spans="1:6" x14ac:dyDescent="0.2">
      <c r="A40" s="69"/>
      <c r="B40" s="69"/>
      <c r="C40" s="70"/>
    </row>
  </sheetData>
  <phoneticPr fontId="21" type="noConversion"/>
  <pageMargins left="0.75" right="0.75" top="1" bottom="1" header="0.5" footer="0.5"/>
  <pageSetup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23" sqref="E23"/>
    </sheetView>
  </sheetViews>
  <sheetFormatPr defaultColWidth="8.85546875" defaultRowHeight="12.75" x14ac:dyDescent="0.2"/>
  <cols>
    <col min="1" max="1" width="22.140625" style="5" customWidth="1"/>
    <col min="2" max="2" width="23.28515625" style="5" customWidth="1"/>
    <col min="3" max="3" width="19.28515625" style="5" customWidth="1"/>
    <col min="4" max="4" width="22.7109375" style="5" customWidth="1"/>
    <col min="5" max="5" width="21.28515625" style="5" customWidth="1"/>
    <col min="6" max="12" width="8.85546875" style="5" customWidth="1"/>
    <col min="13" max="13" width="14.7109375" style="5" customWidth="1"/>
    <col min="14" max="16384" width="8.85546875" style="5"/>
  </cols>
  <sheetData>
    <row r="1" spans="1:5" ht="13.5" thickBot="1" x14ac:dyDescent="0.25"/>
    <row r="2" spans="1:5" ht="20.25" customHeight="1" x14ac:dyDescent="0.2">
      <c r="A2" s="6"/>
      <c r="B2" s="130" t="s">
        <v>17</v>
      </c>
      <c r="C2" s="131"/>
      <c r="D2" s="130" t="s">
        <v>18</v>
      </c>
      <c r="E2" s="131"/>
    </row>
    <row r="3" spans="1:5" ht="20.25" customHeight="1" thickBot="1" x14ac:dyDescent="0.25">
      <c r="B3" s="132" t="s">
        <v>19</v>
      </c>
      <c r="C3" s="133"/>
      <c r="D3" s="132" t="s">
        <v>19</v>
      </c>
      <c r="E3" s="133"/>
    </row>
    <row r="4" spans="1:5" x14ac:dyDescent="0.2">
      <c r="B4" s="7">
        <v>18700082</v>
      </c>
      <c r="C4" s="7">
        <v>18700032</v>
      </c>
      <c r="D4" s="9">
        <v>25600122</v>
      </c>
      <c r="E4" s="8">
        <v>25600072</v>
      </c>
    </row>
    <row r="5" spans="1:5" x14ac:dyDescent="0.2">
      <c r="B5" s="7"/>
      <c r="C5" s="7"/>
      <c r="D5" s="9"/>
      <c r="E5" s="7"/>
    </row>
    <row r="6" spans="1:5" x14ac:dyDescent="0.2">
      <c r="B6" s="7" t="s">
        <v>75</v>
      </c>
      <c r="C6" s="7" t="s">
        <v>51</v>
      </c>
      <c r="D6" s="9" t="s">
        <v>75</v>
      </c>
      <c r="E6" s="7" t="s">
        <v>51</v>
      </c>
    </row>
    <row r="7" spans="1:5" x14ac:dyDescent="0.2">
      <c r="B7" s="7" t="s">
        <v>20</v>
      </c>
      <c r="C7" s="7" t="s">
        <v>20</v>
      </c>
      <c r="D7" s="9" t="s">
        <v>53</v>
      </c>
      <c r="E7" s="9" t="s">
        <v>53</v>
      </c>
    </row>
    <row r="8" spans="1:5" ht="13.5" customHeight="1" thickBot="1" x14ac:dyDescent="0.25">
      <c r="B8" s="10"/>
      <c r="C8" s="10"/>
      <c r="D8" s="11"/>
      <c r="E8" s="11"/>
    </row>
    <row r="9" spans="1:5" x14ac:dyDescent="0.2">
      <c r="A9" s="12" t="s">
        <v>69</v>
      </c>
      <c r="B9" s="13">
        <v>0</v>
      </c>
      <c r="C9" s="13">
        <f>'Acct. 18700032'!E68</f>
        <v>316253.37</v>
      </c>
      <c r="D9" s="13">
        <v>0</v>
      </c>
      <c r="E9" s="13"/>
    </row>
    <row r="10" spans="1:5" s="17" customFormat="1" ht="25.5" x14ac:dyDescent="0.2">
      <c r="A10" s="14" t="s">
        <v>9</v>
      </c>
      <c r="B10" s="15"/>
      <c r="C10" s="15"/>
      <c r="D10" s="16"/>
      <c r="E10" s="16"/>
    </row>
    <row r="11" spans="1:5" x14ac:dyDescent="0.2">
      <c r="A11" s="1" t="s">
        <v>70</v>
      </c>
      <c r="B11" s="19">
        <f>'Acct. 18700082'!B72</f>
        <v>316253.37</v>
      </c>
      <c r="C11" s="19">
        <f>'Acct. 18700032'!D69</f>
        <v>-316253.37</v>
      </c>
      <c r="D11" s="20">
        <f>'Acct. 25600122 '!B70</f>
        <v>329651.7</v>
      </c>
      <c r="E11" s="20">
        <v>0</v>
      </c>
    </row>
    <row r="12" spans="1:5" x14ac:dyDescent="0.2">
      <c r="A12" s="1" t="s">
        <v>71</v>
      </c>
      <c r="B12" s="19">
        <f>-'Acct. 18700082'!C72</f>
        <v>-47869.69</v>
      </c>
      <c r="C12" s="19">
        <f>'Acct. 18700032'!E69</f>
        <v>0</v>
      </c>
      <c r="D12" s="20">
        <f>-'Acct. 25600122 '!C70</f>
        <v>-254766.03</v>
      </c>
      <c r="E12" s="20">
        <v>0</v>
      </c>
    </row>
    <row r="13" spans="1:5" x14ac:dyDescent="0.2">
      <c r="A13" s="18">
        <v>43130</v>
      </c>
      <c r="B13" s="19">
        <f>'Acct. 18700082'!D35</f>
        <v>-7526.78</v>
      </c>
      <c r="C13" s="19">
        <f>C12</f>
        <v>0</v>
      </c>
      <c r="D13" s="20">
        <f>'Acct. 25600122 '!D34</f>
        <v>-2165.42</v>
      </c>
      <c r="E13" s="20">
        <v>0</v>
      </c>
    </row>
    <row r="14" spans="1:5" x14ac:dyDescent="0.2">
      <c r="A14" s="18">
        <v>43159</v>
      </c>
      <c r="B14" s="19">
        <f>B13</f>
        <v>-7526.78</v>
      </c>
      <c r="C14" s="19">
        <f t="shared" ref="C14:C23" si="0">C13</f>
        <v>0</v>
      </c>
      <c r="D14" s="20">
        <f t="shared" ref="D14:D31" si="1">D13</f>
        <v>-2165.42</v>
      </c>
      <c r="E14" s="20">
        <v>0</v>
      </c>
    </row>
    <row r="15" spans="1:5" x14ac:dyDescent="0.2">
      <c r="A15" s="18">
        <v>43190</v>
      </c>
      <c r="B15" s="19">
        <f t="shared" ref="B15:C31" si="2">B14</f>
        <v>-7526.78</v>
      </c>
      <c r="C15" s="19">
        <f t="shared" si="0"/>
        <v>0</v>
      </c>
      <c r="D15" s="20">
        <f t="shared" si="1"/>
        <v>-2165.42</v>
      </c>
      <c r="E15" s="20">
        <v>0</v>
      </c>
    </row>
    <row r="16" spans="1:5" x14ac:dyDescent="0.2">
      <c r="A16" s="18">
        <v>43220</v>
      </c>
      <c r="B16" s="19">
        <f t="shared" si="2"/>
        <v>-7526.78</v>
      </c>
      <c r="C16" s="19">
        <f t="shared" si="0"/>
        <v>0</v>
      </c>
      <c r="D16" s="20">
        <f t="shared" si="1"/>
        <v>-2165.42</v>
      </c>
      <c r="E16" s="20">
        <v>0</v>
      </c>
    </row>
    <row r="17" spans="1:5" x14ac:dyDescent="0.2">
      <c r="A17" s="18">
        <v>43251</v>
      </c>
      <c r="B17" s="19">
        <f t="shared" si="2"/>
        <v>-7526.78</v>
      </c>
      <c r="C17" s="19">
        <f t="shared" si="0"/>
        <v>0</v>
      </c>
      <c r="D17" s="20">
        <f t="shared" si="1"/>
        <v>-2165.42</v>
      </c>
      <c r="E17" s="20">
        <v>0</v>
      </c>
    </row>
    <row r="18" spans="1:5" x14ac:dyDescent="0.2">
      <c r="A18" s="18">
        <v>43281</v>
      </c>
      <c r="B18" s="19">
        <f t="shared" si="2"/>
        <v>-7526.78</v>
      </c>
      <c r="C18" s="19">
        <f t="shared" si="0"/>
        <v>0</v>
      </c>
      <c r="D18" s="20">
        <f t="shared" si="1"/>
        <v>-2165.42</v>
      </c>
      <c r="E18" s="20">
        <v>0</v>
      </c>
    </row>
    <row r="19" spans="1:5" x14ac:dyDescent="0.2">
      <c r="A19" s="21">
        <v>43312</v>
      </c>
      <c r="B19" s="20">
        <f t="shared" si="2"/>
        <v>-7526.78</v>
      </c>
      <c r="C19" s="19">
        <f t="shared" si="0"/>
        <v>0</v>
      </c>
      <c r="D19" s="20">
        <f t="shared" si="1"/>
        <v>-2165.42</v>
      </c>
      <c r="E19" s="20">
        <v>0</v>
      </c>
    </row>
    <row r="20" spans="1:5" x14ac:dyDescent="0.2">
      <c r="A20" s="21">
        <v>43343</v>
      </c>
      <c r="B20" s="20">
        <f t="shared" si="2"/>
        <v>-7526.78</v>
      </c>
      <c r="C20" s="19">
        <f t="shared" si="0"/>
        <v>0</v>
      </c>
      <c r="D20" s="20">
        <f t="shared" si="1"/>
        <v>-2165.42</v>
      </c>
      <c r="E20" s="20">
        <v>0</v>
      </c>
    </row>
    <row r="21" spans="1:5" x14ac:dyDescent="0.2">
      <c r="A21" s="21">
        <v>43373</v>
      </c>
      <c r="B21" s="20">
        <f t="shared" si="2"/>
        <v>-7526.78</v>
      </c>
      <c r="C21" s="19">
        <f t="shared" si="0"/>
        <v>0</v>
      </c>
      <c r="D21" s="20">
        <f t="shared" si="1"/>
        <v>-2165.42</v>
      </c>
      <c r="E21" s="20">
        <v>0</v>
      </c>
    </row>
    <row r="22" spans="1:5" x14ac:dyDescent="0.2">
      <c r="A22" s="21">
        <v>43404</v>
      </c>
      <c r="B22" s="20">
        <f t="shared" si="2"/>
        <v>-7526.78</v>
      </c>
      <c r="C22" s="19">
        <f t="shared" si="0"/>
        <v>0</v>
      </c>
      <c r="D22" s="20">
        <f t="shared" si="1"/>
        <v>-2165.42</v>
      </c>
      <c r="E22" s="20">
        <v>0</v>
      </c>
    </row>
    <row r="23" spans="1:5" x14ac:dyDescent="0.2">
      <c r="A23" s="21">
        <v>43434</v>
      </c>
      <c r="B23" s="20">
        <f t="shared" si="2"/>
        <v>-7526.78</v>
      </c>
      <c r="C23" s="19">
        <f t="shared" si="0"/>
        <v>0</v>
      </c>
      <c r="D23" s="20">
        <f t="shared" si="1"/>
        <v>-2165.42</v>
      </c>
      <c r="E23" s="20">
        <v>0</v>
      </c>
    </row>
    <row r="24" spans="1:5" x14ac:dyDescent="0.2">
      <c r="A24" s="21">
        <v>43465</v>
      </c>
      <c r="B24" s="20">
        <f t="shared" si="2"/>
        <v>-7526.78</v>
      </c>
      <c r="C24" s="19">
        <f>'Acct. 18700032'!B44</f>
        <v>1156.6199999999999</v>
      </c>
      <c r="D24" s="20">
        <f t="shared" si="1"/>
        <v>-2165.42</v>
      </c>
      <c r="E24" s="20">
        <v>0</v>
      </c>
    </row>
    <row r="25" spans="1:5" x14ac:dyDescent="0.2">
      <c r="A25" s="21">
        <v>43496</v>
      </c>
      <c r="B25" s="20">
        <f t="shared" si="2"/>
        <v>-7526.78</v>
      </c>
      <c r="C25" s="19">
        <f>'Acct. 18700032'!D8</f>
        <v>0</v>
      </c>
      <c r="D25" s="20">
        <f t="shared" si="1"/>
        <v>-2165.42</v>
      </c>
      <c r="E25" s="20">
        <v>0</v>
      </c>
    </row>
    <row r="26" spans="1:5" x14ac:dyDescent="0.2">
      <c r="A26" s="21">
        <v>43524</v>
      </c>
      <c r="B26" s="20">
        <f t="shared" si="2"/>
        <v>-7526.78</v>
      </c>
      <c r="C26" s="19">
        <f t="shared" si="2"/>
        <v>0</v>
      </c>
      <c r="D26" s="20">
        <f t="shared" si="1"/>
        <v>-2165.42</v>
      </c>
      <c r="E26" s="20">
        <v>0</v>
      </c>
    </row>
    <row r="27" spans="1:5" x14ac:dyDescent="0.2">
      <c r="A27" s="21">
        <v>43555</v>
      </c>
      <c r="B27" s="20">
        <f t="shared" si="2"/>
        <v>-7526.78</v>
      </c>
      <c r="C27" s="19">
        <f t="shared" si="2"/>
        <v>0</v>
      </c>
      <c r="D27" s="20">
        <f t="shared" si="1"/>
        <v>-2165.42</v>
      </c>
      <c r="E27" s="20">
        <v>0</v>
      </c>
    </row>
    <row r="28" spans="1:5" x14ac:dyDescent="0.2">
      <c r="A28" s="21">
        <v>43585</v>
      </c>
      <c r="B28" s="20">
        <f t="shared" si="2"/>
        <v>-7526.78</v>
      </c>
      <c r="C28" s="19">
        <f t="shared" si="2"/>
        <v>0</v>
      </c>
      <c r="D28" s="20">
        <f t="shared" si="1"/>
        <v>-2165.42</v>
      </c>
      <c r="E28" s="20">
        <v>0</v>
      </c>
    </row>
    <row r="29" spans="1:5" x14ac:dyDescent="0.2">
      <c r="A29" s="21">
        <v>43616</v>
      </c>
      <c r="B29" s="20">
        <f t="shared" si="2"/>
        <v>-7526.78</v>
      </c>
      <c r="C29" s="19">
        <f t="shared" si="2"/>
        <v>0</v>
      </c>
      <c r="D29" s="20">
        <f t="shared" si="1"/>
        <v>-2165.42</v>
      </c>
      <c r="E29" s="20">
        <v>0</v>
      </c>
    </row>
    <row r="30" spans="1:5" x14ac:dyDescent="0.2">
      <c r="A30" s="21">
        <v>43646</v>
      </c>
      <c r="B30" s="20">
        <f t="shared" si="2"/>
        <v>-7526.78</v>
      </c>
      <c r="C30" s="19">
        <f t="shared" si="2"/>
        <v>0</v>
      </c>
      <c r="D30" s="20">
        <f t="shared" si="1"/>
        <v>-2165.42</v>
      </c>
      <c r="E30" s="20">
        <v>0</v>
      </c>
    </row>
    <row r="31" spans="1:5" x14ac:dyDescent="0.2">
      <c r="A31" s="21">
        <v>43677</v>
      </c>
      <c r="B31" s="20">
        <f t="shared" si="2"/>
        <v>-7526.78</v>
      </c>
      <c r="C31" s="19">
        <f t="shared" si="2"/>
        <v>0</v>
      </c>
      <c r="D31" s="20">
        <f t="shared" si="1"/>
        <v>-2165.42</v>
      </c>
      <c r="E31" s="20">
        <v>0</v>
      </c>
    </row>
    <row r="32" spans="1:5" x14ac:dyDescent="0.2">
      <c r="A32" s="21">
        <v>43708</v>
      </c>
      <c r="B32" s="20">
        <f>B31</f>
        <v>-7526.78</v>
      </c>
      <c r="C32" s="19">
        <f t="shared" ref="C32:C40" si="3">C31</f>
        <v>0</v>
      </c>
      <c r="D32" s="20">
        <f>D31</f>
        <v>-2165.42</v>
      </c>
      <c r="E32" s="20">
        <v>0</v>
      </c>
    </row>
    <row r="33" spans="1:5" x14ac:dyDescent="0.2">
      <c r="A33" s="21">
        <v>43738</v>
      </c>
      <c r="B33" s="20">
        <f t="shared" ref="B33:B40" si="4">B32</f>
        <v>-7526.78</v>
      </c>
      <c r="C33" s="19">
        <f t="shared" si="3"/>
        <v>0</v>
      </c>
      <c r="D33" s="20">
        <f t="shared" ref="D33:D40" si="5">D32</f>
        <v>-2165.42</v>
      </c>
      <c r="E33" s="20">
        <v>0</v>
      </c>
    </row>
    <row r="34" spans="1:5" x14ac:dyDescent="0.2">
      <c r="A34" s="21">
        <v>43769</v>
      </c>
      <c r="B34" s="20">
        <f t="shared" si="4"/>
        <v>-7526.78</v>
      </c>
      <c r="C34" s="19">
        <f t="shared" si="3"/>
        <v>0</v>
      </c>
      <c r="D34" s="20">
        <f t="shared" si="5"/>
        <v>-2165.42</v>
      </c>
      <c r="E34" s="20">
        <v>0</v>
      </c>
    </row>
    <row r="35" spans="1:5" x14ac:dyDescent="0.2">
      <c r="A35" s="21">
        <v>43799</v>
      </c>
      <c r="B35" s="20">
        <f t="shared" si="4"/>
        <v>-7526.78</v>
      </c>
      <c r="C35" s="19">
        <f t="shared" si="3"/>
        <v>0</v>
      </c>
      <c r="D35" s="20">
        <f t="shared" si="5"/>
        <v>-2165.42</v>
      </c>
      <c r="E35" s="20">
        <v>0</v>
      </c>
    </row>
    <row r="36" spans="1:5" x14ac:dyDescent="0.2">
      <c r="A36" s="21">
        <v>43830</v>
      </c>
      <c r="B36" s="20">
        <f t="shared" si="4"/>
        <v>-7526.78</v>
      </c>
      <c r="C36" s="19">
        <f t="shared" si="3"/>
        <v>0</v>
      </c>
      <c r="D36" s="20">
        <f t="shared" si="5"/>
        <v>-2165.42</v>
      </c>
      <c r="E36" s="20">
        <v>0</v>
      </c>
    </row>
    <row r="37" spans="1:5" x14ac:dyDescent="0.2">
      <c r="A37" s="21">
        <v>43861</v>
      </c>
      <c r="B37" s="20">
        <f t="shared" si="4"/>
        <v>-7526.78</v>
      </c>
      <c r="C37" s="19">
        <f t="shared" si="3"/>
        <v>0</v>
      </c>
      <c r="D37" s="20">
        <f t="shared" si="5"/>
        <v>-2165.42</v>
      </c>
      <c r="E37" s="20">
        <v>0</v>
      </c>
    </row>
    <row r="38" spans="1:5" x14ac:dyDescent="0.2">
      <c r="A38" s="21">
        <v>43890</v>
      </c>
      <c r="B38" s="20">
        <f t="shared" si="4"/>
        <v>-7526.78</v>
      </c>
      <c r="C38" s="19">
        <f t="shared" si="3"/>
        <v>0</v>
      </c>
      <c r="D38" s="20">
        <f t="shared" si="5"/>
        <v>-2165.42</v>
      </c>
      <c r="E38" s="20">
        <v>0</v>
      </c>
    </row>
    <row r="39" spans="1:5" x14ac:dyDescent="0.2">
      <c r="A39" s="21">
        <v>43921</v>
      </c>
      <c r="B39" s="20">
        <f t="shared" si="4"/>
        <v>-7526.78</v>
      </c>
      <c r="C39" s="19">
        <f t="shared" si="3"/>
        <v>0</v>
      </c>
      <c r="D39" s="20">
        <f t="shared" si="5"/>
        <v>-2165.42</v>
      </c>
      <c r="E39" s="20">
        <v>0</v>
      </c>
    </row>
    <row r="40" spans="1:5" x14ac:dyDescent="0.2">
      <c r="A40" s="21">
        <v>43951</v>
      </c>
      <c r="B40" s="20">
        <f t="shared" si="4"/>
        <v>-7526.78</v>
      </c>
      <c r="C40" s="19">
        <f t="shared" si="3"/>
        <v>0</v>
      </c>
      <c r="D40" s="20">
        <f t="shared" si="5"/>
        <v>-2165.42</v>
      </c>
      <c r="E40" s="20">
        <v>0</v>
      </c>
    </row>
    <row r="41" spans="1:5" x14ac:dyDescent="0.2">
      <c r="A41" s="22" t="s">
        <v>74</v>
      </c>
      <c r="B41" s="23">
        <f>SUM(B9:B40)</f>
        <v>57633.840000000026</v>
      </c>
      <c r="C41" s="23">
        <f>SUM(C9:C40)</f>
        <v>1156.6199999999999</v>
      </c>
      <c r="D41" s="23">
        <f>SUM(D9:D40)</f>
        <v>14253.91000000006</v>
      </c>
      <c r="E41" s="23">
        <f>SUM(E9:E40)</f>
        <v>0</v>
      </c>
    </row>
    <row r="42" spans="1:5" x14ac:dyDescent="0.2">
      <c r="A42" s="24"/>
      <c r="B42" s="25"/>
      <c r="C42" s="25"/>
      <c r="D42" s="25"/>
    </row>
    <row r="43" spans="1:5" x14ac:dyDescent="0.2">
      <c r="C43" s="57"/>
    </row>
    <row r="44" spans="1:5" x14ac:dyDescent="0.2">
      <c r="B44" s="5" t="s">
        <v>76</v>
      </c>
      <c r="E44" s="57">
        <f>B41</f>
        <v>57633.840000000026</v>
      </c>
    </row>
    <row r="45" spans="1:5" x14ac:dyDescent="0.2">
      <c r="B45" s="5" t="s">
        <v>77</v>
      </c>
      <c r="E45" s="58">
        <f>D41</f>
        <v>14253.91000000006</v>
      </c>
    </row>
    <row r="46" spans="1:5" x14ac:dyDescent="0.2">
      <c r="E46" s="60"/>
    </row>
    <row r="47" spans="1:5" ht="13.5" thickBot="1" x14ac:dyDescent="0.25">
      <c r="B47" s="5" t="s">
        <v>78</v>
      </c>
      <c r="E47" s="25">
        <f>SUM(E44:E45)</f>
        <v>71887.750000000087</v>
      </c>
    </row>
    <row r="48" spans="1:5" ht="13.5" thickTop="1" x14ac:dyDescent="0.2">
      <c r="E48" s="72"/>
    </row>
    <row r="49" spans="3:5" x14ac:dyDescent="0.2">
      <c r="E49" s="60"/>
    </row>
    <row r="50" spans="3:5" x14ac:dyDescent="0.2">
      <c r="E50" s="73"/>
    </row>
    <row r="51" spans="3:5" x14ac:dyDescent="0.2">
      <c r="E51" s="73"/>
    </row>
    <row r="52" spans="3:5" x14ac:dyDescent="0.2">
      <c r="C52" s="59"/>
      <c r="D52" s="59"/>
      <c r="E52" s="74"/>
    </row>
  </sheetData>
  <mergeCells count="4">
    <mergeCell ref="B2:C2"/>
    <mergeCell ref="D2:E2"/>
    <mergeCell ref="B3:C3"/>
    <mergeCell ref="D3:E3"/>
  </mergeCells>
  <phoneticPr fontId="21" type="noConversion"/>
  <pageMargins left="0.69" right="0.5" top="0.45" bottom="0.75" header="0.25" footer="0.2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>
      <selection activeCell="D18" sqref="D18"/>
    </sheetView>
  </sheetViews>
  <sheetFormatPr defaultColWidth="11.42578125" defaultRowHeight="12.75" x14ac:dyDescent="0.2"/>
  <cols>
    <col min="1" max="1" width="10.28515625" style="27" customWidth="1"/>
    <col min="2" max="2" width="11.85546875" style="27" customWidth="1"/>
    <col min="3" max="3" width="19.42578125" style="27" bestFit="1" customWidth="1"/>
    <col min="4" max="4" width="25" style="27" bestFit="1" customWidth="1"/>
    <col min="5" max="5" width="18" style="27" bestFit="1" customWidth="1"/>
    <col min="6" max="6" width="11.85546875" style="91" bestFit="1" customWidth="1"/>
    <col min="7" max="7" width="16.28515625" style="27" bestFit="1" customWidth="1"/>
    <col min="8" max="8" width="20.7109375" style="27" customWidth="1"/>
    <col min="9" max="16384" width="11.42578125" style="27"/>
  </cols>
  <sheetData>
    <row r="1" spans="1:9" x14ac:dyDescent="0.2">
      <c r="A1" s="50" t="s">
        <v>50</v>
      </c>
    </row>
    <row r="3" spans="1:9" x14ac:dyDescent="0.2">
      <c r="A3" s="26" t="s">
        <v>21</v>
      </c>
    </row>
    <row r="4" spans="1:9" x14ac:dyDescent="0.2">
      <c r="A4" s="95" t="s">
        <v>0</v>
      </c>
      <c r="B4" s="95" t="s">
        <v>1</v>
      </c>
      <c r="C4" s="95" t="s">
        <v>2</v>
      </c>
      <c r="D4" s="95" t="s">
        <v>3</v>
      </c>
      <c r="E4" s="95" t="s">
        <v>4</v>
      </c>
      <c r="F4" s="95" t="s">
        <v>5</v>
      </c>
      <c r="G4" s="96" t="s">
        <v>6</v>
      </c>
      <c r="H4" s="95" t="s">
        <v>61</v>
      </c>
    </row>
    <row r="5" spans="1:9" x14ac:dyDescent="0.2">
      <c r="A5" s="97" t="s">
        <v>22</v>
      </c>
      <c r="B5" s="97" t="s">
        <v>7</v>
      </c>
      <c r="C5" s="97" t="s">
        <v>8</v>
      </c>
      <c r="D5" s="97" t="s">
        <v>23</v>
      </c>
      <c r="E5" s="98">
        <v>2165.42</v>
      </c>
      <c r="F5" s="99">
        <v>43125</v>
      </c>
      <c r="G5" s="97" t="s">
        <v>7</v>
      </c>
      <c r="H5" s="97" t="s">
        <v>8</v>
      </c>
    </row>
    <row r="6" spans="1:9" x14ac:dyDescent="0.2">
      <c r="A6" s="97" t="s">
        <v>22</v>
      </c>
      <c r="B6" s="97" t="s">
        <v>7</v>
      </c>
      <c r="C6" s="97" t="s">
        <v>8</v>
      </c>
      <c r="D6" s="97" t="s">
        <v>23</v>
      </c>
      <c r="E6" s="98">
        <v>2165.42</v>
      </c>
      <c r="F6" s="99">
        <v>43156</v>
      </c>
      <c r="G6" s="97" t="s">
        <v>7</v>
      </c>
      <c r="H6" s="97" t="s">
        <v>8</v>
      </c>
    </row>
    <row r="7" spans="1:9" x14ac:dyDescent="0.2">
      <c r="A7" s="97" t="s">
        <v>22</v>
      </c>
      <c r="B7" s="97" t="s">
        <v>7</v>
      </c>
      <c r="C7" s="97" t="s">
        <v>8</v>
      </c>
      <c r="D7" s="97" t="s">
        <v>23</v>
      </c>
      <c r="E7" s="98">
        <v>2165.42</v>
      </c>
      <c r="F7" s="99">
        <v>43184</v>
      </c>
      <c r="G7" s="97" t="s">
        <v>7</v>
      </c>
      <c r="H7" s="97" t="s">
        <v>8</v>
      </c>
    </row>
    <row r="8" spans="1:9" x14ac:dyDescent="0.2">
      <c r="A8" s="97" t="s">
        <v>22</v>
      </c>
      <c r="B8" s="97" t="s">
        <v>7</v>
      </c>
      <c r="C8" s="97" t="s">
        <v>8</v>
      </c>
      <c r="D8" s="97" t="s">
        <v>23</v>
      </c>
      <c r="E8" s="98">
        <v>2165.42</v>
      </c>
      <c r="F8" s="99">
        <v>43215</v>
      </c>
      <c r="G8" s="97" t="s">
        <v>7</v>
      </c>
      <c r="H8" s="97" t="s">
        <v>8</v>
      </c>
    </row>
    <row r="9" spans="1:9" x14ac:dyDescent="0.2">
      <c r="A9" s="97" t="s">
        <v>22</v>
      </c>
      <c r="B9" s="97" t="s">
        <v>7</v>
      </c>
      <c r="C9" s="97" t="s">
        <v>8</v>
      </c>
      <c r="D9" s="97" t="s">
        <v>23</v>
      </c>
      <c r="E9" s="98">
        <v>2165.42</v>
      </c>
      <c r="F9" s="100">
        <v>43245</v>
      </c>
      <c r="G9" s="97" t="s">
        <v>7</v>
      </c>
      <c r="H9" s="97" t="s">
        <v>8</v>
      </c>
    </row>
    <row r="10" spans="1:9" x14ac:dyDescent="0.2">
      <c r="A10" s="97" t="s">
        <v>22</v>
      </c>
      <c r="B10" s="97" t="s">
        <v>7</v>
      </c>
      <c r="C10" s="97" t="s">
        <v>8</v>
      </c>
      <c r="D10" s="97" t="s">
        <v>23</v>
      </c>
      <c r="E10" s="98">
        <v>2165.42</v>
      </c>
      <c r="F10" s="99">
        <v>43276</v>
      </c>
      <c r="G10" s="97" t="s">
        <v>7</v>
      </c>
      <c r="H10" s="97" t="s">
        <v>8</v>
      </c>
    </row>
    <row r="11" spans="1:9" x14ac:dyDescent="0.2">
      <c r="A11" s="97" t="s">
        <v>22</v>
      </c>
      <c r="B11" s="97" t="s">
        <v>7</v>
      </c>
      <c r="C11" s="97" t="s">
        <v>8</v>
      </c>
      <c r="D11" s="97" t="s">
        <v>23</v>
      </c>
      <c r="E11" s="98">
        <v>2165.42</v>
      </c>
      <c r="F11" s="99">
        <v>43306</v>
      </c>
      <c r="G11" s="97" t="s">
        <v>7</v>
      </c>
      <c r="H11" s="97" t="s">
        <v>8</v>
      </c>
    </row>
    <row r="12" spans="1:9" x14ac:dyDescent="0.2">
      <c r="A12" s="101" t="s">
        <v>22</v>
      </c>
      <c r="B12" s="101" t="s">
        <v>7</v>
      </c>
      <c r="C12" s="101" t="s">
        <v>8</v>
      </c>
      <c r="D12" s="101" t="s">
        <v>23</v>
      </c>
      <c r="E12" s="102">
        <v>2165.42</v>
      </c>
      <c r="F12" s="99">
        <v>43337</v>
      </c>
      <c r="G12" s="101" t="s">
        <v>7</v>
      </c>
      <c r="H12" s="101" t="s">
        <v>8</v>
      </c>
    </row>
    <row r="13" spans="1:9" x14ac:dyDescent="0.2">
      <c r="A13" s="97" t="s">
        <v>22</v>
      </c>
      <c r="B13" s="97" t="s">
        <v>7</v>
      </c>
      <c r="C13" s="97" t="s">
        <v>8</v>
      </c>
      <c r="D13" s="97" t="s">
        <v>23</v>
      </c>
      <c r="E13" s="98">
        <v>2165.42</v>
      </c>
      <c r="F13" s="99">
        <v>43368</v>
      </c>
      <c r="G13" s="97" t="s">
        <v>7</v>
      </c>
      <c r="H13" s="97" t="s">
        <v>8</v>
      </c>
    </row>
    <row r="14" spans="1:9" x14ac:dyDescent="0.2">
      <c r="A14" s="97" t="s">
        <v>22</v>
      </c>
      <c r="B14" s="97" t="s">
        <v>7</v>
      </c>
      <c r="C14" s="97" t="s">
        <v>8</v>
      </c>
      <c r="D14" s="97" t="s">
        <v>23</v>
      </c>
      <c r="E14" s="98">
        <v>2165.42</v>
      </c>
      <c r="F14" s="99">
        <v>43398</v>
      </c>
      <c r="G14" s="97" t="s">
        <v>7</v>
      </c>
      <c r="H14" s="97" t="s">
        <v>8</v>
      </c>
    </row>
    <row r="15" spans="1:9" x14ac:dyDescent="0.2">
      <c r="A15" s="97" t="s">
        <v>22</v>
      </c>
      <c r="B15" s="97" t="s">
        <v>7</v>
      </c>
      <c r="C15" s="97" t="s">
        <v>8</v>
      </c>
      <c r="D15" s="97" t="s">
        <v>23</v>
      </c>
      <c r="E15" s="98">
        <v>2165.42</v>
      </c>
      <c r="F15" s="99">
        <v>43429</v>
      </c>
      <c r="G15" s="97" t="s">
        <v>7</v>
      </c>
      <c r="H15" s="97" t="s">
        <v>8</v>
      </c>
    </row>
    <row r="16" spans="1:9" x14ac:dyDescent="0.2">
      <c r="A16" s="104" t="s">
        <v>22</v>
      </c>
      <c r="B16" s="104" t="s">
        <v>7</v>
      </c>
      <c r="C16" s="104" t="s">
        <v>8</v>
      </c>
      <c r="D16" s="104" t="s">
        <v>23</v>
      </c>
      <c r="E16" s="105">
        <v>2165.42</v>
      </c>
      <c r="F16" s="106">
        <v>43459</v>
      </c>
      <c r="G16" s="104" t="s">
        <v>7</v>
      </c>
      <c r="H16" s="104" t="s">
        <v>8</v>
      </c>
      <c r="I16" s="94"/>
    </row>
    <row r="17" spans="1:9" ht="13.5" thickBot="1" x14ac:dyDescent="0.25">
      <c r="A17" s="63"/>
      <c r="B17" s="63"/>
      <c r="C17" s="63"/>
      <c r="D17" s="63"/>
      <c r="E17" s="103">
        <f>SUM(E5:E16)</f>
        <v>25985.039999999994</v>
      </c>
      <c r="F17" s="64"/>
      <c r="G17" s="107"/>
    </row>
    <row r="18" spans="1:9" ht="13.5" thickTop="1" x14ac:dyDescent="0.2">
      <c r="G18" s="71"/>
    </row>
    <row r="19" spans="1:9" x14ac:dyDescent="0.2">
      <c r="A19" s="30" t="s">
        <v>24</v>
      </c>
      <c r="G19" s="71"/>
    </row>
    <row r="20" spans="1:9" x14ac:dyDescent="0.2">
      <c r="A20" s="95" t="s">
        <v>0</v>
      </c>
      <c r="B20" s="95" t="s">
        <v>1</v>
      </c>
      <c r="C20" s="95" t="s">
        <v>2</v>
      </c>
      <c r="D20" s="95" t="s">
        <v>3</v>
      </c>
      <c r="E20" s="95" t="s">
        <v>4</v>
      </c>
      <c r="F20" s="95" t="s">
        <v>5</v>
      </c>
      <c r="G20" s="96" t="s">
        <v>6</v>
      </c>
      <c r="H20" s="95" t="s">
        <v>61</v>
      </c>
    </row>
    <row r="21" spans="1:9" x14ac:dyDescent="0.2">
      <c r="A21" s="97" t="s">
        <v>25</v>
      </c>
      <c r="B21" s="97" t="s">
        <v>7</v>
      </c>
      <c r="C21" s="97" t="s">
        <v>8</v>
      </c>
      <c r="D21" s="97" t="s">
        <v>26</v>
      </c>
      <c r="E21" s="98">
        <v>7526.78</v>
      </c>
      <c r="F21" s="99">
        <v>43125</v>
      </c>
      <c r="G21" s="97" t="s">
        <v>7</v>
      </c>
      <c r="H21" s="97" t="s">
        <v>8</v>
      </c>
    </row>
    <row r="22" spans="1:9" x14ac:dyDescent="0.2">
      <c r="A22" s="97" t="s">
        <v>25</v>
      </c>
      <c r="B22" s="97" t="s">
        <v>7</v>
      </c>
      <c r="C22" s="97" t="s">
        <v>8</v>
      </c>
      <c r="D22" s="97" t="s">
        <v>26</v>
      </c>
      <c r="E22" s="98">
        <v>7526.78</v>
      </c>
      <c r="F22" s="99">
        <v>43156</v>
      </c>
      <c r="G22" s="97" t="s">
        <v>7</v>
      </c>
      <c r="H22" s="97" t="s">
        <v>8</v>
      </c>
    </row>
    <row r="23" spans="1:9" x14ac:dyDescent="0.2">
      <c r="A23" s="97" t="s">
        <v>25</v>
      </c>
      <c r="B23" s="97" t="s">
        <v>7</v>
      </c>
      <c r="C23" s="97" t="s">
        <v>8</v>
      </c>
      <c r="D23" s="97" t="s">
        <v>26</v>
      </c>
      <c r="E23" s="98">
        <v>7526.78</v>
      </c>
      <c r="F23" s="99">
        <v>43184</v>
      </c>
      <c r="G23" s="97" t="s">
        <v>7</v>
      </c>
      <c r="H23" s="97" t="s">
        <v>8</v>
      </c>
    </row>
    <row r="24" spans="1:9" x14ac:dyDescent="0.2">
      <c r="A24" s="97" t="s">
        <v>25</v>
      </c>
      <c r="B24" s="97" t="s">
        <v>7</v>
      </c>
      <c r="C24" s="97" t="s">
        <v>8</v>
      </c>
      <c r="D24" s="97" t="s">
        <v>26</v>
      </c>
      <c r="E24" s="98">
        <v>7526.78</v>
      </c>
      <c r="F24" s="99">
        <v>43215</v>
      </c>
      <c r="G24" s="97" t="s">
        <v>7</v>
      </c>
      <c r="H24" s="97" t="s">
        <v>8</v>
      </c>
    </row>
    <row r="25" spans="1:9" x14ac:dyDescent="0.2">
      <c r="A25" s="97" t="s">
        <v>25</v>
      </c>
      <c r="B25" s="97" t="s">
        <v>7</v>
      </c>
      <c r="C25" s="97" t="s">
        <v>8</v>
      </c>
      <c r="D25" s="97" t="s">
        <v>26</v>
      </c>
      <c r="E25" s="98">
        <v>7526.78</v>
      </c>
      <c r="F25" s="99">
        <v>43245</v>
      </c>
      <c r="G25" s="97" t="s">
        <v>7</v>
      </c>
      <c r="H25" s="97" t="s">
        <v>8</v>
      </c>
    </row>
    <row r="26" spans="1:9" x14ac:dyDescent="0.2">
      <c r="A26" s="97" t="s">
        <v>25</v>
      </c>
      <c r="B26" s="97" t="s">
        <v>7</v>
      </c>
      <c r="C26" s="97" t="s">
        <v>8</v>
      </c>
      <c r="D26" s="97" t="s">
        <v>26</v>
      </c>
      <c r="E26" s="98">
        <v>7526.78</v>
      </c>
      <c r="F26" s="99">
        <v>43276</v>
      </c>
      <c r="G26" s="97" t="s">
        <v>7</v>
      </c>
      <c r="H26" s="97" t="s">
        <v>8</v>
      </c>
      <c r="I26" s="93"/>
    </row>
    <row r="27" spans="1:9" x14ac:dyDescent="0.2">
      <c r="A27" s="97" t="s">
        <v>25</v>
      </c>
      <c r="B27" s="97" t="s">
        <v>7</v>
      </c>
      <c r="C27" s="97" t="s">
        <v>8</v>
      </c>
      <c r="D27" s="97" t="s">
        <v>26</v>
      </c>
      <c r="E27" s="98">
        <v>7526.78</v>
      </c>
      <c r="F27" s="99">
        <v>43306</v>
      </c>
      <c r="G27" s="97" t="s">
        <v>7</v>
      </c>
      <c r="H27" s="97" t="s">
        <v>8</v>
      </c>
    </row>
    <row r="28" spans="1:9" x14ac:dyDescent="0.2">
      <c r="A28" s="97" t="s">
        <v>25</v>
      </c>
      <c r="B28" s="97" t="s">
        <v>7</v>
      </c>
      <c r="C28" s="97" t="s">
        <v>8</v>
      </c>
      <c r="D28" s="97" t="s">
        <v>26</v>
      </c>
      <c r="E28" s="98">
        <v>7526.78</v>
      </c>
      <c r="F28" s="99">
        <v>43337</v>
      </c>
      <c r="G28" s="97" t="s">
        <v>7</v>
      </c>
      <c r="H28" s="97" t="s">
        <v>8</v>
      </c>
    </row>
    <row r="29" spans="1:9" x14ac:dyDescent="0.2">
      <c r="A29" s="97" t="s">
        <v>25</v>
      </c>
      <c r="B29" s="97" t="s">
        <v>7</v>
      </c>
      <c r="C29" s="97" t="s">
        <v>8</v>
      </c>
      <c r="D29" s="97" t="s">
        <v>26</v>
      </c>
      <c r="E29" s="98">
        <v>7526.78</v>
      </c>
      <c r="F29" s="99">
        <v>43368</v>
      </c>
      <c r="G29" s="97" t="s">
        <v>7</v>
      </c>
      <c r="H29" s="97" t="s">
        <v>8</v>
      </c>
    </row>
    <row r="30" spans="1:9" x14ac:dyDescent="0.2">
      <c r="A30" s="97" t="s">
        <v>25</v>
      </c>
      <c r="B30" s="97" t="s">
        <v>7</v>
      </c>
      <c r="C30" s="97" t="s">
        <v>8</v>
      </c>
      <c r="D30" s="97" t="s">
        <v>26</v>
      </c>
      <c r="E30" s="98">
        <v>7526.78</v>
      </c>
      <c r="F30" s="99">
        <v>43398</v>
      </c>
      <c r="G30" s="97" t="s">
        <v>7</v>
      </c>
      <c r="H30" s="97" t="s">
        <v>8</v>
      </c>
    </row>
    <row r="31" spans="1:9" x14ac:dyDescent="0.2">
      <c r="A31" s="97" t="s">
        <v>25</v>
      </c>
      <c r="B31" s="97" t="s">
        <v>7</v>
      </c>
      <c r="C31" s="97" t="s">
        <v>8</v>
      </c>
      <c r="D31" s="97" t="s">
        <v>26</v>
      </c>
      <c r="E31" s="98">
        <v>7526.78</v>
      </c>
      <c r="F31" s="99">
        <v>43429</v>
      </c>
      <c r="G31" s="97" t="s">
        <v>7</v>
      </c>
      <c r="H31" s="97" t="s">
        <v>8</v>
      </c>
    </row>
    <row r="32" spans="1:9" x14ac:dyDescent="0.2">
      <c r="A32" s="97" t="s">
        <v>25</v>
      </c>
      <c r="B32" s="97" t="s">
        <v>7</v>
      </c>
      <c r="C32" s="97" t="s">
        <v>8</v>
      </c>
      <c r="D32" s="97" t="s">
        <v>26</v>
      </c>
      <c r="E32" s="98">
        <v>7526.78</v>
      </c>
      <c r="F32" s="99">
        <v>43459</v>
      </c>
      <c r="G32" s="97" t="s">
        <v>7</v>
      </c>
      <c r="H32" s="104" t="s">
        <v>8</v>
      </c>
    </row>
    <row r="33" spans="1:7" ht="13.5" thickBot="1" x14ac:dyDescent="0.25">
      <c r="A33" s="28"/>
      <c r="B33" s="28"/>
      <c r="C33" s="28"/>
      <c r="D33" s="28"/>
      <c r="E33" s="92">
        <f>SUM(E21:E32)</f>
        <v>90321.36</v>
      </c>
      <c r="F33" s="29"/>
      <c r="G33" s="107"/>
    </row>
    <row r="34" spans="1:7" ht="13.5" thickTop="1" x14ac:dyDescent="0.2">
      <c r="A34" s="63"/>
      <c r="B34" s="63"/>
      <c r="C34" s="63"/>
      <c r="D34" s="63"/>
      <c r="E34" s="65"/>
      <c r="F34" s="64"/>
      <c r="G34" s="63"/>
    </row>
    <row r="36" spans="1:7" x14ac:dyDescent="0.2">
      <c r="E36" s="62">
        <f>E17</f>
        <v>25985.039999999994</v>
      </c>
    </row>
    <row r="37" spans="1:7" x14ac:dyDescent="0.2">
      <c r="E37" s="61">
        <f>E33</f>
        <v>90321.36</v>
      </c>
    </row>
    <row r="38" spans="1:7" ht="13.5" thickBot="1" x14ac:dyDescent="0.25">
      <c r="E38" s="66">
        <f>SUM(E36:E37)</f>
        <v>116306.4</v>
      </c>
    </row>
    <row r="39" spans="1:7" ht="13.5" thickTop="1" x14ac:dyDescent="0.2"/>
  </sheetData>
  <pageMargins left="0.75" right="0.75" top="1" bottom="1" header="0.5" footer="0.5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7"/>
  <sheetViews>
    <sheetView topLeftCell="A55" zoomScaleNormal="100" workbookViewId="0">
      <selection activeCell="A2" sqref="A2:A6"/>
    </sheetView>
  </sheetViews>
  <sheetFormatPr defaultColWidth="8.85546875" defaultRowHeight="12.75" x14ac:dyDescent="0.2"/>
  <cols>
    <col min="1" max="1" width="22" style="80" bestFit="1" customWidth="1"/>
    <col min="2" max="2" width="12.85546875" style="80" customWidth="1"/>
    <col min="3" max="3" width="10.42578125" style="80" bestFit="1" customWidth="1"/>
    <col min="4" max="4" width="12.7109375" style="80" customWidth="1"/>
    <col min="5" max="5" width="20.140625" style="80" bestFit="1" customWidth="1"/>
    <col min="6" max="16384" width="8.85546875" style="80"/>
  </cols>
  <sheetData>
    <row r="2" spans="1:5" x14ac:dyDescent="0.2">
      <c r="A2" s="79" t="s">
        <v>67</v>
      </c>
      <c r="B2" s="97"/>
      <c r="C2" s="97"/>
      <c r="D2" s="97"/>
      <c r="E2" s="97"/>
    </row>
    <row r="3" spans="1:5" x14ac:dyDescent="0.2">
      <c r="A3" s="81" t="s">
        <v>68</v>
      </c>
      <c r="B3" s="97"/>
      <c r="C3" s="97"/>
      <c r="D3" s="97"/>
      <c r="E3" s="97"/>
    </row>
    <row r="4" spans="1:5" x14ac:dyDescent="0.2">
      <c r="A4" s="81"/>
      <c r="B4" s="97"/>
      <c r="C4" s="97"/>
      <c r="D4" s="97"/>
      <c r="E4" s="97"/>
    </row>
    <row r="5" spans="1:5" x14ac:dyDescent="0.2">
      <c r="A5" s="86">
        <v>2019</v>
      </c>
      <c r="B5" s="97"/>
      <c r="C5" s="97"/>
      <c r="D5" s="97"/>
      <c r="E5" s="97"/>
    </row>
    <row r="6" spans="1:5" x14ac:dyDescent="0.2">
      <c r="A6" s="81" t="s">
        <v>28</v>
      </c>
      <c r="B6" s="97"/>
      <c r="C6" s="97"/>
      <c r="D6" s="97"/>
      <c r="E6" s="97"/>
    </row>
    <row r="7" spans="1:5" x14ac:dyDescent="0.2">
      <c r="A7" s="95" t="s">
        <v>29</v>
      </c>
      <c r="B7" s="95" t="s">
        <v>30</v>
      </c>
      <c r="C7" s="95" t="s">
        <v>31</v>
      </c>
      <c r="D7" s="95" t="s">
        <v>32</v>
      </c>
      <c r="E7" s="95" t="s">
        <v>52</v>
      </c>
    </row>
    <row r="8" spans="1:5" x14ac:dyDescent="0.2">
      <c r="A8" s="97" t="s">
        <v>33</v>
      </c>
      <c r="B8" s="98">
        <v>0</v>
      </c>
      <c r="C8" s="98">
        <v>0</v>
      </c>
      <c r="D8" s="98">
        <v>0</v>
      </c>
      <c r="E8" s="98">
        <v>178062.32</v>
      </c>
    </row>
    <row r="9" spans="1:5" x14ac:dyDescent="0.2">
      <c r="A9" s="97" t="s">
        <v>15</v>
      </c>
      <c r="B9" s="98">
        <v>0</v>
      </c>
      <c r="C9" s="98">
        <v>7526.78</v>
      </c>
      <c r="D9" s="98">
        <v>-7526.78</v>
      </c>
      <c r="E9" s="98">
        <v>170535.54</v>
      </c>
    </row>
    <row r="10" spans="1:5" x14ac:dyDescent="0.2">
      <c r="A10" s="97" t="s">
        <v>34</v>
      </c>
      <c r="B10" s="98">
        <v>0</v>
      </c>
      <c r="C10" s="98">
        <v>0</v>
      </c>
      <c r="D10" s="98">
        <v>0</v>
      </c>
      <c r="E10" s="98">
        <v>170535.54</v>
      </c>
    </row>
    <row r="11" spans="1:5" x14ac:dyDescent="0.2">
      <c r="A11" s="97" t="s">
        <v>35</v>
      </c>
      <c r="B11" s="98">
        <v>0</v>
      </c>
      <c r="C11" s="98">
        <v>0</v>
      </c>
      <c r="D11" s="98">
        <v>0</v>
      </c>
      <c r="E11" s="98">
        <v>170535.54</v>
      </c>
    </row>
    <row r="12" spans="1:5" x14ac:dyDescent="0.2">
      <c r="A12" s="97" t="s">
        <v>36</v>
      </c>
      <c r="B12" s="98">
        <v>0</v>
      </c>
      <c r="C12" s="98">
        <v>0</v>
      </c>
      <c r="D12" s="98">
        <v>0</v>
      </c>
      <c r="E12" s="98">
        <v>170535.54</v>
      </c>
    </row>
    <row r="13" spans="1:5" x14ac:dyDescent="0.2">
      <c r="A13" s="97" t="s">
        <v>37</v>
      </c>
      <c r="B13" s="98">
        <v>0</v>
      </c>
      <c r="C13" s="98">
        <v>0</v>
      </c>
      <c r="D13" s="98">
        <v>0</v>
      </c>
      <c r="E13" s="98">
        <v>170535.54</v>
      </c>
    </row>
    <row r="14" spans="1:5" x14ac:dyDescent="0.2">
      <c r="A14" s="97" t="s">
        <v>38</v>
      </c>
      <c r="B14" s="98">
        <v>0</v>
      </c>
      <c r="C14" s="98">
        <v>0</v>
      </c>
      <c r="D14" s="98">
        <v>0</v>
      </c>
      <c r="E14" s="98">
        <v>170535.54</v>
      </c>
    </row>
    <row r="15" spans="1:5" x14ac:dyDescent="0.2">
      <c r="A15" s="97" t="s">
        <v>39</v>
      </c>
      <c r="B15" s="98">
        <v>0</v>
      </c>
      <c r="C15" s="98">
        <v>0</v>
      </c>
      <c r="D15" s="98">
        <v>0</v>
      </c>
      <c r="E15" s="98">
        <v>170535.54</v>
      </c>
    </row>
    <row r="16" spans="1:5" x14ac:dyDescent="0.2">
      <c r="A16" s="97" t="s">
        <v>40</v>
      </c>
      <c r="B16" s="98">
        <v>0</v>
      </c>
      <c r="C16" s="98">
        <v>0</v>
      </c>
      <c r="D16" s="98">
        <v>0</v>
      </c>
      <c r="E16" s="98">
        <v>170535.54</v>
      </c>
    </row>
    <row r="17" spans="1:5" x14ac:dyDescent="0.2">
      <c r="A17" s="97" t="s">
        <v>41</v>
      </c>
      <c r="B17" s="98">
        <v>0</v>
      </c>
      <c r="C17" s="98">
        <v>0</v>
      </c>
      <c r="D17" s="98">
        <v>0</v>
      </c>
      <c r="E17" s="98">
        <v>170535.54</v>
      </c>
    </row>
    <row r="18" spans="1:5" x14ac:dyDescent="0.2">
      <c r="A18" s="97" t="s">
        <v>42</v>
      </c>
      <c r="B18" s="98">
        <v>0</v>
      </c>
      <c r="C18" s="98">
        <v>0</v>
      </c>
      <c r="D18" s="98">
        <v>0</v>
      </c>
      <c r="E18" s="98">
        <v>170535.54</v>
      </c>
    </row>
    <row r="19" spans="1:5" x14ac:dyDescent="0.2">
      <c r="A19" s="97" t="s">
        <v>43</v>
      </c>
      <c r="B19" s="98">
        <v>0</v>
      </c>
      <c r="C19" s="98">
        <v>0</v>
      </c>
      <c r="D19" s="98">
        <v>0</v>
      </c>
      <c r="E19" s="98">
        <v>170535.54</v>
      </c>
    </row>
    <row r="20" spans="1:5" x14ac:dyDescent="0.2">
      <c r="A20" s="97" t="s">
        <v>44</v>
      </c>
      <c r="B20" s="98">
        <v>0</v>
      </c>
      <c r="C20" s="98">
        <v>0</v>
      </c>
      <c r="D20" s="98">
        <v>0</v>
      </c>
      <c r="E20" s="98">
        <v>170535.54</v>
      </c>
    </row>
    <row r="21" spans="1:5" x14ac:dyDescent="0.2">
      <c r="A21" s="97" t="s">
        <v>45</v>
      </c>
      <c r="B21" s="98">
        <v>0</v>
      </c>
      <c r="C21" s="98">
        <v>0</v>
      </c>
      <c r="D21" s="98">
        <v>0</v>
      </c>
      <c r="E21" s="98">
        <v>170535.54</v>
      </c>
    </row>
    <row r="22" spans="1:5" x14ac:dyDescent="0.2">
      <c r="A22" s="97" t="s">
        <v>46</v>
      </c>
      <c r="B22" s="98">
        <v>0</v>
      </c>
      <c r="C22" s="98">
        <v>0</v>
      </c>
      <c r="D22" s="98">
        <v>0</v>
      </c>
      <c r="E22" s="98">
        <v>170535.54</v>
      </c>
    </row>
    <row r="23" spans="1:5" x14ac:dyDescent="0.2">
      <c r="A23" s="97" t="s">
        <v>47</v>
      </c>
      <c r="B23" s="98">
        <v>0</v>
      </c>
      <c r="C23" s="98">
        <v>0</v>
      </c>
      <c r="D23" s="98">
        <v>0</v>
      </c>
      <c r="E23" s="98">
        <v>170535.54</v>
      </c>
    </row>
    <row r="24" spans="1:5" x14ac:dyDescent="0.2">
      <c r="A24" s="97" t="s">
        <v>48</v>
      </c>
      <c r="B24" s="98">
        <v>0</v>
      </c>
      <c r="C24" s="98">
        <v>0</v>
      </c>
      <c r="D24" s="98">
        <v>0</v>
      </c>
      <c r="E24" s="98">
        <v>170535.54</v>
      </c>
    </row>
    <row r="25" spans="1:5" x14ac:dyDescent="0.2">
      <c r="A25" s="97" t="s">
        <v>49</v>
      </c>
      <c r="B25" s="98">
        <v>0</v>
      </c>
      <c r="C25" s="98">
        <v>7526.78</v>
      </c>
      <c r="D25" s="98">
        <v>-7526.78</v>
      </c>
      <c r="E25" s="98">
        <v>170535.54</v>
      </c>
    </row>
    <row r="27" spans="1:5" x14ac:dyDescent="0.2">
      <c r="A27" s="79" t="s">
        <v>67</v>
      </c>
    </row>
    <row r="28" spans="1:5" x14ac:dyDescent="0.2">
      <c r="A28" s="81" t="s">
        <v>68</v>
      </c>
    </row>
    <row r="29" spans="1:5" x14ac:dyDescent="0.2">
      <c r="A29" s="81"/>
    </row>
    <row r="30" spans="1:5" x14ac:dyDescent="0.2">
      <c r="A30" s="86">
        <v>2018</v>
      </c>
    </row>
    <row r="31" spans="1:5" x14ac:dyDescent="0.2">
      <c r="A31" s="81" t="s">
        <v>28</v>
      </c>
    </row>
    <row r="33" spans="1:5" x14ac:dyDescent="0.2">
      <c r="A33" s="82" t="s">
        <v>29</v>
      </c>
      <c r="B33" s="82" t="s">
        <v>30</v>
      </c>
      <c r="C33" s="82" t="s">
        <v>31</v>
      </c>
      <c r="D33" s="82" t="s">
        <v>32</v>
      </c>
      <c r="E33" s="82" t="s">
        <v>52</v>
      </c>
    </row>
    <row r="34" spans="1:5" x14ac:dyDescent="0.2">
      <c r="A34" s="80" t="s">
        <v>33</v>
      </c>
      <c r="B34" s="84">
        <v>0</v>
      </c>
      <c r="C34" s="84">
        <v>0</v>
      </c>
      <c r="D34" s="84">
        <v>0</v>
      </c>
      <c r="E34" s="84">
        <v>268383.68</v>
      </c>
    </row>
    <row r="35" spans="1:5" x14ac:dyDescent="0.2">
      <c r="A35" s="80" t="s">
        <v>15</v>
      </c>
      <c r="B35" s="84">
        <v>0</v>
      </c>
      <c r="C35" s="84">
        <v>7526.78</v>
      </c>
      <c r="D35" s="84">
        <v>-7526.78</v>
      </c>
      <c r="E35" s="84">
        <v>260856.9</v>
      </c>
    </row>
    <row r="36" spans="1:5" x14ac:dyDescent="0.2">
      <c r="A36" s="80" t="s">
        <v>34</v>
      </c>
      <c r="B36" s="84">
        <v>0</v>
      </c>
      <c r="C36" s="84">
        <v>7526.78</v>
      </c>
      <c r="D36" s="84">
        <v>-7526.78</v>
      </c>
      <c r="E36" s="84">
        <v>253330.12</v>
      </c>
    </row>
    <row r="37" spans="1:5" x14ac:dyDescent="0.2">
      <c r="A37" s="80" t="s">
        <v>35</v>
      </c>
      <c r="B37" s="84">
        <v>0</v>
      </c>
      <c r="C37" s="84">
        <v>7526.78</v>
      </c>
      <c r="D37" s="84">
        <v>-7526.78</v>
      </c>
      <c r="E37" s="84">
        <v>245803.34</v>
      </c>
    </row>
    <row r="38" spans="1:5" x14ac:dyDescent="0.2">
      <c r="A38" s="80" t="s">
        <v>36</v>
      </c>
      <c r="B38" s="84">
        <v>0</v>
      </c>
      <c r="C38" s="84">
        <v>7526.78</v>
      </c>
      <c r="D38" s="84">
        <v>-7526.78</v>
      </c>
      <c r="E38" s="84">
        <v>238276.56</v>
      </c>
    </row>
    <row r="39" spans="1:5" x14ac:dyDescent="0.2">
      <c r="A39" s="80" t="s">
        <v>37</v>
      </c>
      <c r="B39" s="84">
        <v>0</v>
      </c>
      <c r="C39" s="84">
        <v>7526.78</v>
      </c>
      <c r="D39" s="84">
        <v>-7526.78</v>
      </c>
      <c r="E39" s="84">
        <v>230749.78</v>
      </c>
    </row>
    <row r="40" spans="1:5" x14ac:dyDescent="0.2">
      <c r="A40" s="80" t="s">
        <v>38</v>
      </c>
      <c r="B40" s="84">
        <v>0</v>
      </c>
      <c r="C40" s="84">
        <v>7526.78</v>
      </c>
      <c r="D40" s="84">
        <v>-7526.78</v>
      </c>
      <c r="E40" s="84">
        <v>223223</v>
      </c>
    </row>
    <row r="41" spans="1:5" x14ac:dyDescent="0.2">
      <c r="A41" s="80" t="s">
        <v>39</v>
      </c>
      <c r="B41" s="84">
        <v>0</v>
      </c>
      <c r="C41" s="84">
        <v>7526.78</v>
      </c>
      <c r="D41" s="84">
        <v>-7526.78</v>
      </c>
      <c r="E41" s="84">
        <v>215696.22</v>
      </c>
    </row>
    <row r="42" spans="1:5" x14ac:dyDescent="0.2">
      <c r="A42" s="80" t="s">
        <v>40</v>
      </c>
      <c r="B42" s="84">
        <v>0</v>
      </c>
      <c r="C42" s="84">
        <v>7526.78</v>
      </c>
      <c r="D42" s="84">
        <v>-7526.78</v>
      </c>
      <c r="E42" s="84">
        <v>208169.44</v>
      </c>
    </row>
    <row r="43" spans="1:5" x14ac:dyDescent="0.2">
      <c r="A43" s="80" t="s">
        <v>41</v>
      </c>
      <c r="B43" s="84">
        <v>0</v>
      </c>
      <c r="C43" s="84">
        <v>7526.78</v>
      </c>
      <c r="D43" s="84">
        <v>-7526.78</v>
      </c>
      <c r="E43" s="84">
        <v>200642.66</v>
      </c>
    </row>
    <row r="44" spans="1:5" x14ac:dyDescent="0.2">
      <c r="A44" s="80" t="s">
        <v>42</v>
      </c>
      <c r="B44" s="84">
        <v>0</v>
      </c>
      <c r="C44" s="84">
        <v>7526.78</v>
      </c>
      <c r="D44" s="84">
        <v>-7526.78</v>
      </c>
      <c r="E44" s="84">
        <v>193115.88</v>
      </c>
    </row>
    <row r="45" spans="1:5" x14ac:dyDescent="0.2">
      <c r="A45" s="80" t="s">
        <v>43</v>
      </c>
      <c r="B45" s="84">
        <v>0</v>
      </c>
      <c r="C45" s="84">
        <v>7526.78</v>
      </c>
      <c r="D45" s="84">
        <v>-7526.78</v>
      </c>
      <c r="E45" s="84">
        <v>185589.1</v>
      </c>
    </row>
    <row r="46" spans="1:5" x14ac:dyDescent="0.2">
      <c r="A46" s="80" t="s">
        <v>44</v>
      </c>
      <c r="B46" s="84">
        <v>0</v>
      </c>
      <c r="C46" s="84">
        <v>7526.78</v>
      </c>
      <c r="D46" s="84">
        <v>-7526.78</v>
      </c>
      <c r="E46" s="84">
        <v>178062.32</v>
      </c>
    </row>
    <row r="47" spans="1:5" x14ac:dyDescent="0.2">
      <c r="A47" s="80" t="s">
        <v>45</v>
      </c>
      <c r="B47" s="84">
        <v>0</v>
      </c>
      <c r="C47" s="84">
        <v>0</v>
      </c>
      <c r="D47" s="84">
        <v>0</v>
      </c>
      <c r="E47" s="84">
        <v>178062.32</v>
      </c>
    </row>
    <row r="48" spans="1:5" x14ac:dyDescent="0.2">
      <c r="A48" s="80" t="s">
        <v>46</v>
      </c>
      <c r="B48" s="84">
        <v>0</v>
      </c>
      <c r="C48" s="84">
        <v>0</v>
      </c>
      <c r="D48" s="84">
        <v>0</v>
      </c>
      <c r="E48" s="84">
        <v>178062.32</v>
      </c>
    </row>
    <row r="49" spans="1:5" x14ac:dyDescent="0.2">
      <c r="A49" s="80" t="s">
        <v>47</v>
      </c>
      <c r="B49" s="84">
        <v>0</v>
      </c>
      <c r="C49" s="84">
        <v>0</v>
      </c>
      <c r="D49" s="84">
        <v>0</v>
      </c>
      <c r="E49" s="84">
        <v>178062.32</v>
      </c>
    </row>
    <row r="50" spans="1:5" x14ac:dyDescent="0.2">
      <c r="A50" s="80" t="s">
        <v>48</v>
      </c>
      <c r="B50" s="84">
        <v>0</v>
      </c>
      <c r="C50" s="84">
        <v>0</v>
      </c>
      <c r="D50" s="84">
        <v>0</v>
      </c>
      <c r="E50" s="84">
        <v>178062.32</v>
      </c>
    </row>
    <row r="51" spans="1:5" x14ac:dyDescent="0.2">
      <c r="A51" s="80" t="s">
        <v>49</v>
      </c>
      <c r="B51" s="84">
        <v>0</v>
      </c>
      <c r="C51" s="84">
        <v>90321.36</v>
      </c>
      <c r="D51" s="84">
        <v>-90321.36</v>
      </c>
      <c r="E51" s="84">
        <v>178062.32</v>
      </c>
    </row>
    <row r="54" spans="1:5" x14ac:dyDescent="0.2">
      <c r="A54" s="79" t="s">
        <v>67</v>
      </c>
      <c r="B54" s="97"/>
      <c r="C54" s="97"/>
      <c r="D54" s="97"/>
      <c r="E54" s="97"/>
    </row>
    <row r="55" spans="1:5" x14ac:dyDescent="0.2">
      <c r="A55" s="81" t="s">
        <v>68</v>
      </c>
      <c r="B55" s="97"/>
      <c r="C55" s="97"/>
      <c r="D55" s="97"/>
      <c r="E55" s="97"/>
    </row>
    <row r="56" spans="1:5" x14ac:dyDescent="0.2">
      <c r="A56" s="81"/>
      <c r="B56" s="97"/>
      <c r="C56" s="97"/>
      <c r="D56" s="97"/>
      <c r="E56" s="97"/>
    </row>
    <row r="57" spans="1:5" x14ac:dyDescent="0.2">
      <c r="A57" s="86">
        <v>2017</v>
      </c>
      <c r="B57" s="97"/>
      <c r="C57" s="97"/>
      <c r="D57" s="97"/>
      <c r="E57" s="97"/>
    </row>
    <row r="58" spans="1:5" x14ac:dyDescent="0.2">
      <c r="A58" s="81" t="s">
        <v>28</v>
      </c>
      <c r="B58" s="97"/>
      <c r="C58" s="97"/>
      <c r="D58" s="97"/>
      <c r="E58" s="97"/>
    </row>
    <row r="59" spans="1:5" x14ac:dyDescent="0.2">
      <c r="A59" s="95" t="s">
        <v>29</v>
      </c>
      <c r="B59" s="95" t="s">
        <v>30</v>
      </c>
      <c r="C59" s="95" t="s">
        <v>31</v>
      </c>
      <c r="D59" s="95" t="s">
        <v>32</v>
      </c>
      <c r="E59" s="95" t="s">
        <v>52</v>
      </c>
    </row>
    <row r="60" spans="1:5" x14ac:dyDescent="0.2">
      <c r="A60" s="97" t="s">
        <v>33</v>
      </c>
      <c r="B60" s="98">
        <v>0</v>
      </c>
      <c r="C60" s="98">
        <v>0</v>
      </c>
      <c r="D60" s="98">
        <v>0</v>
      </c>
      <c r="E60" s="98">
        <v>0</v>
      </c>
    </row>
    <row r="61" spans="1:5" x14ac:dyDescent="0.2">
      <c r="A61" s="97" t="s">
        <v>15</v>
      </c>
      <c r="B61" s="98">
        <v>0</v>
      </c>
      <c r="C61" s="98">
        <v>0</v>
      </c>
      <c r="D61" s="98">
        <v>0</v>
      </c>
      <c r="E61" s="98">
        <v>0</v>
      </c>
    </row>
    <row r="62" spans="1:5" x14ac:dyDescent="0.2">
      <c r="A62" s="97" t="s">
        <v>34</v>
      </c>
      <c r="B62" s="98">
        <v>0</v>
      </c>
      <c r="C62" s="98">
        <v>0</v>
      </c>
      <c r="D62" s="98">
        <v>0</v>
      </c>
      <c r="E62" s="98">
        <v>0</v>
      </c>
    </row>
    <row r="63" spans="1:5" x14ac:dyDescent="0.2">
      <c r="A63" s="97" t="s">
        <v>35</v>
      </c>
      <c r="B63" s="98">
        <v>0</v>
      </c>
      <c r="C63" s="98">
        <v>0</v>
      </c>
      <c r="D63" s="98">
        <v>0</v>
      </c>
      <c r="E63" s="98">
        <v>0</v>
      </c>
    </row>
    <row r="64" spans="1:5" x14ac:dyDescent="0.2">
      <c r="A64" s="97" t="s">
        <v>36</v>
      </c>
      <c r="B64" s="98">
        <v>0</v>
      </c>
      <c r="C64" s="98">
        <v>0</v>
      </c>
      <c r="D64" s="98">
        <v>0</v>
      </c>
      <c r="E64" s="98">
        <v>0</v>
      </c>
    </row>
    <row r="65" spans="1:5" x14ac:dyDescent="0.2">
      <c r="A65" s="97" t="s">
        <v>37</v>
      </c>
      <c r="B65" s="98">
        <v>0</v>
      </c>
      <c r="C65" s="98">
        <v>0</v>
      </c>
      <c r="D65" s="98">
        <v>0</v>
      </c>
      <c r="E65" s="98">
        <v>0</v>
      </c>
    </row>
    <row r="66" spans="1:5" x14ac:dyDescent="0.2">
      <c r="A66" s="97" t="s">
        <v>38</v>
      </c>
      <c r="B66" s="98">
        <v>0</v>
      </c>
      <c r="C66" s="98">
        <v>0</v>
      </c>
      <c r="D66" s="98">
        <v>0</v>
      </c>
      <c r="E66" s="98">
        <v>0</v>
      </c>
    </row>
    <row r="67" spans="1:5" x14ac:dyDescent="0.2">
      <c r="A67" s="97" t="s">
        <v>39</v>
      </c>
      <c r="B67" s="98">
        <v>0</v>
      </c>
      <c r="C67" s="98">
        <v>0</v>
      </c>
      <c r="D67" s="98">
        <v>0</v>
      </c>
      <c r="E67" s="98">
        <v>0</v>
      </c>
    </row>
    <row r="68" spans="1:5" x14ac:dyDescent="0.2">
      <c r="A68" s="97" t="s">
        <v>40</v>
      </c>
      <c r="B68" s="98">
        <v>0</v>
      </c>
      <c r="C68" s="98">
        <v>0</v>
      </c>
      <c r="D68" s="98">
        <v>0</v>
      </c>
      <c r="E68" s="98">
        <v>0</v>
      </c>
    </row>
    <row r="69" spans="1:5" x14ac:dyDescent="0.2">
      <c r="A69" s="97" t="s">
        <v>41</v>
      </c>
      <c r="B69" s="98">
        <v>0</v>
      </c>
      <c r="C69" s="98">
        <v>0</v>
      </c>
      <c r="D69" s="98">
        <v>0</v>
      </c>
      <c r="E69" s="98">
        <v>0</v>
      </c>
    </row>
    <row r="70" spans="1:5" x14ac:dyDescent="0.2">
      <c r="A70" s="97" t="s">
        <v>42</v>
      </c>
      <c r="B70" s="98">
        <v>0</v>
      </c>
      <c r="C70" s="98">
        <v>0</v>
      </c>
      <c r="D70" s="98">
        <v>0</v>
      </c>
      <c r="E70" s="98">
        <v>0</v>
      </c>
    </row>
    <row r="71" spans="1:5" x14ac:dyDescent="0.2">
      <c r="A71" s="97" t="s">
        <v>43</v>
      </c>
      <c r="B71" s="98">
        <v>0</v>
      </c>
      <c r="C71" s="98">
        <v>0</v>
      </c>
      <c r="D71" s="98">
        <v>0</v>
      </c>
      <c r="E71" s="98">
        <v>0</v>
      </c>
    </row>
    <row r="72" spans="1:5" x14ac:dyDescent="0.2">
      <c r="A72" s="97" t="s">
        <v>44</v>
      </c>
      <c r="B72" s="98">
        <v>316253.37</v>
      </c>
      <c r="C72" s="98">
        <v>47869.69</v>
      </c>
      <c r="D72" s="98">
        <v>268383.68</v>
      </c>
      <c r="E72" s="98">
        <v>268383.68</v>
      </c>
    </row>
    <row r="73" spans="1:5" x14ac:dyDescent="0.2">
      <c r="A73" s="97" t="s">
        <v>45</v>
      </c>
      <c r="B73" s="98">
        <v>0</v>
      </c>
      <c r="C73" s="98">
        <v>0</v>
      </c>
      <c r="D73" s="98">
        <v>0</v>
      </c>
      <c r="E73" s="98">
        <v>268383.68</v>
      </c>
    </row>
    <row r="74" spans="1:5" x14ac:dyDescent="0.2">
      <c r="A74" s="97" t="s">
        <v>46</v>
      </c>
      <c r="B74" s="98">
        <v>0</v>
      </c>
      <c r="C74" s="98">
        <v>0</v>
      </c>
      <c r="D74" s="98">
        <v>0</v>
      </c>
      <c r="E74" s="98">
        <v>268383.68</v>
      </c>
    </row>
    <row r="75" spans="1:5" x14ac:dyDescent="0.2">
      <c r="A75" s="97" t="s">
        <v>47</v>
      </c>
      <c r="B75" s="98">
        <v>0</v>
      </c>
      <c r="C75" s="98">
        <v>0</v>
      </c>
      <c r="D75" s="98">
        <v>0</v>
      </c>
      <c r="E75" s="98">
        <v>268383.68</v>
      </c>
    </row>
    <row r="76" spans="1:5" x14ac:dyDescent="0.2">
      <c r="A76" s="97" t="s">
        <v>48</v>
      </c>
      <c r="B76" s="98">
        <v>0</v>
      </c>
      <c r="C76" s="98">
        <v>0</v>
      </c>
      <c r="D76" s="98">
        <v>0</v>
      </c>
      <c r="E76" s="98">
        <v>268383.68</v>
      </c>
    </row>
    <row r="77" spans="1:5" x14ac:dyDescent="0.2">
      <c r="A77" s="97" t="s">
        <v>49</v>
      </c>
      <c r="B77" s="98">
        <v>316253.37</v>
      </c>
      <c r="C77" s="98">
        <v>47869.69</v>
      </c>
      <c r="D77" s="98">
        <v>268383.68</v>
      </c>
      <c r="E77" s="98">
        <v>268383.68</v>
      </c>
    </row>
  </sheetData>
  <pageMargins left="0.75" right="0.75" top="1" bottom="1" header="0.5" footer="0.5"/>
  <pageSetup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52" zoomScaleNormal="100" workbookViewId="0">
      <selection activeCell="A40" sqref="A40"/>
    </sheetView>
  </sheetViews>
  <sheetFormatPr defaultRowHeight="12.75" x14ac:dyDescent="0.2"/>
  <cols>
    <col min="1" max="1" width="20.85546875" customWidth="1"/>
    <col min="2" max="2" width="13" customWidth="1"/>
    <col min="3" max="3" width="11.85546875" customWidth="1"/>
    <col min="4" max="4" width="13.28515625" customWidth="1"/>
    <col min="5" max="5" width="15.42578125" customWidth="1"/>
  </cols>
  <sheetData>
    <row r="1" spans="1:5" x14ac:dyDescent="0.2">
      <c r="A1" s="79" t="s">
        <v>64</v>
      </c>
      <c r="B1" s="97"/>
      <c r="C1" s="97"/>
      <c r="D1" s="97"/>
      <c r="E1" s="97"/>
    </row>
    <row r="2" spans="1:5" x14ac:dyDescent="0.2">
      <c r="A2" s="81" t="s">
        <v>65</v>
      </c>
      <c r="B2" s="97"/>
      <c r="C2" s="97"/>
      <c r="D2" s="97"/>
      <c r="E2" s="97"/>
    </row>
    <row r="3" spans="1:5" x14ac:dyDescent="0.2">
      <c r="A3" s="81"/>
      <c r="B3" s="97"/>
      <c r="C3" s="97"/>
      <c r="D3" s="97"/>
      <c r="E3" s="97"/>
    </row>
    <row r="4" spans="1:5" x14ac:dyDescent="0.2">
      <c r="A4" s="86">
        <v>2019</v>
      </c>
      <c r="B4" s="97"/>
      <c r="C4" s="97"/>
      <c r="D4" s="97"/>
      <c r="E4" s="97"/>
    </row>
    <row r="5" spans="1:5" x14ac:dyDescent="0.2">
      <c r="A5" s="81" t="s">
        <v>28</v>
      </c>
      <c r="B5" s="97"/>
      <c r="C5" s="97"/>
      <c r="D5" s="97"/>
      <c r="E5" s="97"/>
    </row>
    <row r="6" spans="1:5" ht="25.5" x14ac:dyDescent="0.2">
      <c r="A6" s="95" t="s">
        <v>29</v>
      </c>
      <c r="B6" s="95" t="s">
        <v>30</v>
      </c>
      <c r="C6" s="95" t="s">
        <v>31</v>
      </c>
      <c r="D6" s="95" t="s">
        <v>32</v>
      </c>
      <c r="E6" s="96" t="s">
        <v>52</v>
      </c>
    </row>
    <row r="7" spans="1:5" x14ac:dyDescent="0.2">
      <c r="A7" s="97" t="s">
        <v>33</v>
      </c>
      <c r="B7" s="98">
        <v>0</v>
      </c>
      <c r="C7" s="98">
        <v>0</v>
      </c>
      <c r="D7" s="98">
        <v>0</v>
      </c>
      <c r="E7" s="98">
        <v>1156.6199999999999</v>
      </c>
    </row>
    <row r="8" spans="1:5" x14ac:dyDescent="0.2">
      <c r="A8" s="97" t="s">
        <v>15</v>
      </c>
      <c r="B8" s="98">
        <v>0</v>
      </c>
      <c r="C8" s="98">
        <v>0</v>
      </c>
      <c r="D8" s="98">
        <v>0</v>
      </c>
      <c r="E8" s="98">
        <v>1156.6199999999999</v>
      </c>
    </row>
    <row r="9" spans="1:5" x14ac:dyDescent="0.2">
      <c r="A9" s="97" t="s">
        <v>34</v>
      </c>
      <c r="B9" s="98">
        <v>0</v>
      </c>
      <c r="C9" s="98">
        <v>0</v>
      </c>
      <c r="D9" s="98">
        <v>0</v>
      </c>
      <c r="E9" s="98">
        <v>1156.6199999999999</v>
      </c>
    </row>
    <row r="10" spans="1:5" x14ac:dyDescent="0.2">
      <c r="A10" s="97" t="s">
        <v>35</v>
      </c>
      <c r="B10" s="98">
        <v>0</v>
      </c>
      <c r="C10" s="98">
        <v>0</v>
      </c>
      <c r="D10" s="98">
        <v>0</v>
      </c>
      <c r="E10" s="98">
        <v>1156.6199999999999</v>
      </c>
    </row>
    <row r="11" spans="1:5" x14ac:dyDescent="0.2">
      <c r="A11" s="97" t="s">
        <v>36</v>
      </c>
      <c r="B11" s="98">
        <v>0</v>
      </c>
      <c r="C11" s="98">
        <v>0</v>
      </c>
      <c r="D11" s="98">
        <v>0</v>
      </c>
      <c r="E11" s="98">
        <v>1156.6199999999999</v>
      </c>
    </row>
    <row r="12" spans="1:5" x14ac:dyDescent="0.2">
      <c r="A12" s="97" t="s">
        <v>37</v>
      </c>
      <c r="B12" s="98">
        <v>0</v>
      </c>
      <c r="C12" s="98">
        <v>0</v>
      </c>
      <c r="D12" s="98">
        <v>0</v>
      </c>
      <c r="E12" s="98">
        <v>1156.6199999999999</v>
      </c>
    </row>
    <row r="13" spans="1:5" x14ac:dyDescent="0.2">
      <c r="A13" s="97" t="s">
        <v>38</v>
      </c>
      <c r="B13" s="98">
        <v>0</v>
      </c>
      <c r="C13" s="98">
        <v>0</v>
      </c>
      <c r="D13" s="98">
        <v>0</v>
      </c>
      <c r="E13" s="98">
        <v>1156.6199999999999</v>
      </c>
    </row>
    <row r="14" spans="1:5" x14ac:dyDescent="0.2">
      <c r="A14" s="97" t="s">
        <v>39</v>
      </c>
      <c r="B14" s="98">
        <v>0</v>
      </c>
      <c r="C14" s="98">
        <v>0</v>
      </c>
      <c r="D14" s="98">
        <v>0</v>
      </c>
      <c r="E14" s="98">
        <v>1156.6199999999999</v>
      </c>
    </row>
    <row r="15" spans="1:5" x14ac:dyDescent="0.2">
      <c r="A15" s="97" t="s">
        <v>40</v>
      </c>
      <c r="B15" s="98">
        <v>0</v>
      </c>
      <c r="C15" s="98">
        <v>0</v>
      </c>
      <c r="D15" s="98">
        <v>0</v>
      </c>
      <c r="E15" s="98">
        <v>1156.6199999999999</v>
      </c>
    </row>
    <row r="16" spans="1:5" x14ac:dyDescent="0.2">
      <c r="A16" s="97" t="s">
        <v>41</v>
      </c>
      <c r="B16" s="98">
        <v>0</v>
      </c>
      <c r="C16" s="98">
        <v>0</v>
      </c>
      <c r="D16" s="98">
        <v>0</v>
      </c>
      <c r="E16" s="98">
        <v>1156.6199999999999</v>
      </c>
    </row>
    <row r="17" spans="1:5" x14ac:dyDescent="0.2">
      <c r="A17" s="97" t="s">
        <v>42</v>
      </c>
      <c r="B17" s="98">
        <v>0</v>
      </c>
      <c r="C17" s="98">
        <v>0</v>
      </c>
      <c r="D17" s="98">
        <v>0</v>
      </c>
      <c r="E17" s="98">
        <v>1156.6199999999999</v>
      </c>
    </row>
    <row r="18" spans="1:5" x14ac:dyDescent="0.2">
      <c r="A18" s="97" t="s">
        <v>43</v>
      </c>
      <c r="B18" s="98">
        <v>0</v>
      </c>
      <c r="C18" s="98">
        <v>0</v>
      </c>
      <c r="D18" s="98">
        <v>0</v>
      </c>
      <c r="E18" s="98">
        <v>1156.6199999999999</v>
      </c>
    </row>
    <row r="19" spans="1:5" x14ac:dyDescent="0.2">
      <c r="A19" s="97" t="s">
        <v>44</v>
      </c>
      <c r="B19" s="98">
        <v>0</v>
      </c>
      <c r="C19" s="98">
        <v>0</v>
      </c>
      <c r="D19" s="98">
        <v>0</v>
      </c>
      <c r="E19" s="98">
        <v>1156.6199999999999</v>
      </c>
    </row>
    <row r="20" spans="1:5" x14ac:dyDescent="0.2">
      <c r="A20" s="97" t="s">
        <v>45</v>
      </c>
      <c r="B20" s="98">
        <v>0</v>
      </c>
      <c r="C20" s="98">
        <v>0</v>
      </c>
      <c r="D20" s="98">
        <v>0</v>
      </c>
      <c r="E20" s="98">
        <v>1156.6199999999999</v>
      </c>
    </row>
    <row r="21" spans="1:5" x14ac:dyDescent="0.2">
      <c r="A21" s="97" t="s">
        <v>46</v>
      </c>
      <c r="B21" s="98">
        <v>0</v>
      </c>
      <c r="C21" s="98">
        <v>0</v>
      </c>
      <c r="D21" s="98">
        <v>0</v>
      </c>
      <c r="E21" s="98">
        <v>1156.6199999999999</v>
      </c>
    </row>
    <row r="22" spans="1:5" x14ac:dyDescent="0.2">
      <c r="A22" s="97" t="s">
        <v>47</v>
      </c>
      <c r="B22" s="98">
        <v>0</v>
      </c>
      <c r="C22" s="98">
        <v>0</v>
      </c>
      <c r="D22" s="98">
        <v>0</v>
      </c>
      <c r="E22" s="98">
        <v>1156.6199999999999</v>
      </c>
    </row>
    <row r="23" spans="1:5" x14ac:dyDescent="0.2">
      <c r="A23" s="97" t="s">
        <v>48</v>
      </c>
      <c r="B23" s="98">
        <v>0</v>
      </c>
      <c r="C23" s="98">
        <v>0</v>
      </c>
      <c r="D23" s="98">
        <v>0</v>
      </c>
      <c r="E23" s="98">
        <v>1156.6199999999999</v>
      </c>
    </row>
    <row r="24" spans="1:5" x14ac:dyDescent="0.2">
      <c r="A24" s="97" t="s">
        <v>49</v>
      </c>
      <c r="B24" s="98">
        <v>0</v>
      </c>
      <c r="C24" s="98">
        <v>0</v>
      </c>
      <c r="D24" s="98">
        <v>0</v>
      </c>
      <c r="E24" s="98">
        <v>1156.6199999999999</v>
      </c>
    </row>
    <row r="25" spans="1:5" x14ac:dyDescent="0.2">
      <c r="A25" s="110"/>
      <c r="B25" s="111"/>
      <c r="C25" s="111"/>
      <c r="D25" s="111"/>
      <c r="E25" s="111"/>
    </row>
    <row r="26" spans="1:5" x14ac:dyDescent="0.2">
      <c r="A26" s="79" t="s">
        <v>64</v>
      </c>
      <c r="B26" s="98"/>
      <c r="C26" s="98"/>
      <c r="D26" s="98"/>
      <c r="E26" s="98"/>
    </row>
    <row r="27" spans="1:5" x14ac:dyDescent="0.2">
      <c r="A27" s="81" t="s">
        <v>65</v>
      </c>
      <c r="B27" s="98"/>
      <c r="C27" s="98"/>
      <c r="D27" s="98"/>
      <c r="E27" s="98"/>
    </row>
    <row r="28" spans="1:5" x14ac:dyDescent="0.2">
      <c r="A28" s="81"/>
      <c r="B28" s="80"/>
      <c r="C28" s="80"/>
      <c r="D28" s="80"/>
      <c r="E28" s="97"/>
    </row>
    <row r="29" spans="1:5" x14ac:dyDescent="0.2">
      <c r="A29" s="86">
        <v>2018</v>
      </c>
      <c r="B29" s="80"/>
      <c r="C29" s="80"/>
      <c r="D29" s="80"/>
      <c r="E29" s="97"/>
    </row>
    <row r="30" spans="1:5" x14ac:dyDescent="0.2">
      <c r="A30" s="81" t="s">
        <v>28</v>
      </c>
      <c r="B30" s="80"/>
      <c r="C30" s="80"/>
      <c r="D30" s="80"/>
      <c r="E30" s="97"/>
    </row>
    <row r="31" spans="1:5" ht="25.5" x14ac:dyDescent="0.2">
      <c r="A31" s="95" t="s">
        <v>29</v>
      </c>
      <c r="B31" s="95" t="s">
        <v>30</v>
      </c>
      <c r="C31" s="95" t="s">
        <v>31</v>
      </c>
      <c r="D31" s="95" t="s">
        <v>32</v>
      </c>
      <c r="E31" s="96" t="s">
        <v>52</v>
      </c>
    </row>
    <row r="32" spans="1:5" x14ac:dyDescent="0.2">
      <c r="A32" s="97" t="s">
        <v>33</v>
      </c>
      <c r="B32" s="98">
        <v>0</v>
      </c>
      <c r="C32" s="98">
        <v>0</v>
      </c>
      <c r="D32" s="98">
        <v>0</v>
      </c>
      <c r="E32" s="98">
        <v>0</v>
      </c>
    </row>
    <row r="33" spans="1:5" x14ac:dyDescent="0.2">
      <c r="A33" s="97" t="s">
        <v>15</v>
      </c>
      <c r="B33" s="98">
        <v>0</v>
      </c>
      <c r="C33" s="98">
        <v>0</v>
      </c>
      <c r="D33" s="98">
        <v>0</v>
      </c>
      <c r="E33" s="98">
        <v>0</v>
      </c>
    </row>
    <row r="34" spans="1:5" x14ac:dyDescent="0.2">
      <c r="A34" s="97" t="s">
        <v>34</v>
      </c>
      <c r="B34" s="98">
        <v>0</v>
      </c>
      <c r="C34" s="98">
        <v>0</v>
      </c>
      <c r="D34" s="98">
        <v>0</v>
      </c>
      <c r="E34" s="98">
        <v>0</v>
      </c>
    </row>
    <row r="35" spans="1:5" x14ac:dyDescent="0.2">
      <c r="A35" s="97" t="s">
        <v>35</v>
      </c>
      <c r="B35" s="98">
        <v>0</v>
      </c>
      <c r="C35" s="98">
        <v>0</v>
      </c>
      <c r="D35" s="98">
        <v>0</v>
      </c>
      <c r="E35" s="98">
        <v>0</v>
      </c>
    </row>
    <row r="36" spans="1:5" x14ac:dyDescent="0.2">
      <c r="A36" s="97" t="s">
        <v>36</v>
      </c>
      <c r="B36" s="98">
        <v>0</v>
      </c>
      <c r="C36" s="98">
        <v>0</v>
      </c>
      <c r="D36" s="98">
        <v>0</v>
      </c>
      <c r="E36" s="98">
        <v>0</v>
      </c>
    </row>
    <row r="37" spans="1:5" x14ac:dyDescent="0.2">
      <c r="A37" s="97" t="s">
        <v>37</v>
      </c>
      <c r="B37" s="98">
        <v>0</v>
      </c>
      <c r="C37" s="98">
        <v>0</v>
      </c>
      <c r="D37" s="98">
        <v>0</v>
      </c>
      <c r="E37" s="98">
        <v>0</v>
      </c>
    </row>
    <row r="38" spans="1:5" x14ac:dyDescent="0.2">
      <c r="A38" s="97" t="s">
        <v>38</v>
      </c>
      <c r="B38" s="98">
        <v>0</v>
      </c>
      <c r="C38" s="98">
        <v>0</v>
      </c>
      <c r="D38" s="98">
        <v>0</v>
      </c>
      <c r="E38" s="98">
        <v>0</v>
      </c>
    </row>
    <row r="39" spans="1:5" x14ac:dyDescent="0.2">
      <c r="A39" s="97" t="s">
        <v>39</v>
      </c>
      <c r="B39" s="98">
        <v>0</v>
      </c>
      <c r="C39" s="98">
        <v>0</v>
      </c>
      <c r="D39" s="98">
        <v>0</v>
      </c>
      <c r="E39" s="98">
        <v>0</v>
      </c>
    </row>
    <row r="40" spans="1:5" x14ac:dyDescent="0.2">
      <c r="A40" s="97" t="s">
        <v>40</v>
      </c>
      <c r="B40" s="98">
        <v>0</v>
      </c>
      <c r="C40" s="98">
        <v>0</v>
      </c>
      <c r="D40" s="98">
        <v>0</v>
      </c>
      <c r="E40" s="98">
        <v>0</v>
      </c>
    </row>
    <row r="41" spans="1:5" x14ac:dyDescent="0.2">
      <c r="A41" s="97" t="s">
        <v>41</v>
      </c>
      <c r="B41" s="98">
        <v>0</v>
      </c>
      <c r="C41" s="98">
        <v>0</v>
      </c>
      <c r="D41" s="98">
        <v>0</v>
      </c>
      <c r="E41" s="98">
        <v>0</v>
      </c>
    </row>
    <row r="42" spans="1:5" x14ac:dyDescent="0.2">
      <c r="A42" s="97" t="s">
        <v>42</v>
      </c>
      <c r="B42" s="98">
        <v>0</v>
      </c>
      <c r="C42" s="98">
        <v>0</v>
      </c>
      <c r="D42" s="98">
        <v>0</v>
      </c>
      <c r="E42" s="98">
        <v>0</v>
      </c>
    </row>
    <row r="43" spans="1:5" x14ac:dyDescent="0.2">
      <c r="A43" s="97" t="s">
        <v>43</v>
      </c>
      <c r="B43" s="98">
        <v>0</v>
      </c>
      <c r="C43" s="98">
        <v>0</v>
      </c>
      <c r="D43" s="98">
        <v>0</v>
      </c>
      <c r="E43" s="98">
        <v>0</v>
      </c>
    </row>
    <row r="44" spans="1:5" x14ac:dyDescent="0.2">
      <c r="A44" s="97" t="s">
        <v>44</v>
      </c>
      <c r="B44" s="98">
        <v>1156.6199999999999</v>
      </c>
      <c r="C44" s="98">
        <v>0</v>
      </c>
      <c r="D44" s="98">
        <v>1156.6199999999999</v>
      </c>
      <c r="E44" s="98">
        <v>1156.6199999999999</v>
      </c>
    </row>
    <row r="45" spans="1:5" x14ac:dyDescent="0.2">
      <c r="A45" s="97" t="s">
        <v>45</v>
      </c>
      <c r="B45" s="98">
        <v>0</v>
      </c>
      <c r="C45" s="98">
        <v>0</v>
      </c>
      <c r="D45" s="98">
        <v>0</v>
      </c>
      <c r="E45" s="98">
        <v>1156.6199999999999</v>
      </c>
    </row>
    <row r="46" spans="1:5" x14ac:dyDescent="0.2">
      <c r="A46" s="97" t="s">
        <v>46</v>
      </c>
      <c r="B46" s="98">
        <v>0</v>
      </c>
      <c r="C46" s="98">
        <v>0</v>
      </c>
      <c r="D46" s="98">
        <v>0</v>
      </c>
      <c r="E46" s="98">
        <v>1156.6199999999999</v>
      </c>
    </row>
    <row r="47" spans="1:5" x14ac:dyDescent="0.2">
      <c r="A47" s="97" t="s">
        <v>47</v>
      </c>
      <c r="B47" s="98">
        <v>0</v>
      </c>
      <c r="C47" s="98">
        <v>0</v>
      </c>
      <c r="D47" s="98">
        <v>0</v>
      </c>
      <c r="E47" s="98">
        <v>1156.6199999999999</v>
      </c>
    </row>
    <row r="48" spans="1:5" x14ac:dyDescent="0.2">
      <c r="A48" s="97" t="s">
        <v>48</v>
      </c>
      <c r="B48" s="98">
        <v>0</v>
      </c>
      <c r="C48" s="98">
        <v>0</v>
      </c>
      <c r="D48" s="98">
        <v>0</v>
      </c>
      <c r="E48" s="98">
        <v>1156.6199999999999</v>
      </c>
    </row>
    <row r="49" spans="1:5" x14ac:dyDescent="0.2">
      <c r="A49" s="97" t="s">
        <v>49</v>
      </c>
      <c r="B49" s="98">
        <v>1156.6199999999999</v>
      </c>
      <c r="C49" s="98">
        <v>0</v>
      </c>
      <c r="D49" s="98">
        <v>1156.6199999999999</v>
      </c>
      <c r="E49" s="98">
        <v>1156.6199999999999</v>
      </c>
    </row>
    <row r="50" spans="1:5" x14ac:dyDescent="0.2">
      <c r="A50" s="112"/>
      <c r="B50" s="112"/>
      <c r="C50" s="112"/>
      <c r="D50" s="112"/>
      <c r="E50" s="112"/>
    </row>
    <row r="51" spans="1:5" x14ac:dyDescent="0.2">
      <c r="A51" s="79" t="s">
        <v>64</v>
      </c>
      <c r="B51" s="97"/>
      <c r="C51" s="97"/>
      <c r="D51" s="97"/>
      <c r="E51" s="97"/>
    </row>
    <row r="52" spans="1:5" x14ac:dyDescent="0.2">
      <c r="A52" s="81" t="s">
        <v>65</v>
      </c>
      <c r="B52" s="97"/>
      <c r="C52" s="97"/>
      <c r="D52" s="97"/>
      <c r="E52" s="97"/>
    </row>
    <row r="53" spans="1:5" x14ac:dyDescent="0.2">
      <c r="A53" s="81"/>
      <c r="B53" s="97"/>
      <c r="C53" s="97"/>
      <c r="D53" s="97"/>
      <c r="E53" s="97"/>
    </row>
    <row r="54" spans="1:5" x14ac:dyDescent="0.2">
      <c r="A54" s="86">
        <v>2017</v>
      </c>
      <c r="B54" s="97"/>
      <c r="C54" s="97"/>
      <c r="D54" s="97"/>
      <c r="E54" s="97"/>
    </row>
    <row r="55" spans="1:5" x14ac:dyDescent="0.2">
      <c r="A55" s="81" t="s">
        <v>28</v>
      </c>
      <c r="B55" s="97"/>
      <c r="C55" s="97"/>
      <c r="D55" s="97"/>
      <c r="E55" s="97"/>
    </row>
    <row r="56" spans="1:5" x14ac:dyDescent="0.2">
      <c r="A56" s="95" t="s">
        <v>29</v>
      </c>
      <c r="B56" s="95" t="s">
        <v>30</v>
      </c>
      <c r="C56" s="95" t="s">
        <v>31</v>
      </c>
      <c r="D56" s="95" t="s">
        <v>32</v>
      </c>
      <c r="E56" s="95" t="s">
        <v>52</v>
      </c>
    </row>
    <row r="57" spans="1:5" x14ac:dyDescent="0.2">
      <c r="A57" s="97" t="s">
        <v>33</v>
      </c>
      <c r="B57" s="98">
        <v>0</v>
      </c>
      <c r="C57" s="98">
        <v>0</v>
      </c>
      <c r="D57" s="98">
        <v>0</v>
      </c>
      <c r="E57" s="98">
        <v>316253.37</v>
      </c>
    </row>
    <row r="58" spans="1:5" x14ac:dyDescent="0.2">
      <c r="A58" s="97" t="s">
        <v>15</v>
      </c>
      <c r="B58" s="98">
        <v>0</v>
      </c>
      <c r="C58" s="98">
        <v>0</v>
      </c>
      <c r="D58" s="98">
        <v>0</v>
      </c>
      <c r="E58" s="98">
        <v>316253.37</v>
      </c>
    </row>
    <row r="59" spans="1:5" x14ac:dyDescent="0.2">
      <c r="A59" s="97" t="s">
        <v>34</v>
      </c>
      <c r="B59" s="98">
        <v>0</v>
      </c>
      <c r="C59" s="98">
        <v>0</v>
      </c>
      <c r="D59" s="98">
        <v>0</v>
      </c>
      <c r="E59" s="98">
        <v>316253.37</v>
      </c>
    </row>
    <row r="60" spans="1:5" x14ac:dyDescent="0.2">
      <c r="A60" s="97" t="s">
        <v>35</v>
      </c>
      <c r="B60" s="98">
        <v>0</v>
      </c>
      <c r="C60" s="98">
        <v>0</v>
      </c>
      <c r="D60" s="98">
        <v>0</v>
      </c>
      <c r="E60" s="98">
        <v>316253.37</v>
      </c>
    </row>
    <row r="61" spans="1:5" x14ac:dyDescent="0.2">
      <c r="A61" s="97" t="s">
        <v>36</v>
      </c>
      <c r="B61" s="98">
        <v>0</v>
      </c>
      <c r="C61" s="98">
        <v>0</v>
      </c>
      <c r="D61" s="98">
        <v>0</v>
      </c>
      <c r="E61" s="98">
        <v>316253.37</v>
      </c>
    </row>
    <row r="62" spans="1:5" x14ac:dyDescent="0.2">
      <c r="A62" s="97" t="s">
        <v>37</v>
      </c>
      <c r="B62" s="98">
        <v>0</v>
      </c>
      <c r="C62" s="98">
        <v>0</v>
      </c>
      <c r="D62" s="98">
        <v>0</v>
      </c>
      <c r="E62" s="98">
        <v>316253.37</v>
      </c>
    </row>
    <row r="63" spans="1:5" x14ac:dyDescent="0.2">
      <c r="A63" s="97" t="s">
        <v>38</v>
      </c>
      <c r="B63" s="98">
        <v>0</v>
      </c>
      <c r="C63" s="98">
        <v>0</v>
      </c>
      <c r="D63" s="98">
        <v>0</v>
      </c>
      <c r="E63" s="98">
        <v>316253.37</v>
      </c>
    </row>
    <row r="64" spans="1:5" x14ac:dyDescent="0.2">
      <c r="A64" s="97" t="s">
        <v>39</v>
      </c>
      <c r="B64" s="98">
        <v>0</v>
      </c>
      <c r="C64" s="98">
        <v>0</v>
      </c>
      <c r="D64" s="98">
        <v>0</v>
      </c>
      <c r="E64" s="98">
        <v>316253.37</v>
      </c>
    </row>
    <row r="65" spans="1:5" x14ac:dyDescent="0.2">
      <c r="A65" s="97" t="s">
        <v>40</v>
      </c>
      <c r="B65" s="98">
        <v>0</v>
      </c>
      <c r="C65" s="98">
        <v>0</v>
      </c>
      <c r="D65" s="98">
        <v>0</v>
      </c>
      <c r="E65" s="98">
        <v>316253.37</v>
      </c>
    </row>
    <row r="66" spans="1:5" x14ac:dyDescent="0.2">
      <c r="A66" s="97" t="s">
        <v>41</v>
      </c>
      <c r="B66" s="98">
        <v>0</v>
      </c>
      <c r="C66" s="98">
        <v>0</v>
      </c>
      <c r="D66" s="98">
        <v>0</v>
      </c>
      <c r="E66" s="98">
        <v>316253.37</v>
      </c>
    </row>
    <row r="67" spans="1:5" x14ac:dyDescent="0.2">
      <c r="A67" s="97" t="s">
        <v>42</v>
      </c>
      <c r="B67" s="98">
        <v>0</v>
      </c>
      <c r="C67" s="98">
        <v>0</v>
      </c>
      <c r="D67" s="98">
        <v>0</v>
      </c>
      <c r="E67" s="98">
        <v>316253.37</v>
      </c>
    </row>
    <row r="68" spans="1:5" x14ac:dyDescent="0.2">
      <c r="A68" s="97" t="s">
        <v>43</v>
      </c>
      <c r="B68" s="98">
        <v>0</v>
      </c>
      <c r="C68" s="98">
        <v>0</v>
      </c>
      <c r="D68" s="98">
        <v>0</v>
      </c>
      <c r="E68" s="98">
        <v>316253.37</v>
      </c>
    </row>
    <row r="69" spans="1:5" x14ac:dyDescent="0.2">
      <c r="A69" s="97" t="s">
        <v>44</v>
      </c>
      <c r="B69" s="98">
        <v>0</v>
      </c>
      <c r="C69" s="98">
        <v>316253.37</v>
      </c>
      <c r="D69" s="98">
        <v>-316253.37</v>
      </c>
      <c r="E69" s="98">
        <v>0</v>
      </c>
    </row>
    <row r="70" spans="1:5" x14ac:dyDescent="0.2">
      <c r="A70" s="97" t="s">
        <v>45</v>
      </c>
      <c r="B70" s="98">
        <v>0</v>
      </c>
      <c r="C70" s="98">
        <v>0</v>
      </c>
      <c r="D70" s="98">
        <v>0</v>
      </c>
      <c r="E70" s="98">
        <v>0</v>
      </c>
    </row>
    <row r="71" spans="1:5" x14ac:dyDescent="0.2">
      <c r="A71" s="97" t="s">
        <v>46</v>
      </c>
      <c r="B71" s="98">
        <v>0</v>
      </c>
      <c r="C71" s="98">
        <v>0</v>
      </c>
      <c r="D71" s="98">
        <v>0</v>
      </c>
      <c r="E71" s="98">
        <v>0</v>
      </c>
    </row>
    <row r="72" spans="1:5" x14ac:dyDescent="0.2">
      <c r="A72" s="97" t="s">
        <v>47</v>
      </c>
      <c r="B72" s="98">
        <v>0</v>
      </c>
      <c r="C72" s="98">
        <v>0</v>
      </c>
      <c r="D72" s="98">
        <v>0</v>
      </c>
      <c r="E72" s="98">
        <v>0</v>
      </c>
    </row>
    <row r="73" spans="1:5" x14ac:dyDescent="0.2">
      <c r="A73" s="97" t="s">
        <v>48</v>
      </c>
      <c r="B73" s="98">
        <v>0</v>
      </c>
      <c r="C73" s="98">
        <v>0</v>
      </c>
      <c r="D73" s="98">
        <v>0</v>
      </c>
      <c r="E73" s="98">
        <v>0</v>
      </c>
    </row>
    <row r="74" spans="1:5" x14ac:dyDescent="0.2">
      <c r="A74" s="97" t="s">
        <v>49</v>
      </c>
      <c r="B74" s="98">
        <v>0</v>
      </c>
      <c r="C74" s="98">
        <v>316253.37</v>
      </c>
      <c r="D74" s="98">
        <v>-316253.37</v>
      </c>
      <c r="E74" s="98">
        <v>0</v>
      </c>
    </row>
  </sheetData>
  <pageMargins left="0.7" right="0.7" top="0.75" bottom="0.75" header="0.3" footer="0.3"/>
  <pageSetup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5"/>
  <sheetViews>
    <sheetView topLeftCell="A31" zoomScaleNormal="100" workbookViewId="0">
      <selection activeCell="I21" sqref="I21"/>
    </sheetView>
  </sheetViews>
  <sheetFormatPr defaultColWidth="8.85546875" defaultRowHeight="12.75" x14ac:dyDescent="0.2"/>
  <cols>
    <col min="1" max="1" width="22" style="80" bestFit="1" customWidth="1"/>
    <col min="2" max="2" width="13.28515625" style="80" customWidth="1"/>
    <col min="3" max="3" width="14.28515625" style="80" customWidth="1"/>
    <col min="4" max="4" width="11.140625" style="80" bestFit="1" customWidth="1"/>
    <col min="5" max="5" width="10.42578125" style="80" bestFit="1" customWidth="1"/>
    <col min="6" max="16384" width="8.85546875" style="80"/>
  </cols>
  <sheetData>
    <row r="2" spans="1:5" x14ac:dyDescent="0.2">
      <c r="A2" s="79" t="s">
        <v>72</v>
      </c>
      <c r="B2" s="97"/>
      <c r="C2" s="97"/>
      <c r="D2" s="97"/>
      <c r="E2" s="97"/>
    </row>
    <row r="3" spans="1:5" x14ac:dyDescent="0.2">
      <c r="A3" s="81" t="s">
        <v>73</v>
      </c>
      <c r="B3" s="97"/>
      <c r="C3" s="97"/>
      <c r="D3" s="97"/>
      <c r="E3" s="97"/>
    </row>
    <row r="4" spans="1:5" x14ac:dyDescent="0.2">
      <c r="A4" s="81"/>
      <c r="B4" s="97"/>
      <c r="C4" s="97"/>
      <c r="D4" s="97"/>
      <c r="E4" s="97"/>
    </row>
    <row r="5" spans="1:5" x14ac:dyDescent="0.2">
      <c r="A5" s="86">
        <v>2019</v>
      </c>
      <c r="B5" s="97"/>
      <c r="C5" s="97"/>
      <c r="D5" s="97"/>
      <c r="E5" s="97"/>
    </row>
    <row r="6" spans="1:5" x14ac:dyDescent="0.2">
      <c r="A6" s="81" t="s">
        <v>28</v>
      </c>
      <c r="B6" s="97"/>
      <c r="C6" s="97"/>
      <c r="D6" s="97"/>
      <c r="E6" s="97"/>
    </row>
    <row r="7" spans="1:5" ht="25.5" x14ac:dyDescent="0.2">
      <c r="A7" s="95" t="s">
        <v>29</v>
      </c>
      <c r="B7" s="95" t="s">
        <v>30</v>
      </c>
      <c r="C7" s="95" t="s">
        <v>31</v>
      </c>
      <c r="D7" s="95" t="s">
        <v>32</v>
      </c>
      <c r="E7" s="96" t="s">
        <v>52</v>
      </c>
    </row>
    <row r="8" spans="1:5" x14ac:dyDescent="0.2">
      <c r="A8" s="97" t="s">
        <v>33</v>
      </c>
      <c r="B8" s="98">
        <v>0</v>
      </c>
      <c r="C8" s="98">
        <v>0</v>
      </c>
      <c r="D8" s="98">
        <v>0</v>
      </c>
      <c r="E8" s="98">
        <v>48900.63</v>
      </c>
    </row>
    <row r="9" spans="1:5" x14ac:dyDescent="0.2">
      <c r="A9" s="97" t="s">
        <v>15</v>
      </c>
      <c r="B9" s="98">
        <v>0</v>
      </c>
      <c r="C9" s="98">
        <v>2165.42</v>
      </c>
      <c r="D9" s="98">
        <v>-2165.42</v>
      </c>
      <c r="E9" s="98">
        <v>46735.21</v>
      </c>
    </row>
    <row r="10" spans="1:5" x14ac:dyDescent="0.2">
      <c r="A10" s="97" t="s">
        <v>34</v>
      </c>
      <c r="B10" s="98">
        <v>0</v>
      </c>
      <c r="C10" s="98">
        <v>0</v>
      </c>
      <c r="D10" s="98">
        <v>0</v>
      </c>
      <c r="E10" s="98">
        <v>46735.21</v>
      </c>
    </row>
    <row r="11" spans="1:5" x14ac:dyDescent="0.2">
      <c r="A11" s="97" t="s">
        <v>35</v>
      </c>
      <c r="B11" s="98">
        <v>0</v>
      </c>
      <c r="C11" s="98">
        <v>0</v>
      </c>
      <c r="D11" s="98">
        <v>0</v>
      </c>
      <c r="E11" s="98">
        <v>46735.21</v>
      </c>
    </row>
    <row r="12" spans="1:5" x14ac:dyDescent="0.2">
      <c r="A12" s="97" t="s">
        <v>36</v>
      </c>
      <c r="B12" s="98">
        <v>0</v>
      </c>
      <c r="C12" s="98">
        <v>0</v>
      </c>
      <c r="D12" s="98">
        <v>0</v>
      </c>
      <c r="E12" s="98">
        <v>46735.21</v>
      </c>
    </row>
    <row r="13" spans="1:5" x14ac:dyDescent="0.2">
      <c r="A13" s="97" t="s">
        <v>37</v>
      </c>
      <c r="B13" s="98">
        <v>0</v>
      </c>
      <c r="C13" s="98">
        <v>0</v>
      </c>
      <c r="D13" s="98">
        <v>0</v>
      </c>
      <c r="E13" s="98">
        <v>46735.21</v>
      </c>
    </row>
    <row r="14" spans="1:5" x14ac:dyDescent="0.2">
      <c r="A14" s="97" t="s">
        <v>38</v>
      </c>
      <c r="B14" s="98">
        <v>0</v>
      </c>
      <c r="C14" s="98">
        <v>0</v>
      </c>
      <c r="D14" s="98">
        <v>0</v>
      </c>
      <c r="E14" s="98">
        <v>46735.21</v>
      </c>
    </row>
    <row r="15" spans="1:5" x14ac:dyDescent="0.2">
      <c r="A15" s="97" t="s">
        <v>39</v>
      </c>
      <c r="B15" s="98">
        <v>0</v>
      </c>
      <c r="C15" s="98">
        <v>0</v>
      </c>
      <c r="D15" s="98">
        <v>0</v>
      </c>
      <c r="E15" s="98">
        <v>46735.21</v>
      </c>
    </row>
    <row r="16" spans="1:5" x14ac:dyDescent="0.2">
      <c r="A16" s="97" t="s">
        <v>40</v>
      </c>
      <c r="B16" s="98">
        <v>0</v>
      </c>
      <c r="C16" s="98">
        <v>0</v>
      </c>
      <c r="D16" s="98">
        <v>0</v>
      </c>
      <c r="E16" s="98">
        <v>46735.21</v>
      </c>
    </row>
    <row r="17" spans="1:5" x14ac:dyDescent="0.2">
      <c r="A17" s="97" t="s">
        <v>41</v>
      </c>
      <c r="B17" s="98">
        <v>0</v>
      </c>
      <c r="C17" s="98">
        <v>0</v>
      </c>
      <c r="D17" s="98">
        <v>0</v>
      </c>
      <c r="E17" s="98">
        <v>46735.21</v>
      </c>
    </row>
    <row r="18" spans="1:5" x14ac:dyDescent="0.2">
      <c r="A18" s="97" t="s">
        <v>42</v>
      </c>
      <c r="B18" s="98">
        <v>0</v>
      </c>
      <c r="C18" s="98">
        <v>0</v>
      </c>
      <c r="D18" s="98">
        <v>0</v>
      </c>
      <c r="E18" s="98">
        <v>46735.21</v>
      </c>
    </row>
    <row r="19" spans="1:5" x14ac:dyDescent="0.2">
      <c r="A19" s="97" t="s">
        <v>43</v>
      </c>
      <c r="B19" s="98">
        <v>0</v>
      </c>
      <c r="C19" s="98">
        <v>0</v>
      </c>
      <c r="D19" s="98">
        <v>0</v>
      </c>
      <c r="E19" s="98">
        <v>46735.21</v>
      </c>
    </row>
    <row r="20" spans="1:5" x14ac:dyDescent="0.2">
      <c r="A20" s="97" t="s">
        <v>44</v>
      </c>
      <c r="B20" s="98">
        <v>0</v>
      </c>
      <c r="C20" s="98">
        <v>0</v>
      </c>
      <c r="D20" s="98">
        <v>0</v>
      </c>
      <c r="E20" s="98">
        <v>46735.21</v>
      </c>
    </row>
    <row r="21" spans="1:5" x14ac:dyDescent="0.2">
      <c r="A21" s="97" t="s">
        <v>45</v>
      </c>
      <c r="B21" s="98">
        <v>0</v>
      </c>
      <c r="C21" s="98">
        <v>0</v>
      </c>
      <c r="D21" s="98">
        <v>0</v>
      </c>
      <c r="E21" s="98">
        <v>46735.21</v>
      </c>
    </row>
    <row r="22" spans="1:5" x14ac:dyDescent="0.2">
      <c r="A22" s="97" t="s">
        <v>46</v>
      </c>
      <c r="B22" s="98">
        <v>0</v>
      </c>
      <c r="C22" s="98">
        <v>0</v>
      </c>
      <c r="D22" s="98">
        <v>0</v>
      </c>
      <c r="E22" s="98">
        <v>46735.21</v>
      </c>
    </row>
    <row r="23" spans="1:5" x14ac:dyDescent="0.2">
      <c r="A23" s="97" t="s">
        <v>47</v>
      </c>
      <c r="B23" s="98">
        <v>0</v>
      </c>
      <c r="C23" s="98">
        <v>0</v>
      </c>
      <c r="D23" s="98">
        <v>0</v>
      </c>
      <c r="E23" s="98">
        <v>46735.21</v>
      </c>
    </row>
    <row r="24" spans="1:5" x14ac:dyDescent="0.2">
      <c r="A24" s="97" t="s">
        <v>48</v>
      </c>
      <c r="B24" s="98">
        <v>0</v>
      </c>
      <c r="C24" s="98">
        <v>0</v>
      </c>
      <c r="D24" s="98">
        <v>0</v>
      </c>
      <c r="E24" s="98">
        <v>46735.21</v>
      </c>
    </row>
    <row r="25" spans="1:5" x14ac:dyDescent="0.2">
      <c r="A25" s="97" t="s">
        <v>49</v>
      </c>
      <c r="B25" s="98">
        <v>0</v>
      </c>
      <c r="C25" s="98">
        <v>2165.42</v>
      </c>
      <c r="D25" s="98">
        <v>-2165.42</v>
      </c>
      <c r="E25" s="98">
        <v>46735.21</v>
      </c>
    </row>
    <row r="26" spans="1:5" x14ac:dyDescent="0.2">
      <c r="A26" s="109"/>
      <c r="B26" s="108"/>
      <c r="C26" s="108"/>
      <c r="D26" s="108"/>
      <c r="E26" s="108"/>
    </row>
    <row r="27" spans="1:5" x14ac:dyDescent="0.2">
      <c r="A27" s="79" t="s">
        <v>72</v>
      </c>
      <c r="B27" s="114"/>
      <c r="C27" s="114"/>
      <c r="D27" s="114"/>
      <c r="E27" s="114"/>
    </row>
    <row r="28" spans="1:5" x14ac:dyDescent="0.2">
      <c r="A28" s="81" t="s">
        <v>73</v>
      </c>
    </row>
    <row r="29" spans="1:5" x14ac:dyDescent="0.2">
      <c r="A29" s="113"/>
      <c r="B29" s="114"/>
      <c r="C29" s="114"/>
      <c r="D29" s="114"/>
      <c r="E29" s="114"/>
    </row>
    <row r="30" spans="1:5" x14ac:dyDescent="0.2">
      <c r="A30" s="86">
        <v>2018</v>
      </c>
    </row>
    <row r="31" spans="1:5" x14ac:dyDescent="0.2">
      <c r="A31" s="81" t="s">
        <v>28</v>
      </c>
    </row>
    <row r="32" spans="1:5" ht="25.5" x14ac:dyDescent="0.2">
      <c r="A32" s="82" t="s">
        <v>29</v>
      </c>
      <c r="B32" s="82" t="s">
        <v>30</v>
      </c>
      <c r="C32" s="82" t="s">
        <v>31</v>
      </c>
      <c r="D32" s="82" t="s">
        <v>32</v>
      </c>
      <c r="E32" s="83" t="s">
        <v>52</v>
      </c>
    </row>
    <row r="33" spans="1:5" x14ac:dyDescent="0.2">
      <c r="A33" s="80" t="s">
        <v>33</v>
      </c>
      <c r="B33" s="84">
        <v>0</v>
      </c>
      <c r="C33" s="84">
        <v>0</v>
      </c>
      <c r="D33" s="84">
        <v>0</v>
      </c>
      <c r="E33" s="84">
        <v>74885.67</v>
      </c>
    </row>
    <row r="34" spans="1:5" x14ac:dyDescent="0.2">
      <c r="A34" s="80" t="s">
        <v>15</v>
      </c>
      <c r="B34" s="84">
        <v>0</v>
      </c>
      <c r="C34" s="84">
        <v>2165.42</v>
      </c>
      <c r="D34" s="84">
        <v>-2165.42</v>
      </c>
      <c r="E34" s="84">
        <v>72720.25</v>
      </c>
    </row>
    <row r="35" spans="1:5" x14ac:dyDescent="0.2">
      <c r="A35" s="80" t="s">
        <v>34</v>
      </c>
      <c r="B35" s="84">
        <v>0</v>
      </c>
      <c r="C35" s="84">
        <v>2165.42</v>
      </c>
      <c r="D35" s="84">
        <v>-2165.42</v>
      </c>
      <c r="E35" s="84">
        <v>70554.83</v>
      </c>
    </row>
    <row r="36" spans="1:5" x14ac:dyDescent="0.2">
      <c r="A36" s="80" t="s">
        <v>35</v>
      </c>
      <c r="B36" s="84">
        <v>0</v>
      </c>
      <c r="C36" s="84">
        <v>2165.42</v>
      </c>
      <c r="D36" s="84">
        <v>-2165.42</v>
      </c>
      <c r="E36" s="84">
        <v>68389.41</v>
      </c>
    </row>
    <row r="37" spans="1:5" x14ac:dyDescent="0.2">
      <c r="A37" s="80" t="s">
        <v>36</v>
      </c>
      <c r="B37" s="84">
        <v>0</v>
      </c>
      <c r="C37" s="84">
        <v>2165.42</v>
      </c>
      <c r="D37" s="84">
        <v>-2165.42</v>
      </c>
      <c r="E37" s="84">
        <v>66223.990000000005</v>
      </c>
    </row>
    <row r="38" spans="1:5" x14ac:dyDescent="0.2">
      <c r="A38" s="80" t="s">
        <v>37</v>
      </c>
      <c r="B38" s="84">
        <v>0</v>
      </c>
      <c r="C38" s="84">
        <v>2165.42</v>
      </c>
      <c r="D38" s="84">
        <v>-2165.42</v>
      </c>
      <c r="E38" s="84">
        <v>64058.57</v>
      </c>
    </row>
    <row r="39" spans="1:5" x14ac:dyDescent="0.2">
      <c r="A39" s="80" t="s">
        <v>38</v>
      </c>
      <c r="B39" s="84">
        <v>0</v>
      </c>
      <c r="C39" s="84">
        <v>2165.42</v>
      </c>
      <c r="D39" s="84">
        <v>-2165.42</v>
      </c>
      <c r="E39" s="84">
        <v>61893.15</v>
      </c>
    </row>
    <row r="40" spans="1:5" x14ac:dyDescent="0.2">
      <c r="A40" s="80" t="s">
        <v>39</v>
      </c>
      <c r="B40" s="84">
        <v>0</v>
      </c>
      <c r="C40" s="84">
        <v>2165.42</v>
      </c>
      <c r="D40" s="84">
        <v>-2165.42</v>
      </c>
      <c r="E40" s="84">
        <v>59727.73</v>
      </c>
    </row>
    <row r="41" spans="1:5" x14ac:dyDescent="0.2">
      <c r="A41" s="80" t="s">
        <v>40</v>
      </c>
      <c r="B41" s="84">
        <v>0</v>
      </c>
      <c r="C41" s="84">
        <v>2165.42</v>
      </c>
      <c r="D41" s="84">
        <v>-2165.42</v>
      </c>
      <c r="E41" s="84">
        <v>57562.31</v>
      </c>
    </row>
    <row r="42" spans="1:5" x14ac:dyDescent="0.2">
      <c r="A42" s="80" t="s">
        <v>41</v>
      </c>
      <c r="B42" s="84">
        <v>0</v>
      </c>
      <c r="C42" s="84">
        <v>2165.42</v>
      </c>
      <c r="D42" s="84">
        <v>-2165.42</v>
      </c>
      <c r="E42" s="84">
        <v>55396.89</v>
      </c>
    </row>
    <row r="43" spans="1:5" x14ac:dyDescent="0.2">
      <c r="A43" s="80" t="s">
        <v>42</v>
      </c>
      <c r="B43" s="84">
        <v>0</v>
      </c>
      <c r="C43" s="84">
        <v>2165.42</v>
      </c>
      <c r="D43" s="84">
        <v>-2165.42</v>
      </c>
      <c r="E43" s="84">
        <v>53231.47</v>
      </c>
    </row>
    <row r="44" spans="1:5" x14ac:dyDescent="0.2">
      <c r="A44" s="80" t="s">
        <v>43</v>
      </c>
      <c r="B44" s="84">
        <v>0</v>
      </c>
      <c r="C44" s="84">
        <v>2165.42</v>
      </c>
      <c r="D44" s="84">
        <v>-2165.42</v>
      </c>
      <c r="E44" s="84">
        <v>51066.05</v>
      </c>
    </row>
    <row r="45" spans="1:5" x14ac:dyDescent="0.2">
      <c r="A45" s="80" t="s">
        <v>44</v>
      </c>
      <c r="B45" s="84">
        <v>0</v>
      </c>
      <c r="C45" s="84">
        <v>2165.42</v>
      </c>
      <c r="D45" s="84">
        <v>-2165.42</v>
      </c>
      <c r="E45" s="84">
        <v>48900.63</v>
      </c>
    </row>
    <row r="46" spans="1:5" x14ac:dyDescent="0.2">
      <c r="A46" s="80" t="s">
        <v>45</v>
      </c>
      <c r="B46" s="84">
        <v>0</v>
      </c>
      <c r="C46" s="84">
        <v>0</v>
      </c>
      <c r="D46" s="84">
        <v>0</v>
      </c>
      <c r="E46" s="84">
        <v>48900.63</v>
      </c>
    </row>
    <row r="47" spans="1:5" x14ac:dyDescent="0.2">
      <c r="A47" s="80" t="s">
        <v>46</v>
      </c>
      <c r="B47" s="84">
        <v>0</v>
      </c>
      <c r="C47" s="84">
        <v>0</v>
      </c>
      <c r="D47" s="84">
        <v>0</v>
      </c>
      <c r="E47" s="84">
        <v>48900.63</v>
      </c>
    </row>
    <row r="48" spans="1:5" x14ac:dyDescent="0.2">
      <c r="A48" s="80" t="s">
        <v>47</v>
      </c>
      <c r="B48" s="84">
        <v>0</v>
      </c>
      <c r="C48" s="84">
        <v>0</v>
      </c>
      <c r="D48" s="84">
        <v>0</v>
      </c>
      <c r="E48" s="84">
        <v>48900.63</v>
      </c>
    </row>
    <row r="49" spans="1:5" x14ac:dyDescent="0.2">
      <c r="A49" s="80" t="s">
        <v>48</v>
      </c>
      <c r="B49" s="84">
        <v>0</v>
      </c>
      <c r="C49" s="84">
        <v>0</v>
      </c>
      <c r="D49" s="84">
        <v>0</v>
      </c>
      <c r="E49" s="84">
        <v>48900.63</v>
      </c>
    </row>
    <row r="50" spans="1:5" x14ac:dyDescent="0.2">
      <c r="A50" s="80" t="s">
        <v>49</v>
      </c>
      <c r="B50" s="84">
        <v>0</v>
      </c>
      <c r="C50" s="84">
        <v>25985.040000000001</v>
      </c>
      <c r="D50" s="84">
        <v>-25985.040000000001</v>
      </c>
      <c r="E50" s="84">
        <v>48900.63</v>
      </c>
    </row>
    <row r="51" spans="1:5" x14ac:dyDescent="0.2">
      <c r="A51" s="108"/>
      <c r="B51" s="108"/>
      <c r="C51" s="108"/>
      <c r="D51" s="108"/>
      <c r="E51" s="108"/>
    </row>
    <row r="52" spans="1:5" x14ac:dyDescent="0.2">
      <c r="A52" s="79" t="s">
        <v>72</v>
      </c>
      <c r="B52" s="97"/>
      <c r="C52" s="97"/>
      <c r="D52" s="97"/>
      <c r="E52" s="97"/>
    </row>
    <row r="53" spans="1:5" x14ac:dyDescent="0.2">
      <c r="A53" s="81" t="s">
        <v>73</v>
      </c>
      <c r="B53" s="97"/>
      <c r="C53" s="97"/>
      <c r="D53" s="97"/>
      <c r="E53" s="97"/>
    </row>
    <row r="54" spans="1:5" x14ac:dyDescent="0.2">
      <c r="A54" s="81"/>
      <c r="B54" s="97"/>
      <c r="C54" s="97"/>
      <c r="D54" s="97"/>
      <c r="E54" s="97"/>
    </row>
    <row r="55" spans="1:5" x14ac:dyDescent="0.2">
      <c r="A55" s="86">
        <v>2017</v>
      </c>
      <c r="B55" s="97"/>
      <c r="C55" s="97"/>
      <c r="D55" s="97"/>
      <c r="E55" s="97"/>
    </row>
    <row r="56" spans="1:5" x14ac:dyDescent="0.2">
      <c r="A56" s="81" t="s">
        <v>28</v>
      </c>
      <c r="B56" s="97"/>
      <c r="C56" s="97"/>
      <c r="D56" s="97"/>
      <c r="E56" s="97"/>
    </row>
    <row r="57" spans="1:5" ht="25.5" x14ac:dyDescent="0.2">
      <c r="A57" s="95" t="s">
        <v>29</v>
      </c>
      <c r="B57" s="95" t="s">
        <v>30</v>
      </c>
      <c r="C57" s="95" t="s">
        <v>31</v>
      </c>
      <c r="D57" s="95" t="s">
        <v>32</v>
      </c>
      <c r="E57" s="96" t="s">
        <v>52</v>
      </c>
    </row>
    <row r="58" spans="1:5" x14ac:dyDescent="0.2">
      <c r="A58" s="97" t="s">
        <v>33</v>
      </c>
      <c r="B58" s="98">
        <v>0</v>
      </c>
      <c r="C58" s="98">
        <v>0</v>
      </c>
      <c r="D58" s="98">
        <v>0</v>
      </c>
      <c r="E58" s="98">
        <v>0</v>
      </c>
    </row>
    <row r="59" spans="1:5" x14ac:dyDescent="0.2">
      <c r="A59" s="97" t="s">
        <v>15</v>
      </c>
      <c r="B59" s="98">
        <v>0</v>
      </c>
      <c r="C59" s="98">
        <v>0</v>
      </c>
      <c r="D59" s="98">
        <v>0</v>
      </c>
      <c r="E59" s="98">
        <v>0</v>
      </c>
    </row>
    <row r="60" spans="1:5" x14ac:dyDescent="0.2">
      <c r="A60" s="97" t="s">
        <v>34</v>
      </c>
      <c r="B60" s="98">
        <v>0</v>
      </c>
      <c r="C60" s="98">
        <v>0</v>
      </c>
      <c r="D60" s="98">
        <v>0</v>
      </c>
      <c r="E60" s="98">
        <v>0</v>
      </c>
    </row>
    <row r="61" spans="1:5" x14ac:dyDescent="0.2">
      <c r="A61" s="97" t="s">
        <v>35</v>
      </c>
      <c r="B61" s="98">
        <v>0</v>
      </c>
      <c r="C61" s="98">
        <v>0</v>
      </c>
      <c r="D61" s="98">
        <v>0</v>
      </c>
      <c r="E61" s="98">
        <v>0</v>
      </c>
    </row>
    <row r="62" spans="1:5" x14ac:dyDescent="0.2">
      <c r="A62" s="97" t="s">
        <v>36</v>
      </c>
      <c r="B62" s="98">
        <v>0</v>
      </c>
      <c r="C62" s="98">
        <v>0</v>
      </c>
      <c r="D62" s="98">
        <v>0</v>
      </c>
      <c r="E62" s="98">
        <v>0</v>
      </c>
    </row>
    <row r="63" spans="1:5" x14ac:dyDescent="0.2">
      <c r="A63" s="97" t="s">
        <v>37</v>
      </c>
      <c r="B63" s="98">
        <v>0</v>
      </c>
      <c r="C63" s="98">
        <v>0</v>
      </c>
      <c r="D63" s="98">
        <v>0</v>
      </c>
      <c r="E63" s="98">
        <v>0</v>
      </c>
    </row>
    <row r="64" spans="1:5" x14ac:dyDescent="0.2">
      <c r="A64" s="97" t="s">
        <v>38</v>
      </c>
      <c r="B64" s="98">
        <v>0</v>
      </c>
      <c r="C64" s="98">
        <v>0</v>
      </c>
      <c r="D64" s="98">
        <v>0</v>
      </c>
      <c r="E64" s="98">
        <v>0</v>
      </c>
    </row>
    <row r="65" spans="1:5" x14ac:dyDescent="0.2">
      <c r="A65" s="97" t="s">
        <v>39</v>
      </c>
      <c r="B65" s="98">
        <v>0</v>
      </c>
      <c r="C65" s="98">
        <v>0</v>
      </c>
      <c r="D65" s="98">
        <v>0</v>
      </c>
      <c r="E65" s="98">
        <v>0</v>
      </c>
    </row>
    <row r="66" spans="1:5" x14ac:dyDescent="0.2">
      <c r="A66" s="97" t="s">
        <v>40</v>
      </c>
      <c r="B66" s="98">
        <v>0</v>
      </c>
      <c r="C66" s="98">
        <v>0</v>
      </c>
      <c r="D66" s="98">
        <v>0</v>
      </c>
      <c r="E66" s="98">
        <v>0</v>
      </c>
    </row>
    <row r="67" spans="1:5" x14ac:dyDescent="0.2">
      <c r="A67" s="97" t="s">
        <v>41</v>
      </c>
      <c r="B67" s="98">
        <v>0</v>
      </c>
      <c r="C67" s="98">
        <v>0</v>
      </c>
      <c r="D67" s="98">
        <v>0</v>
      </c>
      <c r="E67" s="98">
        <v>0</v>
      </c>
    </row>
    <row r="68" spans="1:5" x14ac:dyDescent="0.2">
      <c r="A68" s="97" t="s">
        <v>42</v>
      </c>
      <c r="B68" s="98">
        <v>0</v>
      </c>
      <c r="C68" s="98">
        <v>0</v>
      </c>
      <c r="D68" s="98">
        <v>0</v>
      </c>
      <c r="E68" s="98">
        <v>0</v>
      </c>
    </row>
    <row r="69" spans="1:5" x14ac:dyDescent="0.2">
      <c r="A69" s="97" t="s">
        <v>43</v>
      </c>
      <c r="B69" s="98">
        <v>0</v>
      </c>
      <c r="C69" s="98">
        <v>0</v>
      </c>
      <c r="D69" s="98">
        <v>0</v>
      </c>
      <c r="E69" s="98">
        <v>0</v>
      </c>
    </row>
    <row r="70" spans="1:5" x14ac:dyDescent="0.2">
      <c r="A70" s="97" t="s">
        <v>44</v>
      </c>
      <c r="B70" s="98">
        <v>329651.7</v>
      </c>
      <c r="C70" s="98">
        <v>254766.03</v>
      </c>
      <c r="D70" s="98">
        <v>74885.67</v>
      </c>
      <c r="E70" s="98">
        <v>74885.67</v>
      </c>
    </row>
    <row r="71" spans="1:5" x14ac:dyDescent="0.2">
      <c r="A71" s="97" t="s">
        <v>45</v>
      </c>
      <c r="B71" s="98">
        <v>0</v>
      </c>
      <c r="C71" s="98">
        <v>0</v>
      </c>
      <c r="D71" s="98">
        <v>0</v>
      </c>
      <c r="E71" s="98">
        <v>74885.67</v>
      </c>
    </row>
    <row r="72" spans="1:5" x14ac:dyDescent="0.2">
      <c r="A72" s="97" t="s">
        <v>46</v>
      </c>
      <c r="B72" s="98">
        <v>0</v>
      </c>
      <c r="C72" s="98">
        <v>0</v>
      </c>
      <c r="D72" s="98">
        <v>0</v>
      </c>
      <c r="E72" s="98">
        <v>74885.67</v>
      </c>
    </row>
    <row r="73" spans="1:5" x14ac:dyDescent="0.2">
      <c r="A73" s="97" t="s">
        <v>47</v>
      </c>
      <c r="B73" s="98">
        <v>0</v>
      </c>
      <c r="C73" s="98">
        <v>0</v>
      </c>
      <c r="D73" s="98">
        <v>0</v>
      </c>
      <c r="E73" s="98">
        <v>74885.67</v>
      </c>
    </row>
    <row r="74" spans="1:5" x14ac:dyDescent="0.2">
      <c r="A74" s="97" t="s">
        <v>48</v>
      </c>
      <c r="B74" s="98">
        <v>0</v>
      </c>
      <c r="C74" s="98">
        <v>0</v>
      </c>
      <c r="D74" s="98">
        <v>0</v>
      </c>
      <c r="E74" s="98">
        <v>74885.67</v>
      </c>
    </row>
    <row r="75" spans="1:5" x14ac:dyDescent="0.2">
      <c r="A75" s="97" t="s">
        <v>49</v>
      </c>
      <c r="B75" s="98">
        <v>329651.7</v>
      </c>
      <c r="C75" s="98">
        <v>254766.03</v>
      </c>
      <c r="D75" s="98">
        <v>74885.67</v>
      </c>
      <c r="E75" s="98">
        <v>74885.67</v>
      </c>
    </row>
  </sheetData>
  <pageMargins left="0.75" right="0.75" top="1" bottom="1" header="0.5" footer="0.5"/>
  <pageSetup scale="6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15C72B8-8486-411B-A72D-EECBC72D247E}"/>
</file>

<file path=customXml/itemProps2.xml><?xml version="1.0" encoding="utf-8"?>
<ds:datastoreItem xmlns:ds="http://schemas.openxmlformats.org/officeDocument/2006/customXml" ds:itemID="{2ECCA9DB-6AA9-4D04-9BA9-6CB533E3567A}"/>
</file>

<file path=customXml/itemProps3.xml><?xml version="1.0" encoding="utf-8"?>
<ds:datastoreItem xmlns:ds="http://schemas.openxmlformats.org/officeDocument/2006/customXml" ds:itemID="{B77B16B3-48FA-4F49-A246-DBAAA5DFD65F}"/>
</file>

<file path=customXml/itemProps4.xml><?xml version="1.0" encoding="utf-8"?>
<ds:datastoreItem xmlns:ds="http://schemas.openxmlformats.org/officeDocument/2006/customXml" ds:itemID="{3D069CE7-6097-47E7-9F8C-07A6595FDB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Lead G </vt:lpstr>
      <vt:lpstr>Summary</vt:lpstr>
      <vt:lpstr>Rate Year - Gas</vt:lpstr>
      <vt:lpstr>Charged to IS - Gas </vt:lpstr>
      <vt:lpstr>Acct. 18700082</vt:lpstr>
      <vt:lpstr>Acct. 18700032</vt:lpstr>
      <vt:lpstr>Acct. 25600122 </vt:lpstr>
      <vt:lpstr>'Charged to IS - Gas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Pedersen, Neal E</dc:creator>
  <cp:lastModifiedBy>MarvelousMarina</cp:lastModifiedBy>
  <cp:lastPrinted>2019-05-31T19:27:17Z</cp:lastPrinted>
  <dcterms:created xsi:type="dcterms:W3CDTF">2010-05-03T14:59:14Z</dcterms:created>
  <dcterms:modified xsi:type="dcterms:W3CDTF">2019-06-11T20:07:38Z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