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ustomProperty2.bin" ContentType="application/vnd.openxmlformats-officedocument.spreadsheetml.customProperty"/>
  <Override PartName="/xl/customProperty1.bin" ContentType="application/vnd.openxmlformats-officedocument.spreadsheetml.customPropert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125" windowHeight="9015"/>
  </bookViews>
  <sheets>
    <sheet name="Page 4.8" sheetId="1" r:id="rId1"/>
    <sheet name="Page 4.8.1" sheetId="2" r:id="rId2"/>
  </sheets>
  <externalReferences>
    <externalReference r:id="rId3"/>
  </externalReferences>
  <definedNames>
    <definedName name="__123Graph_A" localSheetId="0" hidden="1">[1]Inputs!#REF!</definedName>
    <definedName name="__123Graph_A" hidden="1">[1]Inputs!#REF!</definedName>
    <definedName name="__123Graph_B" localSheetId="0" hidden="1">[1]Inputs!#REF!</definedName>
    <definedName name="__123Graph_B" hidden="1">[1]Inputs!#REF!</definedName>
    <definedName name="__123Graph_D" localSheetId="0" hidden="1">[1]Inputs!#REF!</definedName>
    <definedName name="__123Graph_D" hidden="1">[1]Inputs!#REF!</definedName>
    <definedName name="_Fill" localSheetId="0" hidden="1">#REF!</definedName>
    <definedName name="_Fill" hidden="1">#REF!</definedName>
    <definedName name="_xlnm._FilterDatabase" localSheetId="0" hidden="1">'Page 4.8'!$D$7:$J$21</definedName>
    <definedName name="_xlnm._FilterDatabase" localSheetId="1" hidden="1">'Page 4.8.1'!$A$7:$D$48</definedName>
    <definedName name="_j1" localSheetId="0"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0</definedName>
    <definedName name="_Sort" localSheetId="0" hidden="1">#REF!</definedName>
    <definedName name="_Sort" hidden="1">#REF!</definedName>
    <definedName name="Access_Button1" hidden="1">"Headcount_Workbook_Schedules_List"</definedName>
    <definedName name="AccessDatabase" hidden="1">"P:\HR\SharonPlummer\Headcount Workbook.mdb"</definedName>
    <definedName name="cgf" localSheetId="0"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DUDE" localSheetId="0" hidden="1">#REF!</definedName>
    <definedName name="DUDE" hidden="1">#REF!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0"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junk" localSheetId="0"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2" localSheetId="0"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0"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0"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localSheetId="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Master" hidden="1">{#N/A,#N/A,FALSE,"Actual";#N/A,#N/A,FALSE,"Normalized";#N/A,#N/A,FALSE,"Electric Actual";#N/A,#N/A,FALSE,"Electric Normalized"}</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'Page 4.8'!$A$1:$J$62</definedName>
    <definedName name="_xlnm.Print_Area" localSheetId="1">'Page 4.8.1'!$A$1:$F$58</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0"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"45E0HSXTFNPZNJBTUASVO6FBF"</definedName>
    <definedName name="shit" localSheetId="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wrn.ALL." hidden="1">{#N/A,#N/A,FALSE,"Summary EPS";#N/A,#N/A,FALSE,"1st Qtr Electric";#N/A,#N/A,FALSE,"1st Qtr Australia";#N/A,#N/A,FALSE,"1st Qtr Telecom";#N/A,#N/A,FALSE,"1st QTR Other"}</definedName>
    <definedName name="wrn.All._.Pages." localSheetId="0" hidden="1">{#N/A,#N/A,FALSE,"Cover";#N/A,#N/A,FALSE,"Lead Sheet";#N/A,#N/A,FALSE,"T-Accounts";#N/A,#N/A,FALSE,"Expense Detail 10 01 to 3  02";#N/A,#N/A,FALSE,"Expense Detail 4 01 to 9 01";#N/A,#N/A,FALSE,"Three Factor % 3  2002"}</definedName>
    <definedName name="wrn.All._.Pages." hidden="1">{#N/A,#N/A,FALSE,"Cover";#N/A,#N/A,FALSE,"Lead Sheet";#N/A,#N/A,FALSE,"T-Accounts";#N/A,#N/A,FALSE,"Expense Detail 10 01 to 3  02";#N/A,#N/A,FALSE,"Expense Detail 4 01 to 9 01";#N/A,#N/A,FALSE,"Three Factor % 3  2002"}</definedName>
    <definedName name="wrn.Allocation._.factor." localSheetId="0" hidden="1">{#N/A,#N/A,TRUE,"11.1";#N/A,#N/A,TRUE,"11.2";#N/A,#N/A,TRUE,"11.3-.4";#N/A,#N/A,TRUE,"11.5-11.6";#N/A,#N/A,TRUE,"11.7-.10";#N/A,#N/A,TRUE,"11.11-11.22";#N/A,#N/A,TRUE,"11.23_ECD"}</definedName>
    <definedName name="wrn.Allocation._.factor." hidden="1">{#N/A,#N/A,TRUE,"11.1";#N/A,#N/A,TRUE,"11.2";#N/A,#N/A,TRUE,"11.3-.4";#N/A,#N/A,TRUE,"11.5-11.6";#N/A,#N/A,TRUE,"11.7-.10";#N/A,#N/A,TRUE,"11.11-11.22";#N/A,#N/A,TRUE,"11.23_ECD"}</definedName>
    <definedName name="wrn.BUS._.RPT." hidden="1">{#N/A,#N/A,FALSE,"P&amp;L Ttl";#N/A,#N/A,FALSE,"P&amp;L C_Ttl New";#N/A,#N/A,FALSE,"Bus Res";#N/A,#N/A,FALSE,"Chrts";#N/A,#N/A,FALSE,"pcf";#N/A,#N/A,FALSE,"pcr ";#N/A,#N/A,FALSE,"Exp Stmt ";#N/A,#N/A,FALSE,"Exp Stmt BU";#N/A,#N/A,FALSE,"Cap";#N/A,#N/A,FALSE,"IT Ytd"}</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egon._.Rate._.case." localSheetId="0" hidden="1">{#N/A,#N/A,TRUE,"10.1_Historical Cover Sheet";#N/A,#N/A,TRUE,"10.2-10.3_Historical";#N/A,#N/A,TRUE,"10.4_Historical";#N/A,#N/A,TRUE,"10.4.1_Historical";#N/A,#N/A,TRUE,"10.7-10.17_Historical"}</definedName>
    <definedName name="wrn.Oregon._.Rate._.case." hidden="1">{#N/A,#N/A,TRUE,"10.1_Historical Cover Sheet";#N/A,#N/A,TRUE,"10.2-10.3_Historical";#N/A,#N/A,TRUE,"10.4_Historical";#N/A,#N/A,TRUE,"10.4.1_Historical";#N/A,#N/A,TRUE,"10.7-10.17_Historical"}</definedName>
    <definedName name="wrn.pages." hidden="1">{#N/A,#N/A,FALSE,"Bgt";#N/A,#N/A,FALSE,"Act";#N/A,#N/A,FALSE,"Chrt Data";#N/A,#N/A,FALSE,"Bus Result";#N/A,#N/A,FALSE,"Main Charts";#N/A,#N/A,FALSE,"P&amp;L Ttl";#N/A,#N/A,FALSE,"P&amp;L C_Ttl";#N/A,#N/A,FALSE,"P&amp;L C_Oct";#N/A,#N/A,FALSE,"P&amp;L C_Sep";#N/A,#N/A,FALSE,"1996";#N/A,#N/A,FALSE,"Data"}</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test." localSheetId="0" hidden="1">{#N/A,#N/A,TRUE,"10.1_Historical Cover Sheet";#N/A,#N/A,TRUE,"10.2-10.3_Historical"}</definedName>
    <definedName name="wrn.test." hidden="1">{#N/A,#N/A,TRUE,"10.1_Historical Cover Sheet";#N/A,#N/A,TRUE,"10.2-10.3_Historical"}</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4" i="1" l="1"/>
  <c r="A1" i="2" l="1"/>
  <c r="F7" i="2"/>
  <c r="F8" i="2"/>
  <c r="F19" i="2"/>
  <c r="F20" i="2"/>
  <c r="F23" i="2"/>
  <c r="F24" i="2"/>
  <c r="F39" i="2"/>
  <c r="F46" i="2"/>
  <c r="F56" i="2"/>
  <c r="A2" i="2"/>
  <c r="A3" i="2"/>
  <c r="F55" i="2" l="1"/>
  <c r="F32" i="1"/>
  <c r="F40" i="2"/>
  <c r="F35" i="1"/>
  <c r="F43" i="2"/>
  <c r="F27" i="2"/>
  <c r="F21" i="1"/>
  <c r="I21" i="1" s="1"/>
  <c r="F18" i="2"/>
  <c r="F11" i="2"/>
  <c r="F11" i="1"/>
  <c r="I11" i="1" s="1"/>
  <c r="F47" i="2"/>
  <c r="F37" i="1"/>
  <c r="I37" i="1" s="1"/>
  <c r="F24" i="1"/>
  <c r="I24" i="1" s="1"/>
  <c r="F31" i="2"/>
  <c r="F22" i="2"/>
  <c r="F19" i="1"/>
  <c r="F15" i="1"/>
  <c r="I15" i="1" s="1"/>
  <c r="F15" i="2"/>
  <c r="C57" i="2"/>
  <c r="F52" i="2"/>
  <c r="F42" i="1"/>
  <c r="F41" i="1"/>
  <c r="I41" i="1" s="1"/>
  <c r="F51" i="2"/>
  <c r="F29" i="1"/>
  <c r="I29" i="1" s="1"/>
  <c r="F36" i="2"/>
  <c r="F35" i="2"/>
  <c r="F28" i="1"/>
  <c r="I28" i="1" s="1"/>
  <c r="F45" i="2"/>
  <c r="F25" i="2"/>
  <c r="F9" i="2"/>
  <c r="F30" i="2"/>
  <c r="F54" i="2" l="1"/>
  <c r="F33" i="2"/>
  <c r="F26" i="1"/>
  <c r="I26" i="1" s="1"/>
  <c r="F26" i="2"/>
  <c r="F20" i="1"/>
  <c r="I20" i="1" s="1"/>
  <c r="F34" i="2"/>
  <c r="F27" i="1"/>
  <c r="F18" i="1"/>
  <c r="I18" i="1" s="1"/>
  <c r="F21" i="2"/>
  <c r="F37" i="2"/>
  <c r="F30" i="1"/>
  <c r="F53" i="2"/>
  <c r="F43" i="1"/>
  <c r="I43" i="1" s="1"/>
  <c r="F16" i="2"/>
  <c r="F16" i="1"/>
  <c r="F38" i="1"/>
  <c r="I38" i="1" s="1"/>
  <c r="F48" i="2"/>
  <c r="F36" i="1"/>
  <c r="I36" i="1" s="1"/>
  <c r="F44" i="2"/>
  <c r="F49" i="2"/>
  <c r="F39" i="1"/>
  <c r="F10" i="2"/>
  <c r="F10" i="1"/>
  <c r="F38" i="2"/>
  <c r="F31" i="1"/>
  <c r="I31" i="1" s="1"/>
  <c r="F33" i="1"/>
  <c r="F41" i="2"/>
  <c r="D57" i="2"/>
  <c r="F42" i="2"/>
  <c r="F34" i="1"/>
  <c r="I34" i="1" s="1"/>
  <c r="F25" i="1"/>
  <c r="I25" i="1" s="1"/>
  <c r="F32" i="2"/>
  <c r="F12" i="1"/>
  <c r="I12" i="1" s="1"/>
  <c r="F12" i="2"/>
  <c r="F22" i="1"/>
  <c r="I22" i="1" s="1"/>
  <c r="F28" i="2"/>
  <c r="F17" i="2"/>
  <c r="F17" i="1"/>
  <c r="I17" i="1" s="1"/>
  <c r="F14" i="2"/>
  <c r="F14" i="1"/>
  <c r="I14" i="1" s="1"/>
  <c r="F50" i="2"/>
  <c r="F40" i="1"/>
  <c r="I40" i="1" s="1"/>
  <c r="F13" i="2"/>
  <c r="F13" i="1"/>
  <c r="F29" i="2"/>
  <c r="F23" i="1"/>
  <c r="I10" i="1" l="1"/>
  <c r="F45" i="1"/>
  <c r="F57" i="2"/>
  <c r="I45" i="1" l="1"/>
</calcChain>
</file>

<file path=xl/sharedStrings.xml><?xml version="1.0" encoding="utf-8"?>
<sst xmlns="http://schemas.openxmlformats.org/spreadsheetml/2006/main" count="217" uniqueCount="61">
  <si>
    <t>Description of Adjustment:</t>
  </si>
  <si>
    <t>4.8.1</t>
  </si>
  <si>
    <t>RES</t>
  </si>
  <si>
    <t>WY-ALL</t>
  </si>
  <si>
    <t>WA</t>
  </si>
  <si>
    <t>UT</t>
  </si>
  <si>
    <t>SO</t>
  </si>
  <si>
    <t>SG</t>
  </si>
  <si>
    <t>OR</t>
  </si>
  <si>
    <t>CAGW</t>
  </si>
  <si>
    <t>CAGE</t>
  </si>
  <si>
    <t>JBG</t>
  </si>
  <si>
    <t>CN</t>
  </si>
  <si>
    <t>SNPD</t>
  </si>
  <si>
    <t>CAEE</t>
  </si>
  <si>
    <t>Reallocate Per Books Legal Expenses</t>
  </si>
  <si>
    <t>Adjustment to Expense:</t>
  </si>
  <si>
    <t>REF#</t>
  </si>
  <si>
    <t>ALLOCATED</t>
  </si>
  <si>
    <t>FACTOR %</t>
  </si>
  <si>
    <t>FACTOR</t>
  </si>
  <si>
    <t>COMPANY</t>
  </si>
  <si>
    <t>Type</t>
  </si>
  <si>
    <t>ACCOUNT</t>
  </si>
  <si>
    <t>WASHINGTON</t>
  </si>
  <si>
    <t>TOTAL</t>
  </si>
  <si>
    <t>PAGE</t>
  </si>
  <si>
    <t>PacifiCorp</t>
  </si>
  <si>
    <t>Ref. 4.8</t>
  </si>
  <si>
    <t>Total</t>
  </si>
  <si>
    <t>Factors %</t>
  </si>
  <si>
    <t>Legal Expenses 
to Re-allocate</t>
  </si>
  <si>
    <t>Alloc.</t>
  </si>
  <si>
    <t>Legal Expenses As Booked</t>
  </si>
  <si>
    <t>Factor</t>
  </si>
  <si>
    <t>FERC</t>
  </si>
  <si>
    <t>WA-allocated</t>
  </si>
  <si>
    <t>Total Company</t>
  </si>
  <si>
    <t>Page  4.8.1</t>
  </si>
  <si>
    <t>Washington General Rate Case - 2021</t>
  </si>
  <si>
    <t>Legal Expenses</t>
  </si>
  <si>
    <t>This adjustment reallocates per books legal expenses in accordance with the stipulation in Docket No. UE-111190 where legal costs are situs assigned to the state to which they pertain to the extent possible.  Underlying legal matters are reviewed on a case by case basis to verify whether per books allocation is appropriate.  This adjustment then removes any legal expenses deemed to be inaccurately assigned as booked in the base period and reallocates them on a situs basis back to the state to which the underlying legal matter pertains. This adjustment has been included in final revenue requirement calculations approved by the Commission in rate filings since, including the Company's latest Limited Issues Filing in Washington, Docket No. UE-152253.</t>
  </si>
  <si>
    <t>Situs</t>
  </si>
  <si>
    <t>506</t>
  </si>
  <si>
    <t>539</t>
  </si>
  <si>
    <t>549</t>
  </si>
  <si>
    <t>557</t>
  </si>
  <si>
    <t>560</t>
  </si>
  <si>
    <t>561</t>
  </si>
  <si>
    <t>588</t>
  </si>
  <si>
    <t>593</t>
  </si>
  <si>
    <t>594</t>
  </si>
  <si>
    <t>903</t>
  </si>
  <si>
    <t>905</t>
  </si>
  <si>
    <t>923</t>
  </si>
  <si>
    <t>CA</t>
  </si>
  <si>
    <t>WYP</t>
  </si>
  <si>
    <t>WYU</t>
  </si>
  <si>
    <t>925</t>
  </si>
  <si>
    <t>928</t>
  </si>
  <si>
    <t>935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</si>
</sst>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3" formatCode="_(* #,##0.00_);_(* \(#,##0.00\);_(* &quot;-&quot;??_);_(@_)"/>
    <numFmt numFmtId="164" formatCode="_(* #,##0_);_(* \(#,##0\);_(* &quot;-&quot;??_);_(@_)"/>
    <numFmt numFmtId="165" formatCode="0.00000%"/>
    <numFmt numFmtId="166" formatCode="0.000%"/>
    <numFmt numFmtId="167" formatCode="0.0"/>
    <numFmt numFmtId="168" formatCode="0.0000%"/>
  </numFmts>
  <fonts count="6" x14ac:knownFonts="1">
    <font>
      <sz val="10"/>
      <color theme="1"/>
      <name val="Arial"/>
      <family val="2"/>
    </font>
    <font>
      <sz val="10"/>
      <color theme="1"/>
      <name val="Arial"/>
      <family val="2"/>
    </font>
    <font>
      <sz val="10"/>
      <name val="Arial"/>
      <family val="2"/>
    </font>
    <font>
      <b/>
      <sz val="10"/>
      <name val="Arial"/>
      <family val="2"/>
    </font>
    <font>
      <u/>
      <sz val="10"/>
      <name val="Arial"/>
      <family val="2"/>
    </font>
    <font>
      <b/>
      <sz val="10"/>
      <color theme="1"/>
      <name val="Arial"/>
      <family val="2"/>
    </font>
  </fonts>
  <fills count="2">
    <fill>
      <patternFill patternType="none"/>
    </fill>
    <fill>
      <patternFill patternType="gray125"/>
    </fill>
  </fills>
  <borders count="1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80">
    <xf numFmtId="0" fontId="0" fillId="0" borderId="0" xfId="0"/>
    <xf numFmtId="0" fontId="2" fillId="0" borderId="0" xfId="0" applyFont="1"/>
    <xf numFmtId="0" fontId="2" fillId="0" borderId="0" xfId="0" applyFont="1" applyBorder="1"/>
    <xf numFmtId="164" fontId="2" fillId="0" borderId="0" xfId="0" applyNumberFormat="1" applyFont="1" applyBorder="1"/>
    <xf numFmtId="165" fontId="2" fillId="0" borderId="0" xfId="0" applyNumberFormat="1" applyFont="1" applyAlignment="1">
      <alignment horizontal="center"/>
    </xf>
    <xf numFmtId="0" fontId="2" fillId="0" borderId="0" xfId="0" applyFont="1" applyAlignment="1">
      <alignment horizontal="center"/>
    </xf>
    <xf numFmtId="164" fontId="2" fillId="0" borderId="0" xfId="0" applyNumberFormat="1" applyFont="1"/>
    <xf numFmtId="0" fontId="3" fillId="0" borderId="0" xfId="0" applyFont="1" applyBorder="1"/>
    <xf numFmtId="0" fontId="2" fillId="0" borderId="0" xfId="0" applyNumberFormat="1" applyFont="1" applyBorder="1" applyAlignment="1">
      <alignment horizontal="center"/>
    </xf>
    <xf numFmtId="0" fontId="2" fillId="0" borderId="0" xfId="0" applyFont="1" applyBorder="1" applyAlignment="1">
      <alignment horizontal="center"/>
    </xf>
    <xf numFmtId="0" fontId="2" fillId="0" borderId="0" xfId="0" applyNumberFormat="1" applyFont="1"/>
    <xf numFmtId="164" fontId="2" fillId="0" borderId="0" xfId="0" applyNumberFormat="1" applyFont="1" applyBorder="1" applyAlignment="1">
      <alignment horizontal="center"/>
    </xf>
    <xf numFmtId="164" fontId="2" fillId="0" borderId="9" xfId="0" applyNumberFormat="1" applyFont="1" applyBorder="1"/>
    <xf numFmtId="166" fontId="2" fillId="0" borderId="0" xfId="0" applyNumberFormat="1" applyFont="1" applyBorder="1" applyAlignment="1">
      <alignment horizontal="center"/>
    </xf>
    <xf numFmtId="0" fontId="1" fillId="0" borderId="0" xfId="0" applyNumberFormat="1" applyFont="1" applyFill="1" applyAlignment="1">
      <alignment horizontal="center"/>
    </xf>
    <xf numFmtId="166" fontId="2" fillId="0" borderId="0" xfId="0" applyNumberFormat="1" applyFont="1" applyAlignment="1">
      <alignment horizontal="center"/>
    </xf>
    <xf numFmtId="164" fontId="2" fillId="0" borderId="0" xfId="0" applyNumberFormat="1" applyFont="1" applyBorder="1" applyAlignment="1"/>
    <xf numFmtId="0" fontId="1" fillId="0" borderId="0" xfId="0" applyFont="1" applyAlignment="1">
      <alignment horizontal="center"/>
    </xf>
    <xf numFmtId="0" fontId="1" fillId="0" borderId="0" xfId="0" applyFont="1" applyFill="1" applyAlignment="1">
      <alignment horizontal="center"/>
    </xf>
    <xf numFmtId="0" fontId="2" fillId="0" borderId="0" xfId="0" applyFont="1" applyBorder="1" applyAlignment="1">
      <alignment horizontal="left" indent="1"/>
    </xf>
    <xf numFmtId="0" fontId="2" fillId="0" borderId="0" xfId="0" applyFont="1" applyFill="1" applyAlignment="1">
      <alignment horizontal="center"/>
    </xf>
    <xf numFmtId="0" fontId="4" fillId="0" borderId="0" xfId="0" applyNumberFormat="1" applyFont="1" applyAlignment="1">
      <alignment horizontal="center"/>
    </xf>
    <xf numFmtId="0" fontId="4" fillId="0" borderId="0" xfId="0" applyFont="1" applyAlignment="1">
      <alignment horizontal="center"/>
    </xf>
    <xf numFmtId="165" fontId="4" fillId="0" borderId="0" xfId="0" quotePrefix="1" applyNumberFormat="1" applyFont="1" applyAlignment="1">
      <alignment horizontal="center"/>
    </xf>
    <xf numFmtId="164" fontId="4" fillId="0" borderId="0" xfId="0" applyNumberFormat="1" applyFont="1" applyAlignment="1">
      <alignment horizontal="center"/>
    </xf>
    <xf numFmtId="0" fontId="4" fillId="0" borderId="0" xfId="0" quotePrefix="1" applyFont="1" applyAlignment="1">
      <alignment horizontal="center"/>
    </xf>
    <xf numFmtId="164" fontId="2" fillId="0" borderId="0" xfId="0" applyNumberFormat="1" applyFont="1" applyAlignment="1">
      <alignment horizontal="center"/>
    </xf>
    <xf numFmtId="0" fontId="3" fillId="0" borderId="0" xfId="0" applyFont="1"/>
    <xf numFmtId="167" fontId="2" fillId="0" borderId="0" xfId="0" quotePrefix="1" applyNumberFormat="1" applyFont="1" applyAlignment="1">
      <alignment horizontal="center"/>
    </xf>
    <xf numFmtId="0" fontId="2" fillId="0" borderId="0" xfId="0" applyFont="1" applyAlignment="1">
      <alignment horizontal="right"/>
    </xf>
    <xf numFmtId="41" fontId="5" fillId="0" borderId="0" xfId="0" applyNumberFormat="1" applyFont="1" applyBorder="1" applyAlignment="1">
      <alignment horizontal="right"/>
    </xf>
    <xf numFmtId="41" fontId="5" fillId="0" borderId="0" xfId="0" applyNumberFormat="1" applyFont="1" applyFill="1" applyBorder="1"/>
    <xf numFmtId="41" fontId="5" fillId="0" borderId="0" xfId="0" applyNumberFormat="1" applyFont="1" applyBorder="1"/>
    <xf numFmtId="0" fontId="5" fillId="0" borderId="0" xfId="0" applyFont="1" applyBorder="1" applyAlignment="1">
      <alignment horizontal="center"/>
    </xf>
    <xf numFmtId="41" fontId="5" fillId="0" borderId="9" xfId="0" applyNumberFormat="1" applyFont="1" applyBorder="1"/>
    <xf numFmtId="41" fontId="5" fillId="0" borderId="9" xfId="0" applyNumberFormat="1" applyFont="1" applyFill="1" applyBorder="1"/>
    <xf numFmtId="164" fontId="5" fillId="0" borderId="9" xfId="0" applyNumberFormat="1" applyFont="1" applyBorder="1"/>
    <xf numFmtId="0" fontId="5" fillId="0" borderId="9" xfId="0" applyFont="1" applyBorder="1" applyAlignment="1">
      <alignment horizontal="center"/>
    </xf>
    <xf numFmtId="0" fontId="0" fillId="0" borderId="0" xfId="0" applyFont="1"/>
    <xf numFmtId="164" fontId="5" fillId="0" borderId="0" xfId="0" applyNumberFormat="1" applyFont="1" applyAlignment="1">
      <alignment horizontal="center"/>
    </xf>
    <xf numFmtId="164" fontId="2" fillId="0" borderId="0" xfId="1" applyNumberFormat="1" applyFont="1" applyFill="1"/>
    <xf numFmtId="0" fontId="2" fillId="0" borderId="0" xfId="0" applyNumberFormat="1" applyFont="1" applyFill="1" applyAlignment="1">
      <alignment horizontal="center"/>
    </xf>
    <xf numFmtId="164" fontId="0" fillId="0" borderId="0" xfId="1" applyNumberFormat="1" applyFont="1"/>
    <xf numFmtId="164" fontId="5" fillId="0" borderId="10" xfId="0" applyNumberFormat="1" applyFont="1" applyFill="1" applyBorder="1" applyAlignment="1">
      <alignment horizontal="center" wrapText="1"/>
    </xf>
    <xf numFmtId="164" fontId="5" fillId="0" borderId="11" xfId="0" applyNumberFormat="1" applyFont="1" applyFill="1" applyBorder="1" applyAlignment="1">
      <alignment horizontal="center" wrapText="1"/>
    </xf>
    <xf numFmtId="164" fontId="5" fillId="0" borderId="0" xfId="0" applyNumberFormat="1" applyFont="1" applyFill="1" applyAlignment="1"/>
    <xf numFmtId="0" fontId="5" fillId="0" borderId="0" xfId="0" applyFont="1"/>
    <xf numFmtId="0" fontId="0" fillId="0" borderId="0" xfId="0" applyFont="1" applyAlignment="1">
      <alignment horizontal="center"/>
    </xf>
    <xf numFmtId="0" fontId="0" fillId="0" borderId="0" xfId="0" applyFont="1" applyBorder="1" applyAlignment="1">
      <alignment horizontal="right"/>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5" fillId="0" borderId="11" xfId="0" applyFont="1" applyBorder="1" applyAlignment="1">
      <alignment horizontal="center" wrapText="1"/>
    </xf>
    <xf numFmtId="0" fontId="5" fillId="0" borderId="10" xfId="0" applyFont="1" applyBorder="1" applyAlignment="1">
      <alignment horizontal="center" wrapText="1"/>
    </xf>
    <xf numFmtId="164" fontId="5" fillId="0" borderId="9" xfId="0" applyNumberFormat="1" applyFont="1" applyBorder="1" applyAlignment="1">
      <alignment horizontal="center"/>
    </xf>
    <xf numFmtId="164" fontId="5" fillId="0" borderId="11" xfId="0" applyNumberFormat="1" applyFont="1" applyBorder="1" applyAlignment="1">
      <alignment horizontal="center" wrapText="1"/>
    </xf>
    <xf numFmtId="164" fontId="5" fillId="0" borderId="10" xfId="0" applyNumberFormat="1" applyFont="1" applyBorder="1" applyAlignment="1">
      <alignment horizontal="center" wrapText="1"/>
    </xf>
    <xf numFmtId="0" fontId="2" fillId="0" borderId="8" xfId="0" applyFont="1" applyBorder="1"/>
    <xf numFmtId="0" fontId="2" fillId="0" borderId="5" xfId="0" applyFont="1" applyBorder="1"/>
    <xf numFmtId="0" fontId="2" fillId="0" borderId="3" xfId="0" applyFont="1" applyBorder="1"/>
    <xf numFmtId="164" fontId="0" fillId="0" borderId="0" xfId="0" applyNumberFormat="1" applyFont="1"/>
    <xf numFmtId="164" fontId="0" fillId="0" borderId="0" xfId="0" applyNumberFormat="1" applyFont="1" applyFill="1"/>
    <xf numFmtId="164" fontId="0" fillId="0" borderId="0" xfId="0" applyNumberFormat="1" applyFont="1" applyAlignment="1">
      <alignment horizontal="center"/>
    </xf>
    <xf numFmtId="164" fontId="0" fillId="0" borderId="0" xfId="0" applyNumberFormat="1" applyFont="1" applyFill="1" applyAlignment="1">
      <alignment horizontal="center"/>
    </xf>
    <xf numFmtId="0" fontId="0" fillId="0" borderId="0" xfId="0" applyNumberFormat="1" applyFont="1" applyAlignment="1">
      <alignment horizontal="center"/>
    </xf>
    <xf numFmtId="41" fontId="0" fillId="0" borderId="0" xfId="0" applyNumberFormat="1" applyFont="1"/>
    <xf numFmtId="166" fontId="0" fillId="0" borderId="0" xfId="0" applyNumberFormat="1" applyFont="1" applyFill="1"/>
    <xf numFmtId="168" fontId="0" fillId="0" borderId="0" xfId="0" applyNumberFormat="1" applyFont="1"/>
    <xf numFmtId="0" fontId="0" fillId="0" borderId="0" xfId="0" applyNumberFormat="1" applyFont="1" applyFill="1" applyAlignment="1">
      <alignment horizontal="center"/>
    </xf>
    <xf numFmtId="0" fontId="0" fillId="0" borderId="0" xfId="0" applyFont="1" applyFill="1" applyAlignment="1">
      <alignment horizontal="center"/>
    </xf>
    <xf numFmtId="164" fontId="0" fillId="0" borderId="0" xfId="1" applyNumberFormat="1" applyFont="1" applyFill="1"/>
    <xf numFmtId="168" fontId="0" fillId="0" borderId="0" xfId="0" applyNumberFormat="1" applyFont="1" applyFill="1"/>
    <xf numFmtId="0" fontId="0" fillId="0" borderId="9" xfId="0" applyFont="1" applyBorder="1"/>
    <xf numFmtId="0" fontId="0" fillId="0" borderId="0" xfId="0" applyFont="1" applyBorder="1"/>
    <xf numFmtId="164" fontId="0" fillId="0" borderId="0" xfId="0" applyNumberFormat="1" applyFont="1" applyBorder="1"/>
    <xf numFmtId="164" fontId="0" fillId="0" borderId="0" xfId="0" applyNumberFormat="1" applyFont="1" applyFill="1" applyBorder="1"/>
    <xf numFmtId="43" fontId="0" fillId="0" borderId="0" xfId="1"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62"/>
  <sheetViews>
    <sheetView tabSelected="1" view="pageBreakPreview" zoomScale="85" zoomScaleNormal="100" zoomScaleSheetLayoutView="85" workbookViewId="0"/>
  </sheetViews>
  <sheetFormatPr defaultColWidth="9.140625" defaultRowHeight="12.75" x14ac:dyDescent="0.2"/>
  <cols>
    <col min="1" max="1" width="2.42578125" style="1" customWidth="1"/>
    <col min="2" max="2" width="9.140625" style="1"/>
    <col min="3" max="3" width="11" style="1" customWidth="1"/>
    <col min="4" max="5" width="9.28515625" style="5" bestFit="1" customWidth="1"/>
    <col min="6" max="6" width="16.85546875" style="6" customWidth="1"/>
    <col min="7" max="7" width="10.7109375" style="5" customWidth="1"/>
    <col min="8" max="8" width="12.28515625" style="4" bestFit="1" customWidth="1"/>
    <col min="9" max="9" width="13.85546875" style="1" customWidth="1"/>
    <col min="10" max="10" width="9.28515625" style="1" bestFit="1" customWidth="1"/>
    <col min="11" max="16384" width="9.140625" style="1"/>
  </cols>
  <sheetData>
    <row r="2" spans="2:10" x14ac:dyDescent="0.2">
      <c r="B2" s="27" t="s">
        <v>27</v>
      </c>
      <c r="I2" s="29" t="s">
        <v>26</v>
      </c>
      <c r="J2" s="28">
        <v>4.8</v>
      </c>
    </row>
    <row r="3" spans="2:10" x14ac:dyDescent="0.2">
      <c r="B3" s="27" t="s">
        <v>39</v>
      </c>
      <c r="J3" s="10"/>
    </row>
    <row r="4" spans="2:10" x14ac:dyDescent="0.2">
      <c r="B4" s="27" t="s">
        <v>40</v>
      </c>
      <c r="J4" s="10"/>
    </row>
    <row r="5" spans="2:10" x14ac:dyDescent="0.2">
      <c r="I5" s="5"/>
      <c r="J5" s="10"/>
    </row>
    <row r="6" spans="2:10" x14ac:dyDescent="0.2">
      <c r="F6" s="26" t="s">
        <v>25</v>
      </c>
      <c r="I6" s="5" t="s">
        <v>24</v>
      </c>
      <c r="J6" s="10"/>
    </row>
    <row r="7" spans="2:10" x14ac:dyDescent="0.2">
      <c r="D7" s="22" t="s">
        <v>23</v>
      </c>
      <c r="E7" s="25" t="s">
        <v>22</v>
      </c>
      <c r="F7" s="24" t="s">
        <v>21</v>
      </c>
      <c r="G7" s="22" t="s">
        <v>20</v>
      </c>
      <c r="H7" s="23" t="s">
        <v>19</v>
      </c>
      <c r="I7" s="22" t="s">
        <v>18</v>
      </c>
      <c r="J7" s="21" t="s">
        <v>17</v>
      </c>
    </row>
    <row r="8" spans="2:10" x14ac:dyDescent="0.2">
      <c r="B8" s="7" t="s">
        <v>16</v>
      </c>
      <c r="C8" s="2"/>
      <c r="D8" s="9"/>
      <c r="E8" s="9"/>
      <c r="F8" s="16"/>
      <c r="G8" s="9"/>
      <c r="I8" s="11"/>
      <c r="J8" s="8"/>
    </row>
    <row r="9" spans="2:10" x14ac:dyDescent="0.2">
      <c r="B9" s="19" t="s">
        <v>15</v>
      </c>
      <c r="C9" s="2"/>
      <c r="D9" s="9"/>
      <c r="E9" s="9"/>
      <c r="F9" s="16"/>
      <c r="G9" s="9"/>
      <c r="I9" s="11"/>
      <c r="J9" s="8"/>
    </row>
    <row r="10" spans="2:10" x14ac:dyDescent="0.2">
      <c r="B10" s="19"/>
      <c r="C10" s="2"/>
      <c r="D10" s="8">
        <v>557</v>
      </c>
      <c r="E10" s="9" t="s">
        <v>2</v>
      </c>
      <c r="F10" s="16">
        <f>'Page 4.8.1'!D10</f>
        <v>165067.96</v>
      </c>
      <c r="G10" s="17" t="s">
        <v>14</v>
      </c>
      <c r="H10" s="15">
        <v>0</v>
      </c>
      <c r="I10" s="11">
        <f t="shared" ref="I10:I41" si="0">H10*F10</f>
        <v>0</v>
      </c>
      <c r="J10" s="8"/>
    </row>
    <row r="11" spans="2:10" x14ac:dyDescent="0.2">
      <c r="B11" s="19"/>
      <c r="C11" s="2"/>
      <c r="D11" s="8">
        <v>557</v>
      </c>
      <c r="E11" s="9" t="s">
        <v>2</v>
      </c>
      <c r="F11" s="16">
        <f>'Page 4.8.1'!D11</f>
        <v>67618.349999999991</v>
      </c>
      <c r="G11" s="17" t="s">
        <v>10</v>
      </c>
      <c r="H11" s="15">
        <v>0</v>
      </c>
      <c r="I11" s="11">
        <f t="shared" si="0"/>
        <v>0</v>
      </c>
      <c r="J11" s="8"/>
    </row>
    <row r="12" spans="2:10" x14ac:dyDescent="0.2">
      <c r="B12" s="19"/>
      <c r="C12" s="2"/>
      <c r="D12" s="8">
        <v>557</v>
      </c>
      <c r="E12" s="9" t="s">
        <v>2</v>
      </c>
      <c r="F12" s="16">
        <f>'Page 4.8.1'!D12</f>
        <v>805418.22</v>
      </c>
      <c r="G12" s="18" t="s">
        <v>9</v>
      </c>
      <c r="H12" s="15">
        <v>0.21577192756641544</v>
      </c>
      <c r="I12" s="11">
        <f t="shared" si="0"/>
        <v>173786.64182651124</v>
      </c>
      <c r="J12" s="8"/>
    </row>
    <row r="13" spans="2:10" x14ac:dyDescent="0.2">
      <c r="B13" s="19"/>
      <c r="C13" s="2"/>
      <c r="D13" s="8">
        <v>557</v>
      </c>
      <c r="E13" s="9" t="s">
        <v>2</v>
      </c>
      <c r="F13" s="16">
        <f>'Page 4.8.1'!D13</f>
        <v>1490.4</v>
      </c>
      <c r="G13" s="17" t="s">
        <v>8</v>
      </c>
      <c r="H13" s="15" t="s">
        <v>42</v>
      </c>
      <c r="I13" s="11">
        <v>0</v>
      </c>
      <c r="J13" s="8"/>
    </row>
    <row r="14" spans="2:10" x14ac:dyDescent="0.2">
      <c r="B14" s="19"/>
      <c r="C14" s="2"/>
      <c r="D14" s="8">
        <v>557</v>
      </c>
      <c r="E14" s="9" t="s">
        <v>2</v>
      </c>
      <c r="F14" s="16">
        <f>'Page 4.8.1'!D14</f>
        <v>-1127616.0099999991</v>
      </c>
      <c r="G14" s="18" t="s">
        <v>7</v>
      </c>
      <c r="H14" s="15">
        <v>7.8111041399714837E-2</v>
      </c>
      <c r="I14" s="11">
        <f t="shared" si="0"/>
        <v>-88079.260840091185</v>
      </c>
      <c r="J14" s="8"/>
    </row>
    <row r="15" spans="2:10" x14ac:dyDescent="0.2">
      <c r="B15" s="19"/>
      <c r="C15" s="2"/>
      <c r="D15" s="8">
        <v>557</v>
      </c>
      <c r="E15" s="9" t="s">
        <v>2</v>
      </c>
      <c r="F15" s="16">
        <f>'Page 4.8.1'!D15</f>
        <v>78931.070000000007</v>
      </c>
      <c r="G15" s="18" t="s">
        <v>6</v>
      </c>
      <c r="H15" s="15">
        <v>6.7017620954721469E-2</v>
      </c>
      <c r="I15" s="11">
        <f t="shared" si="0"/>
        <v>5289.7725308105873</v>
      </c>
      <c r="J15" s="8"/>
    </row>
    <row r="16" spans="2:10" x14ac:dyDescent="0.2">
      <c r="B16" s="19"/>
      <c r="C16" s="2"/>
      <c r="D16" s="8">
        <v>557</v>
      </c>
      <c r="E16" s="9" t="s">
        <v>2</v>
      </c>
      <c r="F16" s="16">
        <f>'Page 4.8.1'!D16</f>
        <v>2335.65</v>
      </c>
      <c r="G16" s="18" t="s">
        <v>5</v>
      </c>
      <c r="H16" s="15" t="s">
        <v>42</v>
      </c>
      <c r="I16" s="11">
        <v>0</v>
      </c>
      <c r="J16" s="8"/>
    </row>
    <row r="17" spans="1:10" x14ac:dyDescent="0.2">
      <c r="B17" s="19"/>
      <c r="C17" s="2"/>
      <c r="D17" s="8">
        <v>557</v>
      </c>
      <c r="E17" s="9" t="s">
        <v>2</v>
      </c>
      <c r="F17" s="16">
        <f>'Page 4.8.1'!D17</f>
        <v>6754.3600000000006</v>
      </c>
      <c r="G17" s="18" t="s">
        <v>4</v>
      </c>
      <c r="H17" s="15" t="s">
        <v>42</v>
      </c>
      <c r="I17" s="11">
        <f>F17</f>
        <v>6754.3600000000006</v>
      </c>
      <c r="J17" s="8"/>
    </row>
    <row r="18" spans="1:10" s="2" customFormat="1" x14ac:dyDescent="0.2">
      <c r="A18" s="1"/>
      <c r="B18" s="19"/>
      <c r="D18" s="8">
        <v>588</v>
      </c>
      <c r="E18" s="9" t="s">
        <v>2</v>
      </c>
      <c r="F18" s="16">
        <f>'Page 4.8.1'!D21</f>
        <v>-3808.84</v>
      </c>
      <c r="G18" s="20" t="s">
        <v>13</v>
      </c>
      <c r="H18" s="15">
        <v>6.4409240866138473E-2</v>
      </c>
      <c r="I18" s="11">
        <f t="shared" si="0"/>
        <v>-245.32449298058287</v>
      </c>
      <c r="J18" s="11"/>
    </row>
    <row r="19" spans="1:10" s="2" customFormat="1" x14ac:dyDescent="0.2">
      <c r="A19" s="1"/>
      <c r="B19" s="19"/>
      <c r="D19" s="8">
        <v>588</v>
      </c>
      <c r="E19" s="9" t="s">
        <v>2</v>
      </c>
      <c r="F19" s="16">
        <f>'Page 4.8.1'!D22</f>
        <v>3808.84</v>
      </c>
      <c r="G19" s="18" t="s">
        <v>5</v>
      </c>
      <c r="H19" s="15" t="s">
        <v>42</v>
      </c>
      <c r="I19" s="11">
        <v>0</v>
      </c>
      <c r="J19" s="11"/>
    </row>
    <row r="20" spans="1:10" s="2" customFormat="1" x14ac:dyDescent="0.2">
      <c r="A20" s="1"/>
      <c r="D20" s="8">
        <v>905</v>
      </c>
      <c r="E20" s="9" t="s">
        <v>2</v>
      </c>
      <c r="F20" s="16">
        <f>'Page 4.8.1'!D26</f>
        <v>1735.6</v>
      </c>
      <c r="G20" s="18" t="s">
        <v>10</v>
      </c>
      <c r="H20" s="15">
        <v>0</v>
      </c>
      <c r="I20" s="11">
        <f t="shared" si="0"/>
        <v>0</v>
      </c>
      <c r="J20" s="3"/>
    </row>
    <row r="21" spans="1:10" s="2" customFormat="1" x14ac:dyDescent="0.2">
      <c r="A21" s="1"/>
      <c r="D21" s="8">
        <v>905</v>
      </c>
      <c r="E21" s="9" t="s">
        <v>2</v>
      </c>
      <c r="F21" s="16">
        <f>'Page 4.8.1'!D27</f>
        <v>94353.659999999989</v>
      </c>
      <c r="G21" s="18" t="s">
        <v>9</v>
      </c>
      <c r="H21" s="15">
        <v>0.21577192756641544</v>
      </c>
      <c r="I21" s="11">
        <f t="shared" si="0"/>
        <v>20358.871091146189</v>
      </c>
      <c r="J21" s="3"/>
    </row>
    <row r="22" spans="1:10" s="2" customFormat="1" x14ac:dyDescent="0.2">
      <c r="A22" s="1"/>
      <c r="D22" s="8">
        <v>905</v>
      </c>
      <c r="E22" s="9" t="s">
        <v>2</v>
      </c>
      <c r="F22" s="16">
        <f>'Page 4.8.1'!D28</f>
        <v>-1735.5999999999985</v>
      </c>
      <c r="G22" s="18" t="s">
        <v>12</v>
      </c>
      <c r="H22" s="15">
        <v>6.9360885492844845E-2</v>
      </c>
      <c r="I22" s="11">
        <f t="shared" si="0"/>
        <v>-120.38275286138142</v>
      </c>
      <c r="J22" s="3"/>
    </row>
    <row r="23" spans="1:10" s="2" customFormat="1" x14ac:dyDescent="0.2">
      <c r="A23" s="1"/>
      <c r="D23" s="8">
        <v>905</v>
      </c>
      <c r="E23" s="9" t="s">
        <v>2</v>
      </c>
      <c r="F23" s="16">
        <f>'Page 4.8.1'!D29</f>
        <v>-94353.659999999974</v>
      </c>
      <c r="G23" s="18" t="s">
        <v>5</v>
      </c>
      <c r="H23" s="15" t="s">
        <v>42</v>
      </c>
      <c r="I23" s="11">
        <v>0</v>
      </c>
      <c r="J23" s="3"/>
    </row>
    <row r="24" spans="1:10" s="2" customFormat="1" x14ac:dyDescent="0.2">
      <c r="A24" s="1"/>
      <c r="D24" s="8">
        <v>923</v>
      </c>
      <c r="E24" s="9" t="s">
        <v>2</v>
      </c>
      <c r="F24" s="16">
        <f>'Page 4.8.1'!D31</f>
        <v>94009.010000000009</v>
      </c>
      <c r="G24" s="18" t="s">
        <v>10</v>
      </c>
      <c r="H24" s="15">
        <v>0</v>
      </c>
      <c r="I24" s="11">
        <f t="shared" si="0"/>
        <v>0</v>
      </c>
      <c r="J24" s="3"/>
    </row>
    <row r="25" spans="1:10" s="2" customFormat="1" x14ac:dyDescent="0.2">
      <c r="A25" s="1"/>
      <c r="D25" s="8">
        <v>923</v>
      </c>
      <c r="E25" s="9" t="s">
        <v>2</v>
      </c>
      <c r="F25" s="16">
        <f>'Page 4.8.1'!D32</f>
        <v>298440.11999999988</v>
      </c>
      <c r="G25" s="18" t="s">
        <v>9</v>
      </c>
      <c r="H25" s="15">
        <v>0.21577192756641544</v>
      </c>
      <c r="I25" s="11">
        <f t="shared" si="0"/>
        <v>64394.99995555231</v>
      </c>
      <c r="J25" s="3"/>
    </row>
    <row r="26" spans="1:10" s="2" customFormat="1" x14ac:dyDescent="0.2">
      <c r="A26" s="1"/>
      <c r="D26" s="8">
        <v>923</v>
      </c>
      <c r="E26" s="9" t="s">
        <v>2</v>
      </c>
      <c r="F26" s="16">
        <f>'Page 4.8.1'!D33</f>
        <v>12115.869999999999</v>
      </c>
      <c r="G26" s="18" t="s">
        <v>11</v>
      </c>
      <c r="H26" s="15">
        <v>0.21577192756641544</v>
      </c>
      <c r="I26" s="11">
        <f t="shared" si="0"/>
        <v>2614.2646240441059</v>
      </c>
      <c r="J26" s="3"/>
    </row>
    <row r="27" spans="1:10" s="2" customFormat="1" ht="13.5" customHeight="1" x14ac:dyDescent="0.2">
      <c r="A27" s="1"/>
      <c r="D27" s="8">
        <v>923</v>
      </c>
      <c r="E27" s="9" t="s">
        <v>2</v>
      </c>
      <c r="F27" s="16">
        <f>'Page 4.8.1'!D34</f>
        <v>38610.78</v>
      </c>
      <c r="G27" s="18" t="s">
        <v>8</v>
      </c>
      <c r="H27" s="15" t="s">
        <v>42</v>
      </c>
      <c r="I27" s="11">
        <v>0</v>
      </c>
      <c r="J27" s="3"/>
    </row>
    <row r="28" spans="1:10" s="2" customFormat="1" x14ac:dyDescent="0.2">
      <c r="A28" s="1"/>
      <c r="D28" s="8">
        <v>923</v>
      </c>
      <c r="E28" s="9" t="s">
        <v>2</v>
      </c>
      <c r="F28" s="16">
        <f>'Page 4.8.1'!D35</f>
        <v>128198.77999999998</v>
      </c>
      <c r="G28" s="18" t="s">
        <v>7</v>
      </c>
      <c r="H28" s="15">
        <v>7.8111041399714837E-2</v>
      </c>
      <c r="I28" s="11">
        <f t="shared" si="0"/>
        <v>10013.740211972934</v>
      </c>
      <c r="J28" s="3"/>
    </row>
    <row r="29" spans="1:10" s="2" customFormat="1" collapsed="1" x14ac:dyDescent="0.2">
      <c r="A29" s="1"/>
      <c r="D29" s="8">
        <v>923</v>
      </c>
      <c r="E29" s="9" t="s">
        <v>2</v>
      </c>
      <c r="F29" s="16">
        <f>'Page 4.8.1'!D36</f>
        <v>-397294.31999999908</v>
      </c>
      <c r="G29" s="18" t="s">
        <v>6</v>
      </c>
      <c r="H29" s="15">
        <v>6.7017620954721469E-2</v>
      </c>
      <c r="I29" s="11">
        <f t="shared" si="0"/>
        <v>-26625.720145223753</v>
      </c>
      <c r="J29" s="3"/>
    </row>
    <row r="30" spans="1:10" s="2" customFormat="1" x14ac:dyDescent="0.2">
      <c r="A30" s="1"/>
      <c r="D30" s="8">
        <v>923</v>
      </c>
      <c r="E30" s="9" t="s">
        <v>2</v>
      </c>
      <c r="F30" s="16">
        <f>'Page 4.8.1'!D37</f>
        <v>-170687.59000000008</v>
      </c>
      <c r="G30" s="18" t="s">
        <v>5</v>
      </c>
      <c r="H30" s="15" t="s">
        <v>42</v>
      </c>
      <c r="I30" s="11">
        <v>0</v>
      </c>
      <c r="J30" s="3"/>
    </row>
    <row r="31" spans="1:10" s="2" customFormat="1" x14ac:dyDescent="0.2">
      <c r="A31" s="1"/>
      <c r="D31" s="8">
        <v>923</v>
      </c>
      <c r="E31" s="9" t="s">
        <v>2</v>
      </c>
      <c r="F31" s="16">
        <f>'Page 4.8.1'!D38</f>
        <v>1919.8500000000004</v>
      </c>
      <c r="G31" s="18" t="s">
        <v>4</v>
      </c>
      <c r="H31" s="15" t="s">
        <v>42</v>
      </c>
      <c r="I31" s="11">
        <f>F31</f>
        <v>1919.8500000000004</v>
      </c>
      <c r="J31" s="3"/>
    </row>
    <row r="32" spans="1:10" s="2" customFormat="1" x14ac:dyDescent="0.2">
      <c r="A32" s="1"/>
      <c r="D32" s="8">
        <v>923</v>
      </c>
      <c r="E32" s="9" t="s">
        <v>2</v>
      </c>
      <c r="F32" s="16">
        <f>'Page 4.8.1'!D40</f>
        <v>-5312.5</v>
      </c>
      <c r="G32" s="47" t="s">
        <v>3</v>
      </c>
      <c r="H32" s="15" t="s">
        <v>42</v>
      </c>
      <c r="I32" s="11">
        <v>0</v>
      </c>
      <c r="J32" s="3"/>
    </row>
    <row r="33" spans="1:10" s="2" customFormat="1" x14ac:dyDescent="0.2">
      <c r="A33" s="1"/>
      <c r="D33" s="8">
        <v>925</v>
      </c>
      <c r="E33" s="9" t="s">
        <v>2</v>
      </c>
      <c r="F33" s="16">
        <f>'Page 4.8.1'!D41</f>
        <v>52905.770000000004</v>
      </c>
      <c r="G33" s="18" t="s">
        <v>8</v>
      </c>
      <c r="H33" s="15" t="s">
        <v>42</v>
      </c>
      <c r="I33" s="11">
        <v>0</v>
      </c>
      <c r="J33" s="3"/>
    </row>
    <row r="34" spans="1:10" s="2" customFormat="1" x14ac:dyDescent="0.2">
      <c r="A34" s="1"/>
      <c r="D34" s="8">
        <v>925</v>
      </c>
      <c r="E34" s="9" t="s">
        <v>2</v>
      </c>
      <c r="F34" s="16">
        <f>'Page 4.8.1'!D42</f>
        <v>-109934.6</v>
      </c>
      <c r="G34" s="18" t="s">
        <v>6</v>
      </c>
      <c r="H34" s="15">
        <v>6.7017620954721469E-2</v>
      </c>
      <c r="I34" s="11">
        <f t="shared" si="0"/>
        <v>-7367.5553526089234</v>
      </c>
      <c r="J34" s="3"/>
    </row>
    <row r="35" spans="1:10" s="2" customFormat="1" x14ac:dyDescent="0.2">
      <c r="A35" s="1"/>
      <c r="D35" s="8">
        <v>925</v>
      </c>
      <c r="E35" s="9" t="s">
        <v>2</v>
      </c>
      <c r="F35" s="16">
        <f>'Page 4.8.1'!D43</f>
        <v>56641.33</v>
      </c>
      <c r="G35" s="18" t="s">
        <v>5</v>
      </c>
      <c r="H35" s="15" t="s">
        <v>42</v>
      </c>
      <c r="I35" s="11">
        <v>0</v>
      </c>
      <c r="J35" s="3"/>
    </row>
    <row r="36" spans="1:10" s="2" customFormat="1" x14ac:dyDescent="0.2">
      <c r="A36" s="1"/>
      <c r="D36" s="8">
        <v>925</v>
      </c>
      <c r="E36" s="9" t="s">
        <v>2</v>
      </c>
      <c r="F36" s="16">
        <f>'Page 4.8.1'!D44</f>
        <v>387.5</v>
      </c>
      <c r="G36" s="18" t="s">
        <v>4</v>
      </c>
      <c r="H36" s="15" t="s">
        <v>42</v>
      </c>
      <c r="I36" s="11">
        <f>F36</f>
        <v>387.5</v>
      </c>
      <c r="J36" s="3"/>
    </row>
    <row r="37" spans="1:10" s="2" customFormat="1" x14ac:dyDescent="0.2">
      <c r="A37" s="1"/>
      <c r="D37" s="8">
        <v>928</v>
      </c>
      <c r="E37" s="9" t="s">
        <v>2</v>
      </c>
      <c r="F37" s="16">
        <f>'Page 4.8.1'!D47</f>
        <v>26140.5</v>
      </c>
      <c r="G37" s="17" t="s">
        <v>10</v>
      </c>
      <c r="H37" s="15">
        <v>0</v>
      </c>
      <c r="I37" s="11">
        <f t="shared" si="0"/>
        <v>0</v>
      </c>
      <c r="J37" s="3"/>
    </row>
    <row r="38" spans="1:10" s="2" customFormat="1" x14ac:dyDescent="0.2">
      <c r="A38" s="1"/>
      <c r="D38" s="8">
        <v>928</v>
      </c>
      <c r="E38" s="9" t="s">
        <v>2</v>
      </c>
      <c r="F38" s="16">
        <f>'Page 4.8.1'!D48</f>
        <v>267.5</v>
      </c>
      <c r="G38" s="17" t="s">
        <v>9</v>
      </c>
      <c r="H38" s="15">
        <v>0.21577192756641544</v>
      </c>
      <c r="I38" s="11">
        <f t="shared" si="0"/>
        <v>57.718990624016129</v>
      </c>
      <c r="J38" s="3"/>
    </row>
    <row r="39" spans="1:10" s="2" customFormat="1" x14ac:dyDescent="0.2">
      <c r="A39" s="1"/>
      <c r="D39" s="8">
        <v>928</v>
      </c>
      <c r="E39" s="9" t="s">
        <v>2</v>
      </c>
      <c r="F39" s="16">
        <f>'Page 4.8.1'!D49</f>
        <v>291738.07000000018</v>
      </c>
      <c r="G39" s="17" t="s">
        <v>8</v>
      </c>
      <c r="H39" s="15" t="s">
        <v>42</v>
      </c>
      <c r="I39" s="11">
        <v>0</v>
      </c>
      <c r="J39" s="3"/>
    </row>
    <row r="40" spans="1:10" s="2" customFormat="1" x14ac:dyDescent="0.2">
      <c r="A40" s="1"/>
      <c r="D40" s="8">
        <v>928</v>
      </c>
      <c r="E40" s="9" t="s">
        <v>2</v>
      </c>
      <c r="F40" s="16">
        <f>'Page 4.8.1'!D50</f>
        <v>1960</v>
      </c>
      <c r="G40" s="17" t="s">
        <v>7</v>
      </c>
      <c r="H40" s="15">
        <v>7.8111041399714837E-2</v>
      </c>
      <c r="I40" s="11">
        <f t="shared" si="0"/>
        <v>153.09764114344108</v>
      </c>
      <c r="J40" s="3"/>
    </row>
    <row r="41" spans="1:10" s="2" customFormat="1" x14ac:dyDescent="0.2">
      <c r="A41" s="1"/>
      <c r="D41" s="8">
        <v>928</v>
      </c>
      <c r="E41" s="9" t="s">
        <v>2</v>
      </c>
      <c r="F41" s="16">
        <f>'Page 4.8.1'!D51</f>
        <v>-1851560.3299999991</v>
      </c>
      <c r="G41" s="17" t="s">
        <v>6</v>
      </c>
      <c r="H41" s="15">
        <v>6.7017620954721469E-2</v>
      </c>
      <c r="I41" s="11">
        <f t="shared" si="0"/>
        <v>-124087.16837073895</v>
      </c>
      <c r="J41" s="3"/>
    </row>
    <row r="42" spans="1:10" s="2" customFormat="1" x14ac:dyDescent="0.2">
      <c r="A42" s="1"/>
      <c r="D42" s="8">
        <v>928</v>
      </c>
      <c r="E42" s="9" t="s">
        <v>2</v>
      </c>
      <c r="F42" s="16">
        <f>'Page 4.8.1'!D52</f>
        <v>1421297.44</v>
      </c>
      <c r="G42" s="17" t="s">
        <v>5</v>
      </c>
      <c r="H42" s="15" t="s">
        <v>42</v>
      </c>
      <c r="I42" s="11">
        <v>0</v>
      </c>
      <c r="J42" s="3"/>
    </row>
    <row r="43" spans="1:10" s="2" customFormat="1" x14ac:dyDescent="0.2">
      <c r="A43" s="1"/>
      <c r="D43" s="8">
        <v>928</v>
      </c>
      <c r="E43" s="9" t="s">
        <v>2</v>
      </c>
      <c r="F43" s="16">
        <f>'Page 4.8.1'!D53</f>
        <v>-267.5</v>
      </c>
      <c r="G43" s="17" t="s">
        <v>4</v>
      </c>
      <c r="H43" s="15" t="s">
        <v>42</v>
      </c>
      <c r="I43" s="11">
        <f>F43</f>
        <v>-267.5</v>
      </c>
      <c r="J43" s="3"/>
    </row>
    <row r="44" spans="1:10" s="2" customFormat="1" x14ac:dyDescent="0.2">
      <c r="A44" s="1"/>
      <c r="D44" s="8">
        <v>928</v>
      </c>
      <c r="E44" s="9" t="s">
        <v>2</v>
      </c>
      <c r="F44" s="16">
        <f>'Page 4.8.1'!D54+'Page 4.8.1'!D55</f>
        <v>110424.31999999998</v>
      </c>
      <c r="G44" s="47" t="s">
        <v>3</v>
      </c>
      <c r="H44" s="15" t="s">
        <v>42</v>
      </c>
      <c r="I44" s="11">
        <v>0</v>
      </c>
      <c r="J44" s="3"/>
    </row>
    <row r="45" spans="1:10" s="2" customFormat="1" x14ac:dyDescent="0.2">
      <c r="A45" s="1"/>
      <c r="D45" s="14"/>
      <c r="E45" s="9"/>
      <c r="F45" s="12">
        <f>ROUND(SUM(F10:F44),0)</f>
        <v>0</v>
      </c>
      <c r="G45" s="9"/>
      <c r="H45" s="13"/>
      <c r="I45" s="12">
        <f>ROUND(SUM(I10:I44),0)</f>
        <v>38938</v>
      </c>
      <c r="J45" s="11" t="s">
        <v>1</v>
      </c>
    </row>
    <row r="46" spans="1:10" s="2" customFormat="1" x14ac:dyDescent="0.2">
      <c r="A46" s="1"/>
      <c r="D46" s="14"/>
      <c r="E46" s="9"/>
      <c r="F46" s="3"/>
      <c r="G46" s="9"/>
      <c r="H46" s="13"/>
      <c r="I46" s="3"/>
      <c r="J46" s="11"/>
    </row>
    <row r="47" spans="1:10" s="2" customFormat="1" x14ac:dyDescent="0.2">
      <c r="A47" s="1"/>
      <c r="D47" s="14"/>
      <c r="E47" s="9"/>
      <c r="F47" s="3"/>
      <c r="G47" s="9"/>
      <c r="H47" s="13"/>
      <c r="I47" s="3"/>
      <c r="J47" s="11"/>
    </row>
    <row r="48" spans="1:10" s="2" customFormat="1" x14ac:dyDescent="0.2">
      <c r="A48" s="1"/>
      <c r="D48" s="14"/>
      <c r="E48" s="9"/>
      <c r="F48" s="3"/>
      <c r="G48" s="9"/>
      <c r="H48" s="13"/>
      <c r="I48" s="3"/>
      <c r="J48" s="11"/>
    </row>
    <row r="49" spans="1:10" s="2" customFormat="1" x14ac:dyDescent="0.2">
      <c r="A49" s="1"/>
      <c r="D49" s="14"/>
      <c r="E49" s="9"/>
      <c r="F49" s="3"/>
      <c r="G49" s="9"/>
      <c r="H49" s="13"/>
      <c r="I49" s="3"/>
      <c r="J49" s="11"/>
    </row>
    <row r="50" spans="1:10" s="2" customFormat="1" x14ac:dyDescent="0.2">
      <c r="A50" s="1"/>
      <c r="D50" s="14"/>
      <c r="E50" s="9"/>
      <c r="F50" s="3"/>
      <c r="G50" s="9"/>
      <c r="H50" s="13"/>
      <c r="I50" s="3"/>
      <c r="J50" s="11"/>
    </row>
    <row r="51" spans="1:10" s="2" customFormat="1" x14ac:dyDescent="0.2">
      <c r="A51" s="1"/>
      <c r="D51" s="14"/>
      <c r="E51" s="9"/>
      <c r="F51" s="3"/>
      <c r="G51" s="9"/>
      <c r="H51" s="13"/>
      <c r="I51" s="3"/>
      <c r="J51" s="11"/>
    </row>
    <row r="52" spans="1:10" s="2" customFormat="1" x14ac:dyDescent="0.2">
      <c r="A52" s="1"/>
      <c r="D52" s="14"/>
      <c r="E52" s="9"/>
      <c r="F52" s="3"/>
      <c r="G52" s="9"/>
      <c r="H52" s="13"/>
      <c r="I52" s="3"/>
      <c r="J52" s="11"/>
    </row>
    <row r="53" spans="1:10" s="2" customFormat="1" x14ac:dyDescent="0.2">
      <c r="A53" s="1"/>
      <c r="D53" s="14"/>
      <c r="E53" s="9"/>
      <c r="F53" s="3"/>
      <c r="G53" s="9"/>
      <c r="H53" s="13"/>
      <c r="I53" s="3"/>
      <c r="J53" s="11"/>
    </row>
    <row r="54" spans="1:10" s="2" customFormat="1" ht="13.5" thickBot="1" x14ac:dyDescent="0.25">
      <c r="A54" s="1"/>
      <c r="B54" s="7" t="s">
        <v>0</v>
      </c>
      <c r="C54" s="1"/>
      <c r="D54" s="5"/>
      <c r="E54" s="5"/>
      <c r="F54" s="6"/>
      <c r="G54" s="5"/>
      <c r="H54" s="4"/>
      <c r="I54" s="1"/>
      <c r="J54" s="10"/>
    </row>
    <row r="55" spans="1:10" s="2" customFormat="1" ht="12.75" customHeight="1" x14ac:dyDescent="0.2">
      <c r="A55" s="60"/>
      <c r="B55" s="49" t="s">
        <v>41</v>
      </c>
      <c r="C55" s="49"/>
      <c r="D55" s="49"/>
      <c r="E55" s="49"/>
      <c r="F55" s="49"/>
      <c r="G55" s="49"/>
      <c r="H55" s="49"/>
      <c r="I55" s="49"/>
      <c r="J55" s="50"/>
    </row>
    <row r="56" spans="1:10" s="2" customFormat="1" x14ac:dyDescent="0.2">
      <c r="A56" s="61"/>
      <c r="B56" s="51"/>
      <c r="C56" s="51"/>
      <c r="D56" s="51"/>
      <c r="E56" s="51"/>
      <c r="F56" s="51"/>
      <c r="G56" s="51"/>
      <c r="H56" s="51"/>
      <c r="I56" s="51"/>
      <c r="J56" s="52"/>
    </row>
    <row r="57" spans="1:10" s="2" customFormat="1" x14ac:dyDescent="0.2">
      <c r="A57" s="61"/>
      <c r="B57" s="51"/>
      <c r="C57" s="51"/>
      <c r="D57" s="51"/>
      <c r="E57" s="51"/>
      <c r="F57" s="51"/>
      <c r="G57" s="51"/>
      <c r="H57" s="51"/>
      <c r="I57" s="51"/>
      <c r="J57" s="52"/>
    </row>
    <row r="58" spans="1:10" s="2" customFormat="1" x14ac:dyDescent="0.2">
      <c r="A58" s="61"/>
      <c r="B58" s="51"/>
      <c r="C58" s="51"/>
      <c r="D58" s="51"/>
      <c r="E58" s="51"/>
      <c r="F58" s="51"/>
      <c r="G58" s="51"/>
      <c r="H58" s="51"/>
      <c r="I58" s="51"/>
      <c r="J58" s="52"/>
    </row>
    <row r="59" spans="1:10" s="2" customFormat="1" x14ac:dyDescent="0.2">
      <c r="A59" s="61"/>
      <c r="B59" s="51"/>
      <c r="C59" s="51"/>
      <c r="D59" s="51"/>
      <c r="E59" s="51"/>
      <c r="F59" s="51"/>
      <c r="G59" s="51"/>
      <c r="H59" s="51"/>
      <c r="I59" s="51"/>
      <c r="J59" s="52"/>
    </row>
    <row r="60" spans="1:10" s="2" customFormat="1" x14ac:dyDescent="0.2">
      <c r="A60" s="61"/>
      <c r="B60" s="51"/>
      <c r="C60" s="51"/>
      <c r="D60" s="51"/>
      <c r="E60" s="51"/>
      <c r="F60" s="51"/>
      <c r="G60" s="51"/>
      <c r="H60" s="51"/>
      <c r="I60" s="51"/>
      <c r="J60" s="52"/>
    </row>
    <row r="61" spans="1:10" s="2" customFormat="1" ht="12.75" customHeight="1" x14ac:dyDescent="0.2">
      <c r="A61" s="61"/>
      <c r="B61" s="51"/>
      <c r="C61" s="51"/>
      <c r="D61" s="51"/>
      <c r="E61" s="51"/>
      <c r="F61" s="51"/>
      <c r="G61" s="51"/>
      <c r="H61" s="51"/>
      <c r="I61" s="51"/>
      <c r="J61" s="52"/>
    </row>
    <row r="62" spans="1:10" s="2" customFormat="1" ht="13.5" thickBot="1" x14ac:dyDescent="0.25">
      <c r="A62" s="62"/>
      <c r="B62" s="53"/>
      <c r="C62" s="53"/>
      <c r="D62" s="53"/>
      <c r="E62" s="53"/>
      <c r="F62" s="53"/>
      <c r="G62" s="53"/>
      <c r="H62" s="53"/>
      <c r="I62" s="53"/>
      <c r="J62" s="54"/>
    </row>
  </sheetData>
  <mergeCells count="1">
    <mergeCell ref="B55:J62"/>
  </mergeCells>
  <dataValidations count="1">
    <dataValidation type="list" allowBlank="1" showInputMessage="1" showErrorMessage="1" errorTitle="Account Input Error" error="The account number entered is not valid." sqref="D8:D53">
      <formula1>ValidAccount</formula1>
    </dataValidation>
  </dataValidations>
  <pageMargins left="0.7" right="0.7" top="0.75" bottom="0.75" header="0.3" footer="0.3"/>
  <pageSetup scale="86" fitToHeight="0"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71"/>
  <sheetViews>
    <sheetView view="pageBreakPreview" zoomScale="80" zoomScaleNormal="100" zoomScaleSheetLayoutView="80" workbookViewId="0">
      <selection activeCell="A4" sqref="A4"/>
    </sheetView>
  </sheetViews>
  <sheetFormatPr defaultColWidth="9.140625" defaultRowHeight="12.75" x14ac:dyDescent="0.2"/>
  <cols>
    <col min="1" max="1" width="10.28515625" style="38" customWidth="1"/>
    <col min="2" max="2" width="11.42578125" style="38" bestFit="1" customWidth="1"/>
    <col min="3" max="3" width="18.5703125" style="63" customWidth="1"/>
    <col min="4" max="4" width="17.42578125" style="63" bestFit="1" customWidth="1"/>
    <col min="5" max="5" width="11.28515625" style="64" bestFit="1" customWidth="1"/>
    <col min="6" max="6" width="18" style="38" customWidth="1"/>
    <col min="7" max="7" width="13.140625" style="38" customWidth="1"/>
    <col min="8" max="8" width="15.5703125" style="38" customWidth="1"/>
    <col min="9" max="9" width="10.140625" style="42" customWidth="1"/>
    <col min="10" max="10" width="9.5703125" style="38" bestFit="1" customWidth="1"/>
    <col min="11" max="16384" width="9.140625" style="38"/>
  </cols>
  <sheetData>
    <row r="1" spans="1:11" x14ac:dyDescent="0.2">
      <c r="A1" s="46" t="str">
        <f>'Page 4.8'!B2</f>
        <v>PacifiCorp</v>
      </c>
      <c r="F1" s="47" t="s">
        <v>38</v>
      </c>
      <c r="G1" s="65"/>
    </row>
    <row r="2" spans="1:11" x14ac:dyDescent="0.2">
      <c r="A2" s="46" t="str">
        <f>'Page 4.8'!B3</f>
        <v>Washington General Rate Case - 2021</v>
      </c>
      <c r="D2" s="65"/>
      <c r="E2" s="66"/>
    </row>
    <row r="3" spans="1:11" x14ac:dyDescent="0.2">
      <c r="A3" s="46" t="str">
        <f>'Page 4.8'!B4</f>
        <v>Legal Expenses</v>
      </c>
    </row>
    <row r="4" spans="1:11" x14ac:dyDescent="0.2">
      <c r="C4" s="57" t="s">
        <v>37</v>
      </c>
      <c r="D4" s="57"/>
      <c r="E4" s="45"/>
      <c r="F4" s="37" t="s">
        <v>36</v>
      </c>
    </row>
    <row r="5" spans="1:11" ht="12.75" customHeight="1" x14ac:dyDescent="0.2">
      <c r="A5" s="55" t="s">
        <v>35</v>
      </c>
      <c r="B5" s="55" t="s">
        <v>34</v>
      </c>
      <c r="C5" s="58" t="s">
        <v>33</v>
      </c>
      <c r="D5" s="58" t="s">
        <v>31</v>
      </c>
      <c r="E5" s="44" t="s">
        <v>32</v>
      </c>
      <c r="F5" s="58" t="s">
        <v>31</v>
      </c>
    </row>
    <row r="6" spans="1:11" x14ac:dyDescent="0.2">
      <c r="A6" s="56"/>
      <c r="B6" s="56"/>
      <c r="C6" s="59"/>
      <c r="D6" s="59"/>
      <c r="E6" s="43" t="s">
        <v>30</v>
      </c>
      <c r="F6" s="59"/>
      <c r="I6" s="38"/>
    </row>
    <row r="7" spans="1:11" x14ac:dyDescent="0.2">
      <c r="A7" s="67" t="s">
        <v>43</v>
      </c>
      <c r="B7" s="47" t="s">
        <v>11</v>
      </c>
      <c r="C7" s="68">
        <v>-5846.22</v>
      </c>
      <c r="D7" s="63">
        <v>0</v>
      </c>
      <c r="E7" s="69">
        <v>0.21577192756641544</v>
      </c>
      <c r="F7" s="63">
        <f t="shared" ref="F7:F38" si="0">D7*E7</f>
        <v>0</v>
      </c>
      <c r="G7" s="70"/>
      <c r="I7" s="38"/>
      <c r="J7" s="63"/>
    </row>
    <row r="8" spans="1:11" x14ac:dyDescent="0.2">
      <c r="A8" s="67" t="s">
        <v>44</v>
      </c>
      <c r="B8" s="47" t="s">
        <v>10</v>
      </c>
      <c r="C8" s="68">
        <v>875</v>
      </c>
      <c r="D8" s="63">
        <v>0</v>
      </c>
      <c r="E8" s="69">
        <v>0</v>
      </c>
      <c r="F8" s="63">
        <f t="shared" si="0"/>
        <v>0</v>
      </c>
      <c r="G8" s="42"/>
      <c r="I8" s="38"/>
      <c r="J8" s="63"/>
    </row>
    <row r="9" spans="1:11" x14ac:dyDescent="0.2">
      <c r="A9" s="67" t="s">
        <v>45</v>
      </c>
      <c r="B9" s="47" t="s">
        <v>10</v>
      </c>
      <c r="C9" s="68">
        <v>1750</v>
      </c>
      <c r="D9" s="63">
        <v>0</v>
      </c>
      <c r="E9" s="69">
        <v>0</v>
      </c>
      <c r="F9" s="63">
        <f t="shared" si="0"/>
        <v>0</v>
      </c>
      <c r="G9" s="42"/>
      <c r="I9" s="38"/>
      <c r="J9" s="63"/>
    </row>
    <row r="10" spans="1:11" x14ac:dyDescent="0.2">
      <c r="A10" s="67" t="s">
        <v>46</v>
      </c>
      <c r="B10" s="47" t="s">
        <v>14</v>
      </c>
      <c r="C10" s="68">
        <v>0</v>
      </c>
      <c r="D10" s="63">
        <v>165067.96</v>
      </c>
      <c r="E10" s="69">
        <v>0</v>
      </c>
      <c r="F10" s="63">
        <f t="shared" si="0"/>
        <v>0</v>
      </c>
      <c r="G10" s="42"/>
      <c r="I10" s="38"/>
      <c r="J10" s="63"/>
    </row>
    <row r="11" spans="1:11" x14ac:dyDescent="0.2">
      <c r="A11" s="67" t="s">
        <v>46</v>
      </c>
      <c r="B11" s="47" t="s">
        <v>10</v>
      </c>
      <c r="C11" s="68">
        <v>87500.3</v>
      </c>
      <c r="D11" s="63">
        <v>67618.349999999991</v>
      </c>
      <c r="E11" s="69">
        <v>0</v>
      </c>
      <c r="F11" s="63">
        <f t="shared" si="0"/>
        <v>0</v>
      </c>
      <c r="G11" s="42"/>
      <c r="I11" s="38"/>
      <c r="J11" s="63"/>
      <c r="K11" s="63"/>
    </row>
    <row r="12" spans="1:11" x14ac:dyDescent="0.2">
      <c r="A12" s="71" t="s">
        <v>46</v>
      </c>
      <c r="B12" s="72" t="s">
        <v>9</v>
      </c>
      <c r="C12" s="68">
        <v>84437.47</v>
      </c>
      <c r="D12" s="63">
        <v>805418.22</v>
      </c>
      <c r="E12" s="69">
        <v>0.21577192756641544</v>
      </c>
      <c r="F12" s="63">
        <f t="shared" si="0"/>
        <v>173786.64182651124</v>
      </c>
      <c r="G12" s="42"/>
      <c r="I12" s="38"/>
      <c r="J12" s="63"/>
    </row>
    <row r="13" spans="1:11" x14ac:dyDescent="0.2">
      <c r="A13" s="67" t="s">
        <v>46</v>
      </c>
      <c r="B13" s="47" t="s">
        <v>8</v>
      </c>
      <c r="C13" s="68">
        <v>0</v>
      </c>
      <c r="D13" s="63">
        <v>1490.4</v>
      </c>
      <c r="E13" s="69">
        <v>0</v>
      </c>
      <c r="F13" s="63">
        <f t="shared" si="0"/>
        <v>0</v>
      </c>
      <c r="G13" s="42"/>
      <c r="I13" s="38"/>
      <c r="J13" s="63"/>
    </row>
    <row r="14" spans="1:11" x14ac:dyDescent="0.2">
      <c r="A14" s="71" t="s">
        <v>46</v>
      </c>
      <c r="B14" s="72" t="s">
        <v>7</v>
      </c>
      <c r="C14" s="68">
        <v>2062899.209999999</v>
      </c>
      <c r="D14" s="63">
        <v>-1127616.0099999991</v>
      </c>
      <c r="E14" s="69">
        <v>7.8111041399714837E-2</v>
      </c>
      <c r="F14" s="63">
        <f t="shared" si="0"/>
        <v>-88079.260840091185</v>
      </c>
      <c r="G14" s="73"/>
      <c r="I14" s="38"/>
      <c r="J14" s="63"/>
    </row>
    <row r="15" spans="1:11" x14ac:dyDescent="0.2">
      <c r="A15" s="71" t="s">
        <v>46</v>
      </c>
      <c r="B15" s="72" t="s">
        <v>6</v>
      </c>
      <c r="C15" s="68">
        <v>0</v>
      </c>
      <c r="D15" s="63">
        <v>78931.070000000007</v>
      </c>
      <c r="E15" s="69">
        <v>6.7017620954721469E-2</v>
      </c>
      <c r="F15" s="63">
        <f t="shared" si="0"/>
        <v>5289.7725308105873</v>
      </c>
      <c r="G15" s="73"/>
      <c r="I15" s="38"/>
      <c r="J15" s="63"/>
    </row>
    <row r="16" spans="1:11" x14ac:dyDescent="0.2">
      <c r="A16" s="71" t="s">
        <v>46</v>
      </c>
      <c r="B16" s="72" t="s">
        <v>5</v>
      </c>
      <c r="C16" s="68">
        <v>0</v>
      </c>
      <c r="D16" s="63">
        <v>2335.65</v>
      </c>
      <c r="E16" s="69">
        <v>0</v>
      </c>
      <c r="F16" s="63">
        <f t="shared" si="0"/>
        <v>0</v>
      </c>
      <c r="G16" s="73"/>
      <c r="I16" s="38"/>
      <c r="J16" s="63"/>
    </row>
    <row r="17" spans="1:10" x14ac:dyDescent="0.2">
      <c r="A17" s="71" t="s">
        <v>46</v>
      </c>
      <c r="B17" s="72" t="s">
        <v>4</v>
      </c>
      <c r="C17" s="68">
        <v>0</v>
      </c>
      <c r="D17" s="63">
        <v>6754.3600000000006</v>
      </c>
      <c r="E17" s="69">
        <v>1</v>
      </c>
      <c r="F17" s="63">
        <f t="shared" si="0"/>
        <v>6754.3600000000006</v>
      </c>
      <c r="G17" s="73"/>
      <c r="I17" s="38"/>
      <c r="J17" s="63"/>
    </row>
    <row r="18" spans="1:10" x14ac:dyDescent="0.2">
      <c r="A18" s="71" t="s">
        <v>47</v>
      </c>
      <c r="B18" s="72" t="s">
        <v>10</v>
      </c>
      <c r="C18" s="68">
        <v>2480.4</v>
      </c>
      <c r="D18" s="63">
        <v>0</v>
      </c>
      <c r="E18" s="69">
        <v>0</v>
      </c>
      <c r="F18" s="63">
        <f t="shared" si="0"/>
        <v>0</v>
      </c>
      <c r="G18" s="73"/>
      <c r="I18" s="38"/>
      <c r="J18" s="63"/>
    </row>
    <row r="19" spans="1:10" x14ac:dyDescent="0.2">
      <c r="A19" s="71" t="s">
        <v>47</v>
      </c>
      <c r="B19" s="72" t="s">
        <v>7</v>
      </c>
      <c r="C19" s="68">
        <v>6871.41</v>
      </c>
      <c r="D19" s="63">
        <v>0</v>
      </c>
      <c r="E19" s="69">
        <v>7.8111041399714837E-2</v>
      </c>
      <c r="F19" s="63">
        <f t="shared" si="0"/>
        <v>0</v>
      </c>
      <c r="G19" s="73"/>
      <c r="I19" s="38"/>
      <c r="J19" s="63"/>
    </row>
    <row r="20" spans="1:10" x14ac:dyDescent="0.2">
      <c r="A20" s="71" t="s">
        <v>48</v>
      </c>
      <c r="B20" s="72" t="s">
        <v>10</v>
      </c>
      <c r="C20" s="68">
        <v>5780</v>
      </c>
      <c r="D20" s="63">
        <v>0</v>
      </c>
      <c r="E20" s="69">
        <v>0</v>
      </c>
      <c r="F20" s="63">
        <f t="shared" si="0"/>
        <v>0</v>
      </c>
      <c r="G20" s="73"/>
      <c r="I20" s="38"/>
      <c r="J20" s="63"/>
    </row>
    <row r="21" spans="1:10" s="1" customFormat="1" x14ac:dyDescent="0.2">
      <c r="A21" s="41" t="s">
        <v>49</v>
      </c>
      <c r="B21" s="20" t="s">
        <v>13</v>
      </c>
      <c r="C21" s="68">
        <v>3808.84</v>
      </c>
      <c r="D21" s="63">
        <v>-3808.84</v>
      </c>
      <c r="E21" s="69">
        <v>6.4409240866138473E-2</v>
      </c>
      <c r="F21" s="63">
        <f t="shared" si="0"/>
        <v>-245.32449298058287</v>
      </c>
      <c r="G21" s="40"/>
      <c r="H21" s="38"/>
      <c r="I21" s="38"/>
      <c r="J21" s="63"/>
    </row>
    <row r="22" spans="1:10" x14ac:dyDescent="0.2">
      <c r="A22" s="71" t="s">
        <v>49</v>
      </c>
      <c r="B22" s="72" t="s">
        <v>5</v>
      </c>
      <c r="C22" s="68">
        <v>0</v>
      </c>
      <c r="D22" s="63">
        <v>3808.84</v>
      </c>
      <c r="E22" s="69">
        <v>0</v>
      </c>
      <c r="F22" s="64">
        <f t="shared" si="0"/>
        <v>0</v>
      </c>
      <c r="G22" s="74"/>
      <c r="I22" s="38"/>
      <c r="J22" s="63"/>
    </row>
    <row r="23" spans="1:10" x14ac:dyDescent="0.2">
      <c r="A23" s="71" t="s">
        <v>50</v>
      </c>
      <c r="B23" s="72" t="s">
        <v>13</v>
      </c>
      <c r="C23" s="68">
        <v>42967.740000000005</v>
      </c>
      <c r="D23" s="63">
        <v>0</v>
      </c>
      <c r="E23" s="69">
        <v>6.4409240866138473E-2</v>
      </c>
      <c r="F23" s="64">
        <f t="shared" si="0"/>
        <v>0</v>
      </c>
      <c r="G23" s="74"/>
      <c r="I23" s="38"/>
      <c r="J23" s="63"/>
    </row>
    <row r="24" spans="1:10" x14ac:dyDescent="0.2">
      <c r="A24" s="71" t="s">
        <v>51</v>
      </c>
      <c r="B24" s="72" t="s">
        <v>5</v>
      </c>
      <c r="C24" s="68">
        <v>60.710000000000008</v>
      </c>
      <c r="D24" s="63">
        <v>0</v>
      </c>
      <c r="E24" s="69">
        <v>0</v>
      </c>
      <c r="F24" s="64">
        <f t="shared" si="0"/>
        <v>0</v>
      </c>
      <c r="G24" s="74"/>
      <c r="I24" s="38"/>
      <c r="J24" s="63"/>
    </row>
    <row r="25" spans="1:10" x14ac:dyDescent="0.2">
      <c r="A25" s="71" t="s">
        <v>52</v>
      </c>
      <c r="B25" s="72" t="s">
        <v>12</v>
      </c>
      <c r="C25" s="68">
        <v>8508.4599999999991</v>
      </c>
      <c r="D25" s="63">
        <v>0</v>
      </c>
      <c r="E25" s="69">
        <v>6.9360885492844845E-2</v>
      </c>
      <c r="F25" s="64">
        <f t="shared" si="0"/>
        <v>0</v>
      </c>
      <c r="G25" s="74"/>
      <c r="I25" s="38"/>
      <c r="J25" s="63"/>
    </row>
    <row r="26" spans="1:10" x14ac:dyDescent="0.2">
      <c r="A26" s="71" t="s">
        <v>53</v>
      </c>
      <c r="B26" s="72" t="s">
        <v>10</v>
      </c>
      <c r="C26" s="68">
        <v>0</v>
      </c>
      <c r="D26" s="63">
        <v>1735.6</v>
      </c>
      <c r="E26" s="69">
        <v>0</v>
      </c>
      <c r="F26" s="64">
        <f t="shared" si="0"/>
        <v>0</v>
      </c>
      <c r="G26" s="74"/>
      <c r="I26" s="38"/>
      <c r="J26" s="63"/>
    </row>
    <row r="27" spans="1:10" x14ac:dyDescent="0.2">
      <c r="A27" s="71" t="s">
        <v>53</v>
      </c>
      <c r="B27" s="72" t="s">
        <v>9</v>
      </c>
      <c r="C27" s="68">
        <v>0</v>
      </c>
      <c r="D27" s="63">
        <v>94353.659999999989</v>
      </c>
      <c r="E27" s="69">
        <v>0.21577192756641544</v>
      </c>
      <c r="F27" s="64">
        <f t="shared" si="0"/>
        <v>20358.871091146189</v>
      </c>
      <c r="G27" s="74"/>
      <c r="I27" s="38"/>
      <c r="J27" s="63"/>
    </row>
    <row r="28" spans="1:10" x14ac:dyDescent="0.2">
      <c r="A28" s="71" t="s">
        <v>53</v>
      </c>
      <c r="B28" s="72" t="s">
        <v>12</v>
      </c>
      <c r="C28" s="68">
        <v>17933.849999999999</v>
      </c>
      <c r="D28" s="63">
        <v>-1735.5999999999985</v>
      </c>
      <c r="E28" s="69">
        <v>6.9360885492844845E-2</v>
      </c>
      <c r="F28" s="64">
        <f t="shared" si="0"/>
        <v>-120.38275286138142</v>
      </c>
      <c r="G28" s="74"/>
      <c r="I28" s="38"/>
      <c r="J28" s="63"/>
    </row>
    <row r="29" spans="1:10" x14ac:dyDescent="0.2">
      <c r="A29" s="71" t="s">
        <v>53</v>
      </c>
      <c r="B29" s="72" t="s">
        <v>5</v>
      </c>
      <c r="C29" s="68">
        <v>416829.63999999996</v>
      </c>
      <c r="D29" s="63">
        <v>-94353.659999999974</v>
      </c>
      <c r="E29" s="69">
        <v>0</v>
      </c>
      <c r="F29" s="64">
        <f t="shared" si="0"/>
        <v>0</v>
      </c>
      <c r="G29" s="74"/>
      <c r="I29" s="38"/>
      <c r="J29" s="63"/>
    </row>
    <row r="30" spans="1:10" x14ac:dyDescent="0.2">
      <c r="A30" s="71" t="s">
        <v>54</v>
      </c>
      <c r="B30" s="72" t="s">
        <v>55</v>
      </c>
      <c r="C30" s="68">
        <v>136106.79</v>
      </c>
      <c r="D30" s="63">
        <v>0</v>
      </c>
      <c r="E30" s="69">
        <v>0</v>
      </c>
      <c r="F30" s="64">
        <f t="shared" si="0"/>
        <v>0</v>
      </c>
      <c r="G30" s="74"/>
      <c r="I30" s="38"/>
      <c r="J30" s="63"/>
    </row>
    <row r="31" spans="1:10" x14ac:dyDescent="0.2">
      <c r="A31" s="71" t="s">
        <v>54</v>
      </c>
      <c r="B31" s="72" t="s">
        <v>10</v>
      </c>
      <c r="C31" s="68">
        <v>0</v>
      </c>
      <c r="D31" s="63">
        <v>94009.010000000009</v>
      </c>
      <c r="E31" s="69">
        <v>0</v>
      </c>
      <c r="F31" s="64">
        <f t="shared" si="0"/>
        <v>0</v>
      </c>
      <c r="G31" s="74"/>
      <c r="I31" s="38"/>
      <c r="J31" s="63"/>
    </row>
    <row r="32" spans="1:10" x14ac:dyDescent="0.2">
      <c r="A32" s="71" t="s">
        <v>54</v>
      </c>
      <c r="B32" s="72" t="s">
        <v>9</v>
      </c>
      <c r="C32" s="68">
        <v>0</v>
      </c>
      <c r="D32" s="63">
        <v>298440.11999999988</v>
      </c>
      <c r="E32" s="69">
        <v>0.21577192756641544</v>
      </c>
      <c r="F32" s="64">
        <f t="shared" si="0"/>
        <v>64394.99995555231</v>
      </c>
      <c r="G32" s="74"/>
      <c r="I32" s="38"/>
      <c r="J32" s="63"/>
    </row>
    <row r="33" spans="1:10" x14ac:dyDescent="0.2">
      <c r="A33" s="71" t="s">
        <v>54</v>
      </c>
      <c r="B33" s="72" t="s">
        <v>11</v>
      </c>
      <c r="C33" s="68">
        <v>0</v>
      </c>
      <c r="D33" s="63">
        <v>12115.869999999999</v>
      </c>
      <c r="E33" s="69">
        <v>0.21577192756641544</v>
      </c>
      <c r="F33" s="64">
        <f t="shared" si="0"/>
        <v>2614.2646240441059</v>
      </c>
      <c r="G33" s="74"/>
      <c r="I33" s="38"/>
      <c r="J33" s="63"/>
    </row>
    <row r="34" spans="1:10" x14ac:dyDescent="0.2">
      <c r="A34" s="71" t="s">
        <v>54</v>
      </c>
      <c r="B34" s="72" t="s">
        <v>8</v>
      </c>
      <c r="C34" s="68">
        <v>85923.82</v>
      </c>
      <c r="D34" s="63">
        <v>38610.78</v>
      </c>
      <c r="E34" s="69">
        <v>0</v>
      </c>
      <c r="F34" s="64">
        <f t="shared" si="0"/>
        <v>0</v>
      </c>
      <c r="G34" s="74"/>
      <c r="I34" s="38"/>
      <c r="J34" s="63"/>
    </row>
    <row r="35" spans="1:10" x14ac:dyDescent="0.2">
      <c r="A35" s="71" t="s">
        <v>54</v>
      </c>
      <c r="B35" s="72" t="s">
        <v>7</v>
      </c>
      <c r="C35" s="68">
        <v>0</v>
      </c>
      <c r="D35" s="63">
        <v>128198.77999999998</v>
      </c>
      <c r="E35" s="69">
        <v>7.8111041399714837E-2</v>
      </c>
      <c r="F35" s="64">
        <f t="shared" si="0"/>
        <v>10013.740211972934</v>
      </c>
      <c r="G35" s="74"/>
      <c r="I35" s="38"/>
      <c r="J35" s="63"/>
    </row>
    <row r="36" spans="1:10" x14ac:dyDescent="0.2">
      <c r="A36" s="71" t="s">
        <v>54</v>
      </c>
      <c r="B36" s="72" t="s">
        <v>6</v>
      </c>
      <c r="C36" s="68">
        <v>875956.80999999912</v>
      </c>
      <c r="D36" s="63">
        <v>-397294.31999999908</v>
      </c>
      <c r="E36" s="69">
        <v>6.7017620954721469E-2</v>
      </c>
      <c r="F36" s="64">
        <f t="shared" si="0"/>
        <v>-26625.720145223753</v>
      </c>
      <c r="G36" s="74"/>
      <c r="I36" s="38"/>
      <c r="J36" s="63"/>
    </row>
    <row r="37" spans="1:10" x14ac:dyDescent="0.2">
      <c r="A37" s="71" t="s">
        <v>54</v>
      </c>
      <c r="B37" s="72" t="s">
        <v>5</v>
      </c>
      <c r="C37" s="68">
        <v>1272251.4600000002</v>
      </c>
      <c r="D37" s="63">
        <v>-170687.59000000008</v>
      </c>
      <c r="E37" s="69">
        <v>0</v>
      </c>
      <c r="F37" s="64">
        <f t="shared" si="0"/>
        <v>0</v>
      </c>
      <c r="G37" s="74"/>
      <c r="I37" s="38"/>
      <c r="J37" s="63"/>
    </row>
    <row r="38" spans="1:10" x14ac:dyDescent="0.2">
      <c r="A38" s="71" t="s">
        <v>54</v>
      </c>
      <c r="B38" s="72" t="s">
        <v>4</v>
      </c>
      <c r="C38" s="68">
        <v>9695.9599999999991</v>
      </c>
      <c r="D38" s="63">
        <v>1919.8500000000004</v>
      </c>
      <c r="E38" s="69">
        <v>1</v>
      </c>
      <c r="F38" s="64">
        <f t="shared" si="0"/>
        <v>1919.8500000000004</v>
      </c>
      <c r="G38" s="74"/>
      <c r="I38" s="38"/>
      <c r="J38" s="63"/>
    </row>
    <row r="39" spans="1:10" x14ac:dyDescent="0.2">
      <c r="A39" s="71" t="s">
        <v>54</v>
      </c>
      <c r="B39" s="72" t="s">
        <v>56</v>
      </c>
      <c r="C39" s="68">
        <v>1682.6</v>
      </c>
      <c r="D39" s="63">
        <v>0</v>
      </c>
      <c r="E39" s="69">
        <v>0</v>
      </c>
      <c r="F39" s="64">
        <f t="shared" ref="F39:F56" si="1">D39*E39</f>
        <v>0</v>
      </c>
      <c r="G39" s="74"/>
      <c r="I39" s="38"/>
      <c r="J39" s="63"/>
    </row>
    <row r="40" spans="1:10" x14ac:dyDescent="0.2">
      <c r="A40" s="67" t="s">
        <v>54</v>
      </c>
      <c r="B40" s="47" t="s">
        <v>57</v>
      </c>
      <c r="C40" s="68">
        <v>5542.1</v>
      </c>
      <c r="D40" s="63">
        <v>-5312.5</v>
      </c>
      <c r="E40" s="69">
        <v>0</v>
      </c>
      <c r="F40" s="63">
        <f t="shared" si="1"/>
        <v>0</v>
      </c>
      <c r="G40" s="74"/>
      <c r="I40" s="38"/>
      <c r="J40" s="63"/>
    </row>
    <row r="41" spans="1:10" x14ac:dyDescent="0.2">
      <c r="A41" s="71" t="s">
        <v>58</v>
      </c>
      <c r="B41" s="72" t="s">
        <v>8</v>
      </c>
      <c r="C41" s="68">
        <v>0</v>
      </c>
      <c r="D41" s="63">
        <v>52905.770000000004</v>
      </c>
      <c r="E41" s="69">
        <v>0</v>
      </c>
      <c r="F41" s="64">
        <f t="shared" si="1"/>
        <v>0</v>
      </c>
      <c r="G41" s="74"/>
      <c r="I41" s="38"/>
      <c r="J41" s="63"/>
    </row>
    <row r="42" spans="1:10" x14ac:dyDescent="0.2">
      <c r="A42" s="71" t="s">
        <v>58</v>
      </c>
      <c r="B42" s="72" t="s">
        <v>6</v>
      </c>
      <c r="C42" s="68">
        <v>218667.59000000003</v>
      </c>
      <c r="D42" s="63">
        <v>-109934.6</v>
      </c>
      <c r="E42" s="69">
        <v>6.7017620954721469E-2</v>
      </c>
      <c r="F42" s="64">
        <f t="shared" si="1"/>
        <v>-7367.5553526089234</v>
      </c>
      <c r="G42" s="74"/>
      <c r="I42" s="38"/>
      <c r="J42" s="63"/>
    </row>
    <row r="43" spans="1:10" x14ac:dyDescent="0.2">
      <c r="A43" s="71" t="s">
        <v>58</v>
      </c>
      <c r="B43" s="72" t="s">
        <v>5</v>
      </c>
      <c r="C43" s="68">
        <v>0</v>
      </c>
      <c r="D43" s="63">
        <v>56641.33</v>
      </c>
      <c r="E43" s="69">
        <v>0</v>
      </c>
      <c r="F43" s="64">
        <f t="shared" si="1"/>
        <v>0</v>
      </c>
      <c r="G43" s="74"/>
      <c r="I43" s="38"/>
      <c r="J43" s="63"/>
    </row>
    <row r="44" spans="1:10" x14ac:dyDescent="0.2">
      <c r="A44" s="71" t="s">
        <v>58</v>
      </c>
      <c r="B44" s="72" t="s">
        <v>4</v>
      </c>
      <c r="C44" s="68">
        <v>0</v>
      </c>
      <c r="D44" s="63">
        <v>387.5</v>
      </c>
      <c r="E44" s="69">
        <v>1</v>
      </c>
      <c r="F44" s="64">
        <f t="shared" si="1"/>
        <v>387.5</v>
      </c>
      <c r="G44" s="70"/>
      <c r="I44" s="38"/>
      <c r="J44" s="63"/>
    </row>
    <row r="45" spans="1:10" x14ac:dyDescent="0.2">
      <c r="A45" s="67" t="s">
        <v>59</v>
      </c>
      <c r="B45" s="47" t="s">
        <v>55</v>
      </c>
      <c r="C45" s="68">
        <v>727891.92999999993</v>
      </c>
      <c r="D45" s="63">
        <v>0</v>
      </c>
      <c r="E45" s="69">
        <v>0</v>
      </c>
      <c r="F45" s="63">
        <f t="shared" si="1"/>
        <v>0</v>
      </c>
      <c r="G45" s="70"/>
      <c r="I45" s="38"/>
      <c r="J45" s="63"/>
    </row>
    <row r="46" spans="1:10" x14ac:dyDescent="0.2">
      <c r="A46" s="67" t="s">
        <v>59</v>
      </c>
      <c r="B46" s="47" t="s">
        <v>14</v>
      </c>
      <c r="C46" s="68">
        <v>8082.63</v>
      </c>
      <c r="D46" s="63">
        <v>0</v>
      </c>
      <c r="E46" s="69">
        <v>0</v>
      </c>
      <c r="F46" s="63">
        <f t="shared" si="1"/>
        <v>0</v>
      </c>
      <c r="G46" s="70"/>
      <c r="I46" s="38"/>
      <c r="J46" s="63"/>
    </row>
    <row r="47" spans="1:10" x14ac:dyDescent="0.2">
      <c r="A47" s="67" t="s">
        <v>59</v>
      </c>
      <c r="B47" s="47" t="s">
        <v>10</v>
      </c>
      <c r="C47" s="68">
        <v>0</v>
      </c>
      <c r="D47" s="63">
        <v>26140.5</v>
      </c>
      <c r="E47" s="69">
        <v>0</v>
      </c>
      <c r="F47" s="63">
        <f t="shared" si="1"/>
        <v>0</v>
      </c>
      <c r="G47" s="70"/>
      <c r="I47" s="38"/>
      <c r="J47" s="63"/>
    </row>
    <row r="48" spans="1:10" x14ac:dyDescent="0.2">
      <c r="A48" s="67" t="s">
        <v>59</v>
      </c>
      <c r="B48" s="47" t="s">
        <v>9</v>
      </c>
      <c r="C48" s="68">
        <v>0</v>
      </c>
      <c r="D48" s="63">
        <v>267.5</v>
      </c>
      <c r="E48" s="69">
        <v>0.21577192756641544</v>
      </c>
      <c r="F48" s="63">
        <f t="shared" si="1"/>
        <v>57.718990624016129</v>
      </c>
      <c r="G48" s="70"/>
      <c r="I48" s="38"/>
      <c r="J48" s="63"/>
    </row>
    <row r="49" spans="1:10" x14ac:dyDescent="0.2">
      <c r="A49" s="67" t="s">
        <v>59</v>
      </c>
      <c r="B49" s="47" t="s">
        <v>8</v>
      </c>
      <c r="C49" s="68">
        <v>532514.46</v>
      </c>
      <c r="D49" s="63">
        <v>291738.07000000018</v>
      </c>
      <c r="E49" s="69">
        <v>0</v>
      </c>
      <c r="F49" s="63">
        <f t="shared" si="1"/>
        <v>0</v>
      </c>
      <c r="G49" s="39"/>
      <c r="I49" s="38"/>
      <c r="J49" s="63"/>
    </row>
    <row r="50" spans="1:10" x14ac:dyDescent="0.2">
      <c r="A50" s="67" t="s">
        <v>59</v>
      </c>
      <c r="B50" s="47" t="s">
        <v>7</v>
      </c>
      <c r="C50" s="68">
        <v>0</v>
      </c>
      <c r="D50" s="63">
        <v>1960</v>
      </c>
      <c r="E50" s="69">
        <v>7.8111041399714837E-2</v>
      </c>
      <c r="F50" s="63">
        <f t="shared" si="1"/>
        <v>153.09764114344108</v>
      </c>
      <c r="I50" s="38"/>
      <c r="J50" s="63"/>
    </row>
    <row r="51" spans="1:10" x14ac:dyDescent="0.2">
      <c r="A51" s="67" t="s">
        <v>59</v>
      </c>
      <c r="B51" s="47" t="s">
        <v>6</v>
      </c>
      <c r="C51" s="68">
        <v>2214771.0199999996</v>
      </c>
      <c r="D51" s="63">
        <v>-1851560.3299999991</v>
      </c>
      <c r="E51" s="69">
        <v>6.7017620954721469E-2</v>
      </c>
      <c r="F51" s="63">
        <f t="shared" si="1"/>
        <v>-124087.16837073895</v>
      </c>
      <c r="I51" s="38"/>
      <c r="J51" s="63"/>
    </row>
    <row r="52" spans="1:10" x14ac:dyDescent="0.2">
      <c r="A52" s="67" t="s">
        <v>59</v>
      </c>
      <c r="B52" s="47" t="s">
        <v>5</v>
      </c>
      <c r="C52" s="68">
        <v>312642.33999999997</v>
      </c>
      <c r="D52" s="63">
        <v>1421297.44</v>
      </c>
      <c r="E52" s="69">
        <v>0</v>
      </c>
      <c r="F52" s="63">
        <f t="shared" si="1"/>
        <v>0</v>
      </c>
      <c r="I52" s="38"/>
      <c r="J52" s="63"/>
    </row>
    <row r="53" spans="1:10" x14ac:dyDescent="0.2">
      <c r="A53" s="67" t="s">
        <v>59</v>
      </c>
      <c r="B53" s="47" t="s">
        <v>4</v>
      </c>
      <c r="C53" s="68">
        <v>37139</v>
      </c>
      <c r="D53" s="63">
        <v>-267.5</v>
      </c>
      <c r="E53" s="69">
        <v>1</v>
      </c>
      <c r="F53" s="63">
        <f t="shared" si="1"/>
        <v>-267.5</v>
      </c>
      <c r="I53" s="38"/>
      <c r="J53" s="63"/>
    </row>
    <row r="54" spans="1:10" x14ac:dyDescent="0.2">
      <c r="A54" s="67" t="s">
        <v>59</v>
      </c>
      <c r="B54" s="47" t="s">
        <v>56</v>
      </c>
      <c r="C54" s="68">
        <v>116932.93000000001</v>
      </c>
      <c r="D54" s="63">
        <v>106627.11999999998</v>
      </c>
      <c r="E54" s="69">
        <v>0</v>
      </c>
      <c r="F54" s="63">
        <f t="shared" si="1"/>
        <v>0</v>
      </c>
      <c r="I54" s="38"/>
      <c r="J54" s="63"/>
    </row>
    <row r="55" spans="1:10" x14ac:dyDescent="0.2">
      <c r="A55" s="67" t="s">
        <v>59</v>
      </c>
      <c r="B55" s="47" t="s">
        <v>57</v>
      </c>
      <c r="C55" s="68">
        <v>0</v>
      </c>
      <c r="D55" s="63">
        <v>3797.2</v>
      </c>
      <c r="E55" s="69">
        <v>0</v>
      </c>
      <c r="F55" s="63">
        <f t="shared" si="1"/>
        <v>0</v>
      </c>
      <c r="I55" s="38"/>
      <c r="J55" s="63"/>
    </row>
    <row r="56" spans="1:10" x14ac:dyDescent="0.2">
      <c r="A56" s="67" t="s">
        <v>60</v>
      </c>
      <c r="B56" s="47" t="s">
        <v>5</v>
      </c>
      <c r="C56" s="68">
        <v>202.5</v>
      </c>
      <c r="D56" s="63">
        <v>0</v>
      </c>
      <c r="E56" s="69">
        <v>0</v>
      </c>
      <c r="F56" s="63">
        <f t="shared" si="1"/>
        <v>0</v>
      </c>
      <c r="I56" s="38"/>
      <c r="J56" s="63"/>
    </row>
    <row r="57" spans="1:10" x14ac:dyDescent="0.2">
      <c r="A57" s="75"/>
      <c r="B57" s="37" t="s">
        <v>29</v>
      </c>
      <c r="C57" s="34">
        <f>SUM(C7:C56)</f>
        <v>9292860.7499999963</v>
      </c>
      <c r="D57" s="36">
        <f>ROUND(SUM(D7:D56),0)</f>
        <v>0</v>
      </c>
      <c r="E57" s="35"/>
      <c r="F57" s="34">
        <f>SUM(F7:F56)</f>
        <v>38937.904917300068</v>
      </c>
      <c r="I57" s="38"/>
      <c r="J57" s="63"/>
    </row>
    <row r="58" spans="1:10" x14ac:dyDescent="0.2">
      <c r="A58" s="76"/>
      <c r="B58" s="33"/>
      <c r="C58" s="32"/>
      <c r="D58" s="30" t="s">
        <v>28</v>
      </c>
      <c r="E58" s="31"/>
      <c r="F58" s="30" t="s">
        <v>28</v>
      </c>
      <c r="I58" s="38"/>
      <c r="J58" s="63"/>
    </row>
    <row r="59" spans="1:10" x14ac:dyDescent="0.2">
      <c r="B59" s="76"/>
      <c r="C59" s="77"/>
      <c r="D59" s="77"/>
      <c r="E59" s="78"/>
      <c r="F59" s="76"/>
      <c r="G59" s="76"/>
      <c r="H59" s="76"/>
      <c r="I59" s="76"/>
    </row>
    <row r="60" spans="1:10" x14ac:dyDescent="0.2">
      <c r="B60" s="48"/>
      <c r="C60" s="77"/>
      <c r="D60" s="77"/>
      <c r="E60" s="78"/>
      <c r="F60" s="77"/>
      <c r="G60" s="76"/>
      <c r="H60" s="76"/>
      <c r="I60" s="76"/>
    </row>
    <row r="61" spans="1:10" x14ac:dyDescent="0.2">
      <c r="B61" s="48"/>
      <c r="C61" s="77"/>
      <c r="D61" s="77"/>
      <c r="E61" s="78"/>
      <c r="F61" s="76"/>
      <c r="G61" s="76"/>
      <c r="H61" s="76"/>
      <c r="I61" s="76"/>
    </row>
    <row r="62" spans="1:10" x14ac:dyDescent="0.2">
      <c r="B62" s="48"/>
      <c r="C62" s="79"/>
      <c r="D62" s="77"/>
      <c r="E62" s="78"/>
      <c r="F62" s="76"/>
      <c r="G62" s="76"/>
      <c r="H62" s="76"/>
      <c r="I62" s="76"/>
    </row>
    <row r="63" spans="1:10" x14ac:dyDescent="0.2">
      <c r="B63" s="76"/>
      <c r="C63" s="77"/>
      <c r="D63" s="76"/>
      <c r="E63" s="78"/>
      <c r="F63" s="76"/>
      <c r="G63" s="76"/>
      <c r="H63" s="76"/>
      <c r="I63" s="76"/>
    </row>
    <row r="64" spans="1:10" x14ac:dyDescent="0.2">
      <c r="B64" s="76"/>
      <c r="C64" s="77"/>
      <c r="D64" s="77"/>
      <c r="E64" s="78"/>
      <c r="F64" s="76"/>
      <c r="G64" s="76"/>
      <c r="H64" s="76"/>
      <c r="I64" s="76"/>
    </row>
    <row r="65" spans="9:9" x14ac:dyDescent="0.2">
      <c r="I65" s="38"/>
    </row>
    <row r="66" spans="9:9" x14ac:dyDescent="0.2">
      <c r="I66" s="38"/>
    </row>
    <row r="67" spans="9:9" x14ac:dyDescent="0.2">
      <c r="I67" s="38"/>
    </row>
    <row r="68" spans="9:9" x14ac:dyDescent="0.2">
      <c r="I68" s="38"/>
    </row>
    <row r="69" spans="9:9" x14ac:dyDescent="0.2">
      <c r="I69" s="38"/>
    </row>
    <row r="70" spans="9:9" x14ac:dyDescent="0.2">
      <c r="I70" s="38"/>
    </row>
    <row r="71" spans="9:9" x14ac:dyDescent="0.2">
      <c r="I71" s="38"/>
    </row>
  </sheetData>
  <mergeCells count="6">
    <mergeCell ref="B5:B6"/>
    <mergeCell ref="A5:A6"/>
    <mergeCell ref="C4:D4"/>
    <mergeCell ref="F5:F6"/>
    <mergeCell ref="D5:D6"/>
    <mergeCell ref="C5:C6"/>
  </mergeCells>
  <printOptions horizontalCentered="1"/>
  <pageMargins left="0.7" right="0.7" top="0.75" bottom="0.75" header="0.3" footer="0.3"/>
  <pageSetup scale="95" orientation="portrait" r:id="rId1"/>
  <rowBreaks count="1" manualBreakCount="1">
    <brk id="33" max="16383" man="1"/>
  </rowBreaks>
  <customProperties>
    <customPr name="_pios_id" r:id="rId2"/>
  </customProperties>
  <ignoredErrors>
    <ignoredError sqref="A7:A56"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CF5674F-9493-41DD-95BB-DD34A135E705}"/>
</file>

<file path=customXml/itemProps2.xml><?xml version="1.0" encoding="utf-8"?>
<ds:datastoreItem xmlns:ds="http://schemas.openxmlformats.org/officeDocument/2006/customXml" ds:itemID="{5C4779F7-E82C-494A-BA7B-0AD26214FFB8}"/>
</file>

<file path=customXml/itemProps3.xml><?xml version="1.0" encoding="utf-8"?>
<ds:datastoreItem xmlns:ds="http://schemas.openxmlformats.org/officeDocument/2006/customXml" ds:itemID="{86FBAFBA-B788-425C-8DBD-79F725BAA043}"/>
</file>

<file path=customXml/itemProps4.xml><?xml version="1.0" encoding="utf-8"?>
<ds:datastoreItem xmlns:ds="http://schemas.openxmlformats.org/officeDocument/2006/customXml" ds:itemID="{66AB6A38-01AA-415E-A1E6-48EC1C146F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4.8</vt:lpstr>
      <vt:lpstr>Page 4.8.1</vt:lpstr>
      <vt:lpstr>'Page 4.8'!Print_Area</vt:lpstr>
      <vt:lpstr>'Page 4.8.1'!Print_Area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2019-11-19T19:48:38Z</dcterms:created>
  <dcterms:modified xsi:type="dcterms:W3CDTF">2019-11-27T18:05:12Z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