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Gas Bill Comparison Table" sheetId="1" r:id="rId1"/>
    <sheet name="Electric Bill Comparison Table" sheetId="2" r:id="rId2"/>
    <sheet name="Gas Monthly Diff Table" sheetId="3" r:id="rId3"/>
    <sheet name="Electric Monthly Diff Table" sheetId="4" r:id="rId4"/>
  </sheets>
  <definedNames>
    <definedName name="_xlnm.Print_Area" localSheetId="1">'Electric Bill Comparison Table'!$A$1:$F$21</definedName>
    <definedName name="_xlnm.Print_Area" localSheetId="3">'Electric Monthly Diff Table'!$A$1:$E$22</definedName>
    <definedName name="_xlnm.Print_Area" localSheetId="0">'Gas Bill Comparison Table'!$A$1:$F$21</definedName>
    <definedName name="_xlnm.Print_Area" localSheetId="2">'Gas Monthly Diff Table'!$A$1:$E$22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<sst xmlns="http://schemas.openxmlformats.org/spreadsheetml/2006/main" count="92" uniqueCount="50">
  <si>
    <t>Residential Gas Customer Impacts</t>
  </si>
  <si>
    <t>Schedule 23</t>
  </si>
  <si>
    <t>Line</t>
  </si>
  <si>
    <t>Charge</t>
  </si>
  <si>
    <t>Current Rates</t>
  </si>
  <si>
    <t>Public Counsel Rate Design</t>
  </si>
  <si>
    <t>Company Proposal</t>
  </si>
  <si>
    <t>Difference</t>
  </si>
  <si>
    <t>Customer Charge</t>
  </si>
  <si>
    <t>Delivery Charge</t>
  </si>
  <si>
    <t>Gas Cost charge</t>
  </si>
  <si>
    <t>Monthly Bill Impacts - Typical Residential Customer</t>
  </si>
  <si>
    <t>Therms</t>
  </si>
  <si>
    <t>High - January(137 Therms)</t>
  </si>
  <si>
    <t>Monthly Bill</t>
  </si>
  <si>
    <t>$ Change over Current</t>
  </si>
  <si>
    <t>Average (68 Therms)</t>
  </si>
  <si>
    <t>Low - August (19 Therms)</t>
  </si>
  <si>
    <t>Residential Electric Customer Impacts</t>
  </si>
  <si>
    <t>Schedule 07</t>
  </si>
  <si>
    <t>Energy charge - first 600</t>
  </si>
  <si>
    <t>Energy charge - all over 600</t>
  </si>
  <si>
    <t>Monthly Bill Impacts - Typical Residential Customer:</t>
  </si>
  <si>
    <t>kWhs</t>
  </si>
  <si>
    <t>High- January (1430 kWh)</t>
  </si>
  <si>
    <t>Average (1,000 kWhs)</t>
  </si>
  <si>
    <t>Low  - August (727 kWhs)</t>
  </si>
  <si>
    <t>Monthly Differences</t>
  </si>
  <si>
    <t xml:space="preserve">Bills of Average Residential Gas Customer </t>
  </si>
  <si>
    <t xml:space="preserve">Month </t>
  </si>
  <si>
    <t>Public Counsel
Rate Design</t>
  </si>
  <si>
    <t>Higher / Lower Bill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</si>
  <si>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</si>
  <si>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</si>
  <si>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</si>
  <si>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</si>
  <si>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</si>
  <si>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</si>
  <si>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</si>
  <si>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</si>
  <si>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</si>
  <si>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</si>
  <si>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</si>
  <si>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</si>
  <si>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Year</t>
  </si>
  <si>
    <t xml:space="preserve">Bills of Typical Electrical Customer </t>
  </si>
  <si>
    <t>Puget Sound Energy, Inc.</t>
  </si>
  <si>
    <t>All analysis based on rebuttal revenue requirement presented in Exhibit No. ___(KRK-13)</t>
  </si>
  <si>
    <t>All analysis based on rebuttal revenue requirement presented in Exhibit No. ___(JHS-13) and rebuttal rate spread presented in Exhibit No. ___(DWH-10T)</t>
  </si>
  <si>
    <t>All analysis based on rebuttal revenue requirement presented in Exhibit
No. ___(JHS-13) and rebuttal rate spread presented in Exhibit No. ___(DWH-10T)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</si>
</sst>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000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"/>
    <numFmt numFmtId="174" formatCode="0.0000"/>
    <numFmt numFmtId="175" formatCode="0.000%"/>
    <numFmt numFmtId="176" formatCode="0.0000%"/>
    <numFmt numFmtId="177" formatCode="0.00000%"/>
    <numFmt numFmtId="178" formatCode="0.000000%"/>
    <numFmt numFmtId="179" formatCode="0.0"/>
    <numFmt numFmtId="180" formatCode="_(* #,##0.000000_);_(* \(#,##0.000000\);_(* &quot;-&quot;??_);_(@_)"/>
    <numFmt numFmtId="181" formatCode="_(* #,##0.0000000_);_(* \(#,##0.0000000\);_(* &quot;-&quot;??_);_(@_)"/>
    <numFmt numFmtId="182" formatCode="&quot;$&quot;#,##0.00000"/>
    <numFmt numFmtId="183" formatCode="&quot;$&quot;#,##0.00"/>
    <numFmt numFmtId="184" formatCode="&quot;$&quot;#,##0.0_);\(&quot;$&quot;#,##0.0\)"/>
    <numFmt numFmtId="185" formatCode="&quot;$&quot;#,##0.000_);\(&quot;$&quot;#,##0.000\)"/>
    <numFmt numFmtId="186" formatCode="&quot;$&quot;#,##0.0000_);\(&quot;$&quot;#,##0.0000\)"/>
    <numFmt numFmtId="187" formatCode="&quot;$&quot;#,##0.00000_);\(&quot;$&quot;#,##0.00000\)"/>
    <numFmt numFmtId="188" formatCode="_(* #,##0.000000_);_(* \(#,##0.000000\);_(* &quot;-&quot;??????_);_(@_)"/>
    <numFmt numFmtId="189" formatCode="0.000000"/>
    <numFmt numFmtId="190" formatCode="_(&quot;$&quot;* #,##0_);_(&quot;$&quot;* \(#,##0\);_(&quot;$&quot;* &quot;-&quot;??_);_(@_)"/>
    <numFmt numFmtId="191" formatCode="\$#,##0_);\(\$#,##0\)"/>
    <numFmt numFmtId="192" formatCode="\$#,##0_);[Red]\(\$#,##0\)"/>
    <numFmt numFmtId="193" formatCode="\$#,##0.00_);\(\$#,##0.00\)"/>
    <numFmt numFmtId="194" formatCode="\$#,##0.00_);[Red]\(\$#,##0.00\)"/>
    <numFmt numFmtId="195" formatCode="_(&quot;$&quot;* #,##0.0_);_(&quot;$&quot;* \(#,##0.0\);_(&quot;$&quot;* &quot;-&quot;_);_(@_)"/>
    <numFmt numFmtId="196" formatCode="_(&quot;$&quot;* #,##0.00_);_(&quot;$&quot;* \(#,##0.00\);_(&quot;$&quot;* &quot;-&quot;_);_(@_)"/>
    <numFmt numFmtId="197" formatCode="_(* #,##0.00000_);_(* \(#,##0.00000\);_(* &quot;-&quot;_);_(@_)"/>
    <numFmt numFmtId="198" formatCode="&quot;$&quot;#,##0"/>
    <numFmt numFmtId="199" formatCode="_(&quot;$&quot;* #,##0.0_);_(&quot;$&quot;* \(#,##0.0\);_(&quot;$&quot;* &quot;-&quot;??_);_(@_)"/>
    <numFmt numFmtId="200" formatCode="_(&quot;$&quot;* #,##0.000000_);_(&quot;$&quot;* \(#,##0.000000\);_(&quot;$&quot;* &quot;-&quot;??_);_(@_)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_(&quot;$&quot;* #,##0.00000_);_(&quot;$&quot;* \(#,##0.00000\);_(&quot;$&quot;* &quot;-&quot;??_);_(@_)"/>
    <numFmt numFmtId="204" formatCode="_(&quot;$&quot;* #,##0.0000000_);_(&quot;$&quot;* \(#,##0.0000000\);_(&quot;$&quot;* &quot;-&quot;??_);_(@_)"/>
    <numFmt numFmtId="205" formatCode="_(&quot;$&quot;* #,##0.00000000_);_(&quot;$&quot;* \(#,##0.00000000\);_(&quot;$&quot;* &quot;-&quot;??_);_(@_)"/>
    <numFmt numFmtId="206" formatCode="_(* #,##0.00000_);_(* \(#,##0.00000\);_(* &quot;-&quot;?????_);_(@_)"/>
    <numFmt numFmtId="207" formatCode="_(&quot;$&quot;* #,##0.00000_);_(&quot;$&quot;* \(#,##0.00000\);_(&quot;$&quot;* &quot;-&quot;?????_);_(@_)"/>
    <numFmt numFmtId="208" formatCode="_(* #,##0.0_);_(* \(#,##0.0\);_(* &quot;-&quot;?_);_(@_)"/>
    <numFmt numFmtId="209" formatCode="_(* #,##0.000_);_(* \(#,##0.000\);_(* &quot;-&quot;???_);_(@_)"/>
    <numFmt numFmtId="210" formatCode="_(* #,##0.0000000_);_(* \(#,##0.0000000\);_(* &quot;-&quot;???????_);_(@_)"/>
    <numFmt numFmtId="211" formatCode="_(* #,##0.0000_);_(* \(#,##0.0000\);_(* &quot;-&quot;????_);_(@_)"/>
    <numFmt numFmtId="212" formatCode="0.0000000%"/>
    <numFmt numFmtId="213" formatCode="0.00000000%"/>
    <numFmt numFmtId="214" formatCode="_(&quot;$&quot;* #,##0.000000000_);_(&quot;$&quot;* \(#,##0.000000000\);_(&quot;$&quot;* &quot;-&quot;??_);_(@_)"/>
    <numFmt numFmtId="215" formatCode="_(&quot;$&quot;* #,##0.0000000000_);_(&quot;$&quot;* \(#,##0.0000000000\);_(&quot;$&quot;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2" fontId="0" fillId="2" borderId="1">
      <alignment horizontal="left"/>
      <protection/>
    </xf>
  </cellStyleXfs>
  <cellXfs count="84">
    <xf numFmtId="0" fontId="0" fillId="0" borderId="0" xfId="0" applyAlignment="1">
      <alignment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5" fillId="0" borderId="0" xfId="21" applyFont="1">
      <alignment/>
      <protection/>
    </xf>
    <xf numFmtId="0" fontId="4" fillId="0" borderId="5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6" fillId="0" borderId="5" xfId="21" applyFont="1" applyBorder="1" applyAlignment="1" quotePrefix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5" xfId="21" applyFont="1" applyBorder="1" applyAlignment="1" quotePrefix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 wrapText="1"/>
      <protection/>
    </xf>
    <xf numFmtId="0" fontId="7" fillId="0" borderId="8" xfId="21" applyFont="1" applyBorder="1" applyAlignment="1">
      <alignment horizontal="center" wrapText="1"/>
      <protection/>
    </xf>
    <xf numFmtId="0" fontId="7" fillId="0" borderId="8" xfId="0" applyFont="1" applyBorder="1" applyAlignment="1" quotePrefix="1">
      <alignment horizontal="center" wrapText="1"/>
    </xf>
    <xf numFmtId="0" fontId="7" fillId="0" borderId="9" xfId="21" applyFont="1" applyBorder="1" applyAlignment="1" quotePrefix="1">
      <alignment horizont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5" xfId="21" applyFont="1" applyBorder="1" applyAlignment="1">
      <alignment horizontal="right"/>
      <protection/>
    </xf>
    <xf numFmtId="169" fontId="7" fillId="0" borderId="0" xfId="15" applyNumberFormat="1" applyFont="1" applyBorder="1" applyAlignment="1">
      <alignment/>
    </xf>
    <xf numFmtId="44" fontId="6" fillId="0" borderId="0" xfId="17" applyFont="1" applyBorder="1" applyAlignment="1">
      <alignment horizontal="right"/>
    </xf>
    <xf numFmtId="44" fontId="6" fillId="0" borderId="6" xfId="17" applyFont="1" applyBorder="1" applyAlignment="1">
      <alignment horizontal="right"/>
    </xf>
    <xf numFmtId="0" fontId="7" fillId="0" borderId="7" xfId="21" applyFont="1" applyBorder="1" applyAlignment="1">
      <alignment horizontal="right"/>
      <protection/>
    </xf>
    <xf numFmtId="169" fontId="7" fillId="0" borderId="8" xfId="15" applyNumberFormat="1" applyFont="1" applyBorder="1" applyAlignment="1">
      <alignment/>
    </xf>
    <xf numFmtId="44" fontId="6" fillId="0" borderId="8" xfId="17" applyFont="1" applyBorder="1" applyAlignment="1">
      <alignment horizontal="right"/>
    </xf>
    <xf numFmtId="44" fontId="6" fillId="0" borderId="9" xfId="17" applyFont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7" fillId="0" borderId="0" xfId="21" applyFont="1" applyAlignment="1">
      <alignment horizontal="center"/>
      <protection/>
    </xf>
    <xf numFmtId="0" fontId="7" fillId="0" borderId="0" xfId="21" applyFont="1" applyAlignment="1">
      <alignment horizontal="centerContinuous"/>
      <protection/>
    </xf>
    <xf numFmtId="0" fontId="5" fillId="0" borderId="0" xfId="21" applyFont="1" applyBorder="1" applyAlignment="1">
      <alignment horizontal="center" wrapText="1"/>
      <protection/>
    </xf>
    <xf numFmtId="0" fontId="7" fillId="0" borderId="0" xfId="21" applyFont="1" applyBorder="1" applyAlignment="1">
      <alignment horizontal="center" wrapText="1"/>
      <protection/>
    </xf>
    <xf numFmtId="0" fontId="7" fillId="0" borderId="0" xfId="0" applyFont="1" applyBorder="1" applyAlignment="1">
      <alignment horizontal="center" wrapText="1"/>
    </xf>
    <xf numFmtId="0" fontId="5" fillId="0" borderId="10" xfId="21" applyFont="1" applyBorder="1" applyAlignment="1">
      <alignment horizontal="center"/>
      <protection/>
    </xf>
    <xf numFmtId="0" fontId="5" fillId="0" borderId="1" xfId="21" applyFont="1" applyBorder="1">
      <alignment/>
      <protection/>
    </xf>
    <xf numFmtId="7" fontId="5" fillId="0" borderId="1" xfId="17" applyNumberFormat="1" applyFont="1" applyBorder="1" applyAlignment="1">
      <alignment horizontal="right"/>
    </xf>
    <xf numFmtId="7" fontId="5" fillId="0" borderId="11" xfId="17" applyNumberFormat="1" applyFont="1" applyBorder="1" applyAlignment="1">
      <alignment horizontal="right"/>
    </xf>
    <xf numFmtId="0" fontId="5" fillId="0" borderId="12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187" fontId="5" fillId="0" borderId="0" xfId="17" applyNumberFormat="1" applyFont="1" applyBorder="1" applyAlignment="1">
      <alignment horizontal="right"/>
    </xf>
    <xf numFmtId="182" fontId="5" fillId="0" borderId="13" xfId="17" applyNumberFormat="1" applyFont="1" applyBorder="1" applyAlignment="1">
      <alignment horizontal="right"/>
    </xf>
    <xf numFmtId="0" fontId="5" fillId="0" borderId="14" xfId="21" applyFont="1" applyBorder="1" applyAlignment="1">
      <alignment horizontal="center"/>
      <protection/>
    </xf>
    <xf numFmtId="0" fontId="5" fillId="0" borderId="15" xfId="21" applyFont="1" applyBorder="1" applyAlignment="1">
      <alignment horizontal="left"/>
      <protection/>
    </xf>
    <xf numFmtId="187" fontId="5" fillId="0" borderId="15" xfId="17" applyNumberFormat="1" applyFont="1" applyBorder="1" applyAlignment="1">
      <alignment horizontal="right"/>
    </xf>
    <xf numFmtId="182" fontId="5" fillId="0" borderId="16" xfId="17" applyNumberFormat="1" applyFont="1" applyBorder="1" applyAlignment="1">
      <alignment horizontal="right"/>
    </xf>
    <xf numFmtId="0" fontId="7" fillId="0" borderId="0" xfId="21" applyFont="1" applyBorder="1" applyAlignment="1">
      <alignment horizontal="left"/>
      <protection/>
    </xf>
    <xf numFmtId="0" fontId="5" fillId="0" borderId="13" xfId="21" applyFont="1" applyBorder="1">
      <alignment/>
      <protection/>
    </xf>
    <xf numFmtId="0" fontId="5" fillId="0" borderId="0" xfId="21" applyFont="1" applyAlignment="1">
      <alignment horizontal="right"/>
      <protection/>
    </xf>
    <xf numFmtId="0" fontId="7" fillId="0" borderId="0" xfId="21" applyFont="1" applyBorder="1" applyAlignment="1" quotePrefix="1">
      <alignment horizontal="left" indent="1"/>
      <protection/>
    </xf>
    <xf numFmtId="0" fontId="5" fillId="0" borderId="0" xfId="21" applyFont="1" applyBorder="1" applyAlignment="1">
      <alignment horizontal="left" indent="2"/>
      <protection/>
    </xf>
    <xf numFmtId="7" fontId="5" fillId="0" borderId="0" xfId="17" applyNumberFormat="1" applyFont="1" applyBorder="1" applyAlignment="1">
      <alignment horizontal="right"/>
    </xf>
    <xf numFmtId="7" fontId="5" fillId="0" borderId="13" xfId="17" applyNumberFormat="1" applyFont="1" applyBorder="1" applyAlignment="1">
      <alignment horizontal="right"/>
    </xf>
    <xf numFmtId="0" fontId="5" fillId="0" borderId="15" xfId="21" applyFont="1" applyBorder="1" applyAlignment="1">
      <alignment horizontal="left" indent="2"/>
      <protection/>
    </xf>
    <xf numFmtId="7" fontId="5" fillId="0" borderId="15" xfId="17" applyNumberFormat="1" applyFont="1" applyBorder="1" applyAlignment="1">
      <alignment horizontal="right"/>
    </xf>
    <xf numFmtId="7" fontId="5" fillId="0" borderId="16" xfId="17" applyNumberFormat="1" applyFont="1" applyBorder="1" applyAlignment="1">
      <alignment horizontal="right"/>
    </xf>
    <xf numFmtId="0" fontId="5" fillId="0" borderId="0" xfId="2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7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horizontal="left" indent="2"/>
    </xf>
    <xf numFmtId="44" fontId="5" fillId="0" borderId="0" xfId="17" applyFont="1" applyBorder="1" applyAlignment="1">
      <alignment/>
    </xf>
    <xf numFmtId="44" fontId="5" fillId="0" borderId="13" xfId="17" applyFont="1" applyBorder="1" applyAlignment="1">
      <alignment/>
    </xf>
    <xf numFmtId="0" fontId="5" fillId="0" borderId="15" xfId="0" applyFont="1" applyBorder="1" applyAlignment="1">
      <alignment horizontal="left" indent="2"/>
    </xf>
    <xf numFmtId="44" fontId="5" fillId="0" borderId="15" xfId="17" applyFont="1" applyBorder="1" applyAlignment="1">
      <alignment/>
    </xf>
    <xf numFmtId="44" fontId="5" fillId="0" borderId="16" xfId="17" applyFont="1" applyBorder="1" applyAlignment="1">
      <alignment/>
    </xf>
    <xf numFmtId="0" fontId="5" fillId="0" borderId="0" xfId="0" applyFont="1" applyAlignment="1">
      <alignment horizontal="left" wrapText="1" shrinkToFit="1"/>
    </xf>
    <xf numFmtId="18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0" fontId="5" fillId="0" borderId="0" xfId="21" applyFont="1" applyAlignment="1" quotePrefix="1">
      <alignment horizontal="left"/>
      <protection/>
    </xf>
    <xf numFmtId="0" fontId="5" fillId="0" borderId="0" xfId="21" applyFont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--Testimony Workpaper 11-27-07" xfId="21"/>
    <cellStyle name="Percent" xfId="22"/>
    <cellStyle name="Reports Tot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421875" style="4" customWidth="1"/>
    <col min="2" max="2" width="26.8515625" style="4" customWidth="1"/>
    <col min="3" max="3" width="11.00390625" style="4" customWidth="1"/>
    <col min="4" max="4" width="12.00390625" style="4" customWidth="1"/>
    <col min="5" max="5" width="11.140625" style="4" customWidth="1"/>
    <col min="6" max="6" width="10.28125" style="4" customWidth="1"/>
    <col min="7" max="16384" width="9.140625" style="4" customWidth="1"/>
  </cols>
  <sheetData>
    <row r="1" spans="1:6" ht="12.75">
      <c r="A1" s="32"/>
      <c r="B1" s="32"/>
      <c r="C1" s="32"/>
      <c r="D1" s="32"/>
      <c r="E1" s="32"/>
      <c r="F1" s="32"/>
    </row>
    <row r="2" spans="1:6" ht="12.75">
      <c r="A2" s="32" t="s">
        <v>46</v>
      </c>
      <c r="B2" s="32"/>
      <c r="C2" s="32"/>
      <c r="D2" s="32"/>
      <c r="E2" s="32"/>
      <c r="F2" s="32"/>
    </row>
    <row r="3" spans="1:6" ht="12.75">
      <c r="A3" s="33" t="s">
        <v>0</v>
      </c>
      <c r="B3" s="33"/>
      <c r="C3" s="33"/>
      <c r="D3" s="33"/>
      <c r="E3" s="33"/>
      <c r="F3" s="33"/>
    </row>
    <row r="4" spans="1:6" ht="12.75">
      <c r="A4" s="33" t="s">
        <v>1</v>
      </c>
      <c r="B4" s="33"/>
      <c r="C4" s="33"/>
      <c r="D4" s="33"/>
      <c r="E4" s="33"/>
      <c r="F4" s="33"/>
    </row>
    <row r="6" spans="1:6" ht="38.25">
      <c r="A6" s="34" t="s">
        <v>2</v>
      </c>
      <c r="B6" s="35" t="s">
        <v>3</v>
      </c>
      <c r="C6" s="35" t="s">
        <v>4</v>
      </c>
      <c r="D6" s="36" t="s">
        <v>5</v>
      </c>
      <c r="E6" s="35" t="s">
        <v>6</v>
      </c>
      <c r="F6" s="35" t="s">
        <v>7</v>
      </c>
    </row>
    <row r="7" spans="1:6" ht="12.75">
      <c r="A7" s="37">
        <v>1</v>
      </c>
      <c r="B7" s="38" t="s">
        <v>8</v>
      </c>
      <c r="C7" s="39">
        <v>8.25</v>
      </c>
      <c r="D7" s="39">
        <v>8.25</v>
      </c>
      <c r="E7" s="39">
        <v>18</v>
      </c>
      <c r="F7" s="40">
        <f>E7-D7</f>
        <v>9.75</v>
      </c>
    </row>
    <row r="8" spans="1:6" ht="12.75">
      <c r="A8" s="41">
        <f aca="true" t="shared" si="0" ref="A8:A19">+A7+1</f>
        <v>2</v>
      </c>
      <c r="B8" s="42" t="s">
        <v>9</v>
      </c>
      <c r="C8" s="43">
        <v>0.30039</v>
      </c>
      <c r="D8" s="43">
        <v>0.37145</v>
      </c>
      <c r="E8" s="43">
        <v>0.22356</v>
      </c>
      <c r="F8" s="44">
        <f>E8-D8</f>
        <v>-0.14789</v>
      </c>
    </row>
    <row r="9" spans="1:6" ht="12.75">
      <c r="A9" s="45">
        <f t="shared" si="0"/>
        <v>3</v>
      </c>
      <c r="B9" s="46" t="s">
        <v>10</v>
      </c>
      <c r="C9" s="47">
        <v>0.8412</v>
      </c>
      <c r="D9" s="47">
        <v>0.8412</v>
      </c>
      <c r="E9" s="47">
        <v>0.8412</v>
      </c>
      <c r="F9" s="48">
        <f>E9-D9</f>
        <v>0</v>
      </c>
    </row>
    <row r="10" spans="1:7" ht="30" customHeight="1">
      <c r="A10" s="41">
        <f t="shared" si="0"/>
        <v>4</v>
      </c>
      <c r="B10" s="49" t="s">
        <v>11</v>
      </c>
      <c r="C10" s="42"/>
      <c r="D10" s="42"/>
      <c r="E10" s="42"/>
      <c r="F10" s="50"/>
      <c r="G10" s="51" t="s">
        <v>12</v>
      </c>
    </row>
    <row r="11" spans="1:6" ht="33" customHeight="1">
      <c r="A11" s="41">
        <f t="shared" si="0"/>
        <v>5</v>
      </c>
      <c r="B11" s="52" t="s">
        <v>13</v>
      </c>
      <c r="C11" s="42"/>
      <c r="D11" s="42"/>
      <c r="E11" s="42"/>
      <c r="F11" s="50"/>
    </row>
    <row r="12" spans="1:7" ht="12.75">
      <c r="A12" s="41">
        <f t="shared" si="0"/>
        <v>6</v>
      </c>
      <c r="B12" s="53" t="s">
        <v>14</v>
      </c>
      <c r="C12" s="54">
        <f>ROUND(C$7+C$8*$G12+C$9*$G12,2)</f>
        <v>164.65</v>
      </c>
      <c r="D12" s="54">
        <f>ROUND(D$7+D$8*$G12+D$9*$G12,2)</f>
        <v>174.38</v>
      </c>
      <c r="E12" s="54">
        <f>ROUND(E$7+E$8*$G12+E$9*$G12,2)</f>
        <v>163.87</v>
      </c>
      <c r="F12" s="55">
        <f>ROUND(F$7+F$8*$G12+F$9*$G12,2)</f>
        <v>-10.51</v>
      </c>
      <c r="G12" s="4">
        <v>137</v>
      </c>
    </row>
    <row r="13" spans="1:6" ht="12.75">
      <c r="A13" s="41">
        <f t="shared" si="0"/>
        <v>7</v>
      </c>
      <c r="B13" s="53" t="s">
        <v>15</v>
      </c>
      <c r="C13" s="54"/>
      <c r="D13" s="54">
        <f>+D12-$C12</f>
        <v>9.72999999999999</v>
      </c>
      <c r="E13" s="54">
        <f>+E12-$C12</f>
        <v>-0.7800000000000011</v>
      </c>
      <c r="F13" s="55">
        <f>E13-D13</f>
        <v>-10.509999999999991</v>
      </c>
    </row>
    <row r="14" spans="1:6" ht="30" customHeight="1">
      <c r="A14" s="41">
        <f t="shared" si="0"/>
        <v>8</v>
      </c>
      <c r="B14" s="52" t="s">
        <v>16</v>
      </c>
      <c r="C14" s="54"/>
      <c r="D14" s="54"/>
      <c r="E14" s="54"/>
      <c r="F14" s="55"/>
    </row>
    <row r="15" spans="1:7" ht="12.75">
      <c r="A15" s="41">
        <f t="shared" si="0"/>
        <v>9</v>
      </c>
      <c r="B15" s="53" t="s">
        <v>14</v>
      </c>
      <c r="C15" s="54">
        <f>ROUND(C$7+C$8*$G15+C$9*$G15,2)</f>
        <v>85.88</v>
      </c>
      <c r="D15" s="54">
        <f>ROUND(D$7+D$8*$G15+D$9*$G15,2)</f>
        <v>90.71</v>
      </c>
      <c r="E15" s="54">
        <f>ROUND(E$7+E$8*$G15+E$9*$G15,2)</f>
        <v>90.4</v>
      </c>
      <c r="F15" s="55">
        <f>ROUND(F$7+F$8*$G15+F$9*$G15,2)</f>
        <v>-0.31</v>
      </c>
      <c r="G15" s="4">
        <v>68</v>
      </c>
    </row>
    <row r="16" spans="1:6" ht="12.75">
      <c r="A16" s="41">
        <f t="shared" si="0"/>
        <v>10</v>
      </c>
      <c r="B16" s="53" t="s">
        <v>15</v>
      </c>
      <c r="C16" s="54"/>
      <c r="D16" s="54">
        <f>+D15-$C15</f>
        <v>4.829999999999998</v>
      </c>
      <c r="E16" s="54">
        <f>+E15-$C15</f>
        <v>4.52000000000001</v>
      </c>
      <c r="F16" s="55">
        <f>E16-D16</f>
        <v>-0.30999999999998806</v>
      </c>
    </row>
    <row r="17" spans="1:6" ht="29.25" customHeight="1">
      <c r="A17" s="41">
        <f t="shared" si="0"/>
        <v>11</v>
      </c>
      <c r="B17" s="52" t="s">
        <v>17</v>
      </c>
      <c r="C17" s="54"/>
      <c r="D17" s="54"/>
      <c r="E17" s="54"/>
      <c r="F17" s="55"/>
    </row>
    <row r="18" spans="1:7" ht="12.75">
      <c r="A18" s="41">
        <f t="shared" si="0"/>
        <v>12</v>
      </c>
      <c r="B18" s="53" t="s">
        <v>14</v>
      </c>
      <c r="C18" s="54">
        <f>ROUND(C$7+C$8*$G18+C$9*$G18,2)</f>
        <v>29.94</v>
      </c>
      <c r="D18" s="54">
        <f>ROUND(D$7+D$8*$G18+D$9*$G18,2)</f>
        <v>31.29</v>
      </c>
      <c r="E18" s="54">
        <f>ROUND(E$7+E$8*$G18+E$9*$G18,2)</f>
        <v>38.23</v>
      </c>
      <c r="F18" s="55">
        <f>ROUND(F$7+F$8*$G18+F$9*$G18,2)</f>
        <v>6.94</v>
      </c>
      <c r="G18" s="4">
        <v>19</v>
      </c>
    </row>
    <row r="19" spans="1:6" ht="12.75">
      <c r="A19" s="45">
        <f t="shared" si="0"/>
        <v>13</v>
      </c>
      <c r="B19" s="56" t="s">
        <v>15</v>
      </c>
      <c r="C19" s="57"/>
      <c r="D19" s="57">
        <f>+D18-$C18</f>
        <v>1.3499999999999979</v>
      </c>
      <c r="E19" s="57">
        <f>+E18-$C18</f>
        <v>8.289999999999996</v>
      </c>
      <c r="F19" s="58">
        <f>E19-D19</f>
        <v>6.939999999999998</v>
      </c>
    </row>
    <row r="21" spans="1:6" ht="12.75">
      <c r="A21" s="81" t="s">
        <v>47</v>
      </c>
      <c r="B21" s="82"/>
      <c r="C21" s="82"/>
      <c r="D21" s="82"/>
      <c r="E21" s="82"/>
      <c r="F21" s="82"/>
    </row>
  </sheetData>
  <mergeCells count="3">
    <mergeCell ref="A1:F1"/>
    <mergeCell ref="A21:F21"/>
    <mergeCell ref="A2:F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:IV16384"/>
    </sheetView>
  </sheetViews>
  <sheetFormatPr defaultColWidth="9.140625" defaultRowHeight="12.75"/>
  <cols>
    <col min="1" max="1" width="20.8515625" style="19" customWidth="1"/>
    <col min="2" max="2" width="25.57421875" style="19" customWidth="1"/>
    <col min="3" max="3" width="9.140625" style="19" customWidth="1"/>
    <col min="4" max="4" width="12.57421875" style="19" customWidth="1"/>
    <col min="5" max="5" width="11.140625" style="19" customWidth="1"/>
    <col min="6" max="6" width="11.28125" style="19" customWidth="1"/>
    <col min="7" max="16384" width="9.140625" style="19" customWidth="1"/>
  </cols>
  <sheetData>
    <row r="1" spans="1:6" ht="12.75">
      <c r="A1" s="60"/>
      <c r="B1" s="60"/>
      <c r="C1" s="60"/>
      <c r="D1" s="60"/>
      <c r="E1" s="60"/>
      <c r="F1" s="60"/>
    </row>
    <row r="2" spans="1:6" ht="12.75">
      <c r="A2" s="32" t="s">
        <v>46</v>
      </c>
      <c r="B2" s="32"/>
      <c r="C2" s="32"/>
      <c r="D2" s="32"/>
      <c r="E2" s="32"/>
      <c r="F2" s="32"/>
    </row>
    <row r="3" spans="1:6" ht="12.75">
      <c r="A3" s="61" t="s">
        <v>18</v>
      </c>
      <c r="B3" s="61"/>
      <c r="C3" s="61"/>
      <c r="D3" s="61"/>
      <c r="E3" s="61"/>
      <c r="F3" s="61"/>
    </row>
    <row r="4" spans="1:6" ht="12.75">
      <c r="A4" s="61" t="s">
        <v>19</v>
      </c>
      <c r="B4" s="61"/>
      <c r="C4" s="61"/>
      <c r="D4" s="61"/>
      <c r="E4" s="61"/>
      <c r="F4" s="61"/>
    </row>
    <row r="6" spans="1:6" ht="38.25">
      <c r="A6" s="62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 t="s">
        <v>7</v>
      </c>
    </row>
    <row r="7" spans="1:6" ht="25.5" customHeight="1">
      <c r="A7" s="63">
        <v>1</v>
      </c>
      <c r="B7" s="64" t="s">
        <v>8</v>
      </c>
      <c r="C7" s="39">
        <v>6.02</v>
      </c>
      <c r="D7" s="39">
        <v>6.02</v>
      </c>
      <c r="E7" s="39">
        <v>9</v>
      </c>
      <c r="F7" s="40">
        <f>E7-D7</f>
        <v>2.9800000000000004</v>
      </c>
    </row>
    <row r="8" spans="1:6" ht="25.5" customHeight="1">
      <c r="A8" s="65">
        <f aca="true" t="shared" si="0" ref="A8:A19">+A7+1</f>
        <v>2</v>
      </c>
      <c r="B8" s="18" t="s">
        <v>20</v>
      </c>
      <c r="C8" s="43">
        <v>0.07756</v>
      </c>
      <c r="D8" s="43">
        <v>0.0869</v>
      </c>
      <c r="E8" s="43">
        <v>0.08469</v>
      </c>
      <c r="F8" s="44">
        <f>E8-D8</f>
        <v>-0.0022100000000000036</v>
      </c>
    </row>
    <row r="9" spans="1:6" ht="25.5" customHeight="1">
      <c r="A9" s="66">
        <f t="shared" si="0"/>
        <v>3</v>
      </c>
      <c r="B9" s="67" t="s">
        <v>21</v>
      </c>
      <c r="C9" s="47">
        <v>0.09537</v>
      </c>
      <c r="D9" s="47">
        <v>0.10685</v>
      </c>
      <c r="E9" s="47">
        <v>0.1025</v>
      </c>
      <c r="F9" s="48">
        <f>E9-D9</f>
        <v>-0.004350000000000007</v>
      </c>
    </row>
    <row r="10" spans="1:7" ht="25.5" customHeight="1">
      <c r="A10" s="65">
        <f t="shared" si="0"/>
        <v>4</v>
      </c>
      <c r="B10" s="68" t="s">
        <v>22</v>
      </c>
      <c r="C10" s="18"/>
      <c r="D10" s="18"/>
      <c r="E10" s="18"/>
      <c r="F10" s="69"/>
      <c r="G10" s="28" t="s">
        <v>23</v>
      </c>
    </row>
    <row r="11" spans="1:6" ht="30" customHeight="1">
      <c r="A11" s="65">
        <f t="shared" si="0"/>
        <v>5</v>
      </c>
      <c r="B11" s="70" t="s">
        <v>24</v>
      </c>
      <c r="C11" s="18"/>
      <c r="D11" s="18"/>
      <c r="E11" s="18"/>
      <c r="F11" s="69"/>
    </row>
    <row r="12" spans="1:7" ht="12.75">
      <c r="A12" s="65">
        <f t="shared" si="0"/>
        <v>6</v>
      </c>
      <c r="B12" s="71" t="s">
        <v>14</v>
      </c>
      <c r="C12" s="72">
        <f>ROUND(C7+C8*600+C9*(G12-600),2)</f>
        <v>131.71</v>
      </c>
      <c r="D12" s="72">
        <f>ROUND(D7+D8*600+D9*(G12-600),2)</f>
        <v>146.85</v>
      </c>
      <c r="E12" s="72">
        <f>ROUND(E7+E8*600+E9*(G12-600),2)</f>
        <v>144.89</v>
      </c>
      <c r="F12" s="73">
        <f>E12-D12</f>
        <v>-1.960000000000008</v>
      </c>
      <c r="G12" s="19">
        <v>1430</v>
      </c>
    </row>
    <row r="13" spans="1:6" ht="12.75">
      <c r="A13" s="65">
        <f t="shared" si="0"/>
        <v>7</v>
      </c>
      <c r="B13" s="71" t="s">
        <v>15</v>
      </c>
      <c r="C13" s="72"/>
      <c r="D13" s="72">
        <f>+D12-$C12</f>
        <v>15.139999999999986</v>
      </c>
      <c r="E13" s="72">
        <f>+E12-$C12</f>
        <v>13.179999999999978</v>
      </c>
      <c r="F13" s="73">
        <f>E13-D13</f>
        <v>-1.960000000000008</v>
      </c>
    </row>
    <row r="14" spans="1:6" ht="30" customHeight="1">
      <c r="A14" s="65">
        <f t="shared" si="0"/>
        <v>8</v>
      </c>
      <c r="B14" s="70" t="s">
        <v>25</v>
      </c>
      <c r="C14" s="18"/>
      <c r="D14" s="18"/>
      <c r="E14" s="18"/>
      <c r="F14" s="73"/>
    </row>
    <row r="15" spans="1:7" ht="12.75">
      <c r="A15" s="65">
        <f t="shared" si="0"/>
        <v>9</v>
      </c>
      <c r="B15" s="71" t="s">
        <v>14</v>
      </c>
      <c r="C15" s="72">
        <f>ROUND(+C$7+C$8*600+C$9*(G15-600),2)</f>
        <v>90.7</v>
      </c>
      <c r="D15" s="72">
        <f>ROUND(+D$7+D$8*600+D$9*(G15-600),2)</f>
        <v>100.9</v>
      </c>
      <c r="E15" s="72">
        <f>ROUND(+E$7+E$8*600+E$9*(G15-600),2)</f>
        <v>100.81</v>
      </c>
      <c r="F15" s="73">
        <f>E15-D15</f>
        <v>-0.09000000000000341</v>
      </c>
      <c r="G15" s="19">
        <v>1000</v>
      </c>
    </row>
    <row r="16" spans="1:6" ht="12.75">
      <c r="A16" s="65">
        <f t="shared" si="0"/>
        <v>10</v>
      </c>
      <c r="B16" s="71" t="s">
        <v>15</v>
      </c>
      <c r="C16" s="18"/>
      <c r="D16" s="72">
        <f>+D15-$C15</f>
        <v>10.200000000000003</v>
      </c>
      <c r="E16" s="72">
        <f>+E15-$C15</f>
        <v>10.11</v>
      </c>
      <c r="F16" s="73">
        <f>E16-D16</f>
        <v>-0.09000000000000341</v>
      </c>
    </row>
    <row r="17" spans="1:6" ht="28.5" customHeight="1">
      <c r="A17" s="65">
        <f t="shared" si="0"/>
        <v>11</v>
      </c>
      <c r="B17" s="70" t="s">
        <v>26</v>
      </c>
      <c r="C17" s="18"/>
      <c r="D17" s="18"/>
      <c r="E17" s="18"/>
      <c r="F17" s="73"/>
    </row>
    <row r="18" spans="1:7" ht="12.75">
      <c r="A18" s="65">
        <f t="shared" si="0"/>
        <v>12</v>
      </c>
      <c r="B18" s="71" t="s">
        <v>14</v>
      </c>
      <c r="C18" s="72">
        <f>ROUND(+C$7+C$8*600+C$9*(G18-600),2)</f>
        <v>64.67</v>
      </c>
      <c r="D18" s="72">
        <f>ROUND(+D$7+D$8*600+D$9*(G18-600),2)</f>
        <v>71.73</v>
      </c>
      <c r="E18" s="72">
        <f>ROUND(+E$7+E$8*600+E$9*(G18-600),2)</f>
        <v>72.83</v>
      </c>
      <c r="F18" s="73">
        <f>E18-D18</f>
        <v>1.0999999999999943</v>
      </c>
      <c r="G18" s="19">
        <v>727</v>
      </c>
    </row>
    <row r="19" spans="1:6" ht="12.75">
      <c r="A19" s="66">
        <f t="shared" si="0"/>
        <v>13</v>
      </c>
      <c r="B19" s="74" t="s">
        <v>15</v>
      </c>
      <c r="C19" s="75"/>
      <c r="D19" s="75">
        <f>+D18-$C18</f>
        <v>7.060000000000002</v>
      </c>
      <c r="E19" s="75">
        <f>+E18-$C18</f>
        <v>8.159999999999997</v>
      </c>
      <c r="F19" s="76">
        <f>E19-D19</f>
        <v>1.0999999999999943</v>
      </c>
    </row>
    <row r="21" spans="1:6" ht="27" customHeight="1">
      <c r="A21" s="77" t="s">
        <v>48</v>
      </c>
      <c r="B21" s="31"/>
      <c r="C21" s="31"/>
      <c r="D21" s="31"/>
      <c r="E21" s="31"/>
      <c r="F21" s="31"/>
    </row>
    <row r="22" spans="3:5" ht="12.75">
      <c r="C22" s="78"/>
      <c r="D22" s="79"/>
      <c r="E22" s="79"/>
    </row>
    <row r="23" spans="3:5" ht="12.75">
      <c r="C23" s="80"/>
      <c r="D23" s="80"/>
      <c r="E23" s="80"/>
    </row>
    <row r="24" spans="3:5" ht="12.75">
      <c r="C24" s="78"/>
      <c r="D24" s="79"/>
      <c r="E24" s="79"/>
    </row>
    <row r="25" ht="12.75">
      <c r="C25" s="78"/>
    </row>
  </sheetData>
  <mergeCells count="3">
    <mergeCell ref="A1:F1"/>
    <mergeCell ref="A21:F21"/>
    <mergeCell ref="A2:F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D6" sqref="D6"/>
    </sheetView>
  </sheetViews>
  <sheetFormatPr defaultColWidth="9.140625" defaultRowHeight="12.75"/>
  <cols>
    <col min="1" max="5" width="14.00390625" style="4" customWidth="1"/>
    <col min="6" max="6" width="11.00390625" style="4" customWidth="1"/>
    <col min="7" max="16384" width="9.140625" style="4" customWidth="1"/>
  </cols>
  <sheetData>
    <row r="1" spans="1:5" ht="18.75">
      <c r="A1" s="1"/>
      <c r="B1" s="2"/>
      <c r="C1" s="2"/>
      <c r="D1" s="2"/>
      <c r="E1" s="3"/>
    </row>
    <row r="2" spans="1:5" ht="18.75">
      <c r="A2" s="5" t="s">
        <v>46</v>
      </c>
      <c r="B2" s="6"/>
      <c r="C2" s="6"/>
      <c r="D2" s="6"/>
      <c r="E2" s="7"/>
    </row>
    <row r="3" spans="1:5" ht="21.75" customHeight="1">
      <c r="A3" s="5" t="s">
        <v>27</v>
      </c>
      <c r="B3" s="6"/>
      <c r="C3" s="6"/>
      <c r="D3" s="6"/>
      <c r="E3" s="7"/>
    </row>
    <row r="4" spans="1:5" ht="32.25" customHeight="1">
      <c r="A4" s="8" t="s">
        <v>28</v>
      </c>
      <c r="B4" s="9"/>
      <c r="C4" s="9"/>
      <c r="D4" s="9"/>
      <c r="E4" s="10"/>
    </row>
    <row r="5" spans="1:5" ht="32.25" customHeight="1">
      <c r="A5" s="11"/>
      <c r="B5" s="12"/>
      <c r="C5" s="12"/>
      <c r="D5" s="12"/>
      <c r="E5" s="13"/>
    </row>
    <row r="6" spans="1:5" s="83" customFormat="1" ht="58.5" customHeight="1" thickBot="1">
      <c r="A6" s="14" t="s">
        <v>29</v>
      </c>
      <c r="B6" s="15" t="s">
        <v>12</v>
      </c>
      <c r="C6" s="16" t="s">
        <v>30</v>
      </c>
      <c r="D6" s="15" t="s">
        <v>6</v>
      </c>
      <c r="E6" s="17" t="s">
        <v>31</v>
      </c>
    </row>
    <row r="7" spans="1:5" ht="15.75">
      <c r="A7" s="20" t="s">
        <v>32</v>
      </c>
      <c r="B7" s="21">
        <v>27</v>
      </c>
      <c r="C7" s="22">
        <v>40.991550000000004</v>
      </c>
      <c r="D7" s="22">
        <v>46.74852</v>
      </c>
      <c r="E7" s="23">
        <v>5.7569699999999955</v>
      </c>
    </row>
    <row r="8" spans="1:5" ht="15.75">
      <c r="A8" s="20" t="s">
        <v>33</v>
      </c>
      <c r="B8" s="21">
        <v>58</v>
      </c>
      <c r="C8" s="22">
        <v>78.5837</v>
      </c>
      <c r="D8" s="22">
        <v>79.75608</v>
      </c>
      <c r="E8" s="23">
        <v>1.172380000000004</v>
      </c>
    </row>
    <row r="9" spans="1:5" ht="15.75">
      <c r="A9" s="20" t="s">
        <v>34</v>
      </c>
      <c r="B9" s="21">
        <v>101</v>
      </c>
      <c r="C9" s="22">
        <v>130.72764999999998</v>
      </c>
      <c r="D9" s="22">
        <v>125.54075999999999</v>
      </c>
      <c r="E9" s="23">
        <v>-5.186889999999991</v>
      </c>
    </row>
    <row r="10" spans="1:5" ht="15.75">
      <c r="A10" s="20" t="s">
        <v>35</v>
      </c>
      <c r="B10" s="21">
        <v>131</v>
      </c>
      <c r="C10" s="22">
        <v>167.10715</v>
      </c>
      <c r="D10" s="22">
        <v>157.48355999999998</v>
      </c>
      <c r="E10" s="23">
        <v>-9.623590000000007</v>
      </c>
    </row>
    <row r="11" spans="1:5" ht="15.75">
      <c r="A11" s="20" t="s">
        <v>36</v>
      </c>
      <c r="B11" s="21">
        <v>137</v>
      </c>
      <c r="C11" s="22">
        <v>174.38305</v>
      </c>
      <c r="D11" s="22">
        <v>163.87212</v>
      </c>
      <c r="E11" s="23">
        <v>-10.510930000000002</v>
      </c>
    </row>
    <row r="12" spans="1:5" ht="15.75">
      <c r="A12" s="20" t="s">
        <v>37</v>
      </c>
      <c r="B12" s="21">
        <v>100</v>
      </c>
      <c r="C12" s="22">
        <v>129.515</v>
      </c>
      <c r="D12" s="22">
        <v>124.476</v>
      </c>
      <c r="E12" s="23">
        <v>-5.038999999999987</v>
      </c>
    </row>
    <row r="13" spans="1:5" ht="15.75">
      <c r="A13" s="20" t="s">
        <v>38</v>
      </c>
      <c r="B13" s="21">
        <v>89</v>
      </c>
      <c r="C13" s="22">
        <v>116.17585</v>
      </c>
      <c r="D13" s="22">
        <v>112.76364</v>
      </c>
      <c r="E13" s="23">
        <v>-3.4122100000000017</v>
      </c>
    </row>
    <row r="14" spans="1:5" ht="15.75">
      <c r="A14" s="20" t="s">
        <v>39</v>
      </c>
      <c r="B14" s="21">
        <v>64</v>
      </c>
      <c r="C14" s="22">
        <v>85.8596</v>
      </c>
      <c r="D14" s="22">
        <v>86.14464</v>
      </c>
      <c r="E14" s="23">
        <v>0.2850399999999951</v>
      </c>
    </row>
    <row r="15" spans="1:5" ht="15.75">
      <c r="A15" s="20" t="s">
        <v>40</v>
      </c>
      <c r="B15" s="21">
        <v>41</v>
      </c>
      <c r="C15" s="22">
        <v>57.96865</v>
      </c>
      <c r="D15" s="22">
        <v>61.655159999999995</v>
      </c>
      <c r="E15" s="23">
        <v>3.6865099999999984</v>
      </c>
    </row>
    <row r="16" spans="1:5" ht="15.75">
      <c r="A16" s="20" t="s">
        <v>41</v>
      </c>
      <c r="B16" s="21">
        <v>26</v>
      </c>
      <c r="C16" s="22">
        <v>39.7789</v>
      </c>
      <c r="D16" s="22">
        <v>45.68376</v>
      </c>
      <c r="E16" s="23">
        <v>5.904859999999999</v>
      </c>
    </row>
    <row r="17" spans="1:5" ht="15.75">
      <c r="A17" s="20" t="s">
        <v>42</v>
      </c>
      <c r="B17" s="21">
        <v>19</v>
      </c>
      <c r="C17" s="22">
        <v>31.29035</v>
      </c>
      <c r="D17" s="22">
        <v>38.23044</v>
      </c>
      <c r="E17" s="23">
        <v>6.940090000000001</v>
      </c>
    </row>
    <row r="18" spans="1:5" ht="15.75">
      <c r="A18" s="20" t="s">
        <v>43</v>
      </c>
      <c r="B18" s="21">
        <v>19</v>
      </c>
      <c r="C18" s="22">
        <v>31.29035</v>
      </c>
      <c r="D18" s="22">
        <v>38.23044</v>
      </c>
      <c r="E18" s="23">
        <v>6.940090000000001</v>
      </c>
    </row>
    <row r="19" spans="1:5" ht="15.75">
      <c r="A19" s="20"/>
      <c r="B19" s="21"/>
      <c r="C19" s="22"/>
      <c r="D19" s="22"/>
      <c r="E19" s="23"/>
    </row>
    <row r="20" spans="1:5" ht="16.5" thickBot="1">
      <c r="A20" s="24" t="s">
        <v>44</v>
      </c>
      <c r="B20" s="25">
        <f>SUM(B7:B18)</f>
        <v>812</v>
      </c>
      <c r="C20" s="26">
        <f>SUM(C7:C18)</f>
        <v>1083.6718</v>
      </c>
      <c r="D20" s="26">
        <f>SUM(D7:D18)</f>
        <v>1080.58512</v>
      </c>
      <c r="E20" s="27">
        <f>SUM(E7:E18)</f>
        <v>-3.086679999999994</v>
      </c>
    </row>
    <row r="21" ht="12.75">
      <c r="A21" s="51"/>
    </row>
    <row r="22" spans="1:5" ht="12.75">
      <c r="A22" s="59" t="s">
        <v>47</v>
      </c>
      <c r="B22" s="59"/>
      <c r="C22" s="59"/>
      <c r="D22" s="59"/>
      <c r="E22" s="59"/>
    </row>
  </sheetData>
  <mergeCells count="5">
    <mergeCell ref="A4:E4"/>
    <mergeCell ref="A1:E1"/>
    <mergeCell ref="A3:E3"/>
    <mergeCell ref="A22:E22"/>
    <mergeCell ref="A2:E2"/>
  </mergeCells>
  <printOptions horizontalCentered="1"/>
  <pageMargins left="0.75" right="0.75" top="1.5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E5" sqref="E1:E16384"/>
    </sheetView>
  </sheetViews>
  <sheetFormatPr defaultColWidth="9.140625" defaultRowHeight="12.75"/>
  <cols>
    <col min="1" max="5" width="14.00390625" style="19" customWidth="1"/>
    <col min="6" max="7" width="15.00390625" style="19" customWidth="1"/>
    <col min="8" max="16384" width="9.140625" style="19" customWidth="1"/>
  </cols>
  <sheetData>
    <row r="1" spans="1:5" s="4" customFormat="1" ht="18.75">
      <c r="A1" s="1"/>
      <c r="B1" s="2"/>
      <c r="C1" s="2"/>
      <c r="D1" s="2"/>
      <c r="E1" s="3"/>
    </row>
    <row r="2" spans="1:5" s="4" customFormat="1" ht="18.75">
      <c r="A2" s="5" t="s">
        <v>46</v>
      </c>
      <c r="B2" s="6"/>
      <c r="C2" s="6"/>
      <c r="D2" s="6"/>
      <c r="E2" s="7"/>
    </row>
    <row r="3" spans="1:5" s="4" customFormat="1" ht="21.75" customHeight="1">
      <c r="A3" s="5" t="s">
        <v>27</v>
      </c>
      <c r="B3" s="6"/>
      <c r="C3" s="6"/>
      <c r="D3" s="6"/>
      <c r="E3" s="7"/>
    </row>
    <row r="4" spans="1:5" s="4" customFormat="1" ht="32.25" customHeight="1">
      <c r="A4" s="8" t="s">
        <v>45</v>
      </c>
      <c r="B4" s="9"/>
      <c r="C4" s="9"/>
      <c r="D4" s="9"/>
      <c r="E4" s="10"/>
    </row>
    <row r="5" spans="1:5" s="4" customFormat="1" ht="32.25" customHeight="1">
      <c r="A5" s="11"/>
      <c r="B5" s="12"/>
      <c r="C5" s="12"/>
      <c r="D5" s="12"/>
      <c r="E5" s="13"/>
    </row>
    <row r="6" spans="1:6" ht="58.5" customHeight="1" thickBot="1">
      <c r="A6" s="14" t="s">
        <v>29</v>
      </c>
      <c r="B6" s="15" t="s">
        <v>23</v>
      </c>
      <c r="C6" s="16" t="s">
        <v>30</v>
      </c>
      <c r="D6" s="15" t="s">
        <v>6</v>
      </c>
      <c r="E6" s="17" t="s">
        <v>31</v>
      </c>
      <c r="F6" s="18"/>
    </row>
    <row r="7" spans="1:6" ht="15.75">
      <c r="A7" s="20" t="s">
        <v>32</v>
      </c>
      <c r="B7" s="21">
        <v>766.4314338396698</v>
      </c>
      <c r="C7" s="22">
        <v>75.94216513720257</v>
      </c>
      <c r="D7" s="22">
        <v>76.87272267426464</v>
      </c>
      <c r="E7" s="23">
        <v>0.9305575370620716</v>
      </c>
      <c r="F7" s="18"/>
    </row>
    <row r="8" spans="1:6" ht="15.75">
      <c r="A8" s="20" t="s">
        <v>33</v>
      </c>
      <c r="B8" s="21">
        <v>958.2070067609096</v>
      </c>
      <c r="C8" s="22">
        <v>96.43357687940996</v>
      </c>
      <c r="D8" s="22">
        <v>96.52914357197295</v>
      </c>
      <c r="E8" s="23">
        <v>0.09556669256299699</v>
      </c>
      <c r="F8" s="18"/>
    </row>
    <row r="9" spans="1:6" ht="15.75">
      <c r="A9" s="20" t="s">
        <v>34</v>
      </c>
      <c r="B9" s="21">
        <v>1200.1511985248924</v>
      </c>
      <c r="C9" s="22">
        <v>122.28555571358328</v>
      </c>
      <c r="D9" s="22">
        <v>121.32769739520589</v>
      </c>
      <c r="E9" s="23">
        <v>-0.9578583183773901</v>
      </c>
      <c r="F9" s="18"/>
    </row>
    <row r="10" spans="1:6" ht="15.75">
      <c r="A10" s="20" t="s">
        <v>35</v>
      </c>
      <c r="B10" s="21">
        <v>1391.377926069014</v>
      </c>
      <c r="C10" s="22">
        <v>142.71832277840022</v>
      </c>
      <c r="D10" s="22">
        <v>140.92786328829573</v>
      </c>
      <c r="E10" s="23">
        <v>-1.790459490104496</v>
      </c>
      <c r="F10" s="18"/>
    </row>
    <row r="11" spans="1:6" ht="15.75">
      <c r="A11" s="20" t="s">
        <v>36</v>
      </c>
      <c r="B11" s="21">
        <v>1430.1687242075689</v>
      </c>
      <c r="C11" s="22">
        <v>146.86315835030294</v>
      </c>
      <c r="D11" s="22">
        <v>144.9038037251032</v>
      </c>
      <c r="E11" s="23">
        <v>-1.959354625199751</v>
      </c>
      <c r="F11" s="18"/>
    </row>
    <row r="12" spans="1:6" ht="15.75">
      <c r="A12" s="20" t="s">
        <v>37</v>
      </c>
      <c r="B12" s="21">
        <v>1142.4193871279303</v>
      </c>
      <c r="C12" s="22">
        <v>116.11685393400649</v>
      </c>
      <c r="D12" s="22">
        <v>115.41035992245148</v>
      </c>
      <c r="E12" s="23">
        <v>-0.7064940115550087</v>
      </c>
      <c r="F12" s="18"/>
    </row>
    <row r="13" spans="1:6" ht="15.75">
      <c r="A13" s="20" t="s">
        <v>38</v>
      </c>
      <c r="B13" s="21">
        <v>1114.76586179647</v>
      </c>
      <c r="C13" s="22">
        <v>113.16204709881463</v>
      </c>
      <c r="D13" s="22">
        <v>112.5759565365528</v>
      </c>
      <c r="E13" s="23">
        <v>-0.5860905622618304</v>
      </c>
      <c r="F13" s="18"/>
    </row>
    <row r="14" spans="1:6" ht="15.75">
      <c r="A14" s="20" t="s">
        <v>39</v>
      </c>
      <c r="B14" s="21">
        <v>940.602230222144</v>
      </c>
      <c r="C14" s="22">
        <v>94.5524889014663</v>
      </c>
      <c r="D14" s="22">
        <v>94.7247067910791</v>
      </c>
      <c r="E14" s="23">
        <v>0.17221788961279572</v>
      </c>
      <c r="F14" s="18"/>
    </row>
    <row r="15" spans="1:6" ht="15.75">
      <c r="A15" s="20" t="s">
        <v>40</v>
      </c>
      <c r="B15" s="21">
        <v>831.383475283168</v>
      </c>
      <c r="C15" s="22">
        <v>82.88235571748179</v>
      </c>
      <c r="D15" s="22">
        <v>83.53011206609887</v>
      </c>
      <c r="E15" s="23">
        <v>0.6477563486170794</v>
      </c>
      <c r="F15" s="18"/>
    </row>
    <row r="16" spans="1:6" ht="15.75">
      <c r="A16" s="20" t="s">
        <v>41</v>
      </c>
      <c r="B16" s="21">
        <v>743.3604355079462</v>
      </c>
      <c r="C16" s="22">
        <v>73.47700589445957</v>
      </c>
      <c r="D16" s="22">
        <v>74.50801455825797</v>
      </c>
      <c r="E16" s="23">
        <v>1.0310086637984028</v>
      </c>
      <c r="F16" s="18"/>
    </row>
    <row r="17" spans="1:6" ht="15.75">
      <c r="A17" s="20" t="s">
        <v>42</v>
      </c>
      <c r="B17" s="21">
        <v>754.5192027394854</v>
      </c>
      <c r="C17" s="22">
        <v>74.66933133191675</v>
      </c>
      <c r="D17" s="22">
        <v>75.65175472318904</v>
      </c>
      <c r="E17" s="23">
        <v>0.9824233912722917</v>
      </c>
      <c r="F17" s="18"/>
    </row>
    <row r="18" spans="1:6" ht="15.75">
      <c r="A18" s="20" t="s">
        <v>43</v>
      </c>
      <c r="B18" s="21">
        <v>726.9349020985161</v>
      </c>
      <c r="C18" s="22">
        <v>71.72192122412854</v>
      </c>
      <c r="D18" s="22">
        <v>72.8244466603916</v>
      </c>
      <c r="E18" s="23">
        <v>1.1025254362630648</v>
      </c>
      <c r="F18" s="18"/>
    </row>
    <row r="19" spans="1:6" ht="15.75">
      <c r="A19" s="20"/>
      <c r="B19" s="21"/>
      <c r="C19" s="22"/>
      <c r="D19" s="22"/>
      <c r="E19" s="23"/>
      <c r="F19" s="18"/>
    </row>
    <row r="20" spans="1:6" ht="16.5" thickBot="1">
      <c r="A20" s="24" t="s">
        <v>44</v>
      </c>
      <c r="B20" s="25">
        <f>SUM(B7:B18)</f>
        <v>12000.321784177715</v>
      </c>
      <c r="C20" s="26">
        <f>SUM(C7:C18)</f>
        <v>1210.8247829611728</v>
      </c>
      <c r="D20" s="26">
        <f>SUM(D7:D18)</f>
        <v>1209.7865819128633</v>
      </c>
      <c r="E20" s="27">
        <f>SUM(E7:E18)</f>
        <v>-1.038201048309773</v>
      </c>
      <c r="F20" s="18"/>
    </row>
    <row r="21" spans="1:2" ht="12.75">
      <c r="A21" s="28"/>
      <c r="B21" s="29"/>
    </row>
    <row r="22" spans="1:5" ht="24.75" customHeight="1">
      <c r="A22" s="30" t="s">
        <v>49</v>
      </c>
      <c r="B22" s="31"/>
      <c r="C22" s="31"/>
      <c r="D22" s="31"/>
      <c r="E22" s="31"/>
    </row>
  </sheetData>
  <mergeCells count="5">
    <mergeCell ref="A1:E1"/>
    <mergeCell ref="A3:E3"/>
    <mergeCell ref="A4:E4"/>
    <mergeCell ref="A22:E22"/>
    <mergeCell ref="A2:E2"/>
  </mergeCells>
  <printOptions horizontalCentered="1"/>
  <pageMargins left="0.75" right="0.75" top="1.5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No Name</cp:lastModifiedBy>
  <cp:lastPrinted>2008-06-28T22:56:45Z</cp:lastPrinted>
  <dcterms:created xsi:type="dcterms:W3CDTF">2008-06-17T21:25:05Z</dcterms:created>
  <dcterms:modified xsi:type="dcterms:W3CDTF">2008-06-28T22:57:01Z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