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ustomProperty4.bin" ContentType="application/vnd.openxmlformats-officedocument.spreadsheetml.customProperty"/>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customProperty7.bin" ContentType="application/vnd.openxmlformats-officedocument.spreadsheetml.customProperty"/>
  <Override PartName="/xl/customProperty2.bin" ContentType="application/vnd.openxmlformats-officedocument.spreadsheetml.customProperty"/>
  <Override PartName="/xl/customProperty8.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xl/customProperty3.bin" ContentType="application/vnd.openxmlformats-officedocument.spreadsheetml.customProperty"/>
  <Override PartName="/xl/customProperty9.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xl/customProperty12.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bin" ContentType="application/vnd.openxmlformats-officedocument.spreadsheetml.customProperty"/>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Administrative Resources\Public\Rate Dept Filings WUTC Portal\21-11-23 Accounting Petition Tacoma LNG\"/>
    </mc:Choice>
  </mc:AlternateContent>
  <bookViews>
    <workbookView xWindow="-15" yWindow="7290" windowWidth="28830" windowHeight="7350" tabRatio="875"/>
  </bookViews>
  <sheets>
    <sheet name="REDACTED" sheetId="87" r:id="rId1"/>
    <sheet name="Confidential Attach A (R)" sheetId="33" r:id="rId2"/>
    <sheet name="Summary (R)" sheetId="85" r:id="rId3"/>
    <sheet name="ROR" sheetId="86" r:id="rId4"/>
    <sheet name="Pro-forma Plant Additions=&gt;" sheetId="56" r:id="rId5"/>
    <sheet name="G361 Additions (R)" sheetId="34" r:id="rId6"/>
    <sheet name="G362 Additions (R)" sheetId="75" r:id="rId7"/>
    <sheet name="G363 Additions (R)" sheetId="78" r:id="rId8"/>
    <sheet name="G364 Additions (R)" sheetId="79" r:id="rId9"/>
    <sheet name="G3912 Additions (R)" sheetId="84" r:id="rId10"/>
    <sheet name="G397 Additions (R)" sheetId="80" r:id="rId11"/>
    <sheet name="G303 Additions (R)" sheetId="81" r:id="rId12"/>
    <sheet name="Misc Storage Additions (R)" sheetId="82" r:id="rId13"/>
    <sheet name="Misc IT Additions (R)" sheetId="83" r:id="rId14"/>
    <sheet name="MACRS" sheetId="50" r:id="rId15"/>
    <sheet name="Forecast Additions (R)" sheetId="63" r:id="rId16"/>
  </sheets>
  <externalReferences>
    <externalReference r:id="rId17"/>
  </externalReferences>
  <definedNames>
    <definedName name="__123Graph_ECURRENT" localSheetId="11" hidden="1">[1]ConsolidatingPL!#REF!</definedName>
    <definedName name="__123Graph_ECURRENT" localSheetId="6" hidden="1">[1]ConsolidatingPL!#REF!</definedName>
    <definedName name="__123Graph_ECURRENT" localSheetId="7" hidden="1">[1]ConsolidatingPL!#REF!</definedName>
    <definedName name="__123Graph_ECURRENT" localSheetId="8" hidden="1">[1]ConsolidatingPL!#REF!</definedName>
    <definedName name="__123Graph_ECURRENT" localSheetId="9" hidden="1">[1]ConsolidatingPL!#REF!</definedName>
    <definedName name="__123Graph_ECURRENT" localSheetId="10" hidden="1">[1]ConsolidatingPL!#REF!</definedName>
    <definedName name="__123Graph_ECURRENT" localSheetId="13" hidden="1">[1]ConsolidatingPL!#REF!</definedName>
    <definedName name="__123Graph_ECURRENT" localSheetId="12" hidden="1">[1]ConsolidatingPL!#REF!</definedName>
    <definedName name="__123Graph_ECURRENT" hidden="1">[1]ConsolidatingPL!#REF!</definedName>
    <definedName name="_Order1" hidden="1">255</definedName>
    <definedName name="_Order2" hidden="1">255</definedName>
    <definedName name="_six6" hidden="1">{#N/A,#N/A,FALSE,"CRPT";#N/A,#N/A,FALSE,"TREND";#N/A,#N/A,FALSE,"%Curve"}</definedName>
    <definedName name="a" hidden="1">{#N/A,#N/A,FALSE,"Coversheet";#N/A,#N/A,FALSE,"QA"}</definedName>
    <definedName name="AccessDatabase" hidden="1">"I:\COMTREL\FINICLE\TradeSummary.mdb"</definedName>
    <definedName name="b" hidden="1">{#N/A,#N/A,FALSE,"Coversheet";#N/A,#N/A,FALSE,"QA"}</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stimate" hidden="1">{#N/A,#N/A,FALSE,"Summ";#N/A,#N/A,FALSE,"General"}</definedName>
    <definedName name="ex" hidden="1">{#N/A,#N/A,FALSE,"Summ";#N/A,#N/A,FALSE,"General"}</definedName>
    <definedName name="new" hidden="1">{#N/A,#N/A,FALSE,"Summ";#N/A,#N/A,FALSE,"General"}</definedName>
    <definedName name="_xlnm.Print_Area" localSheetId="1">'Confidential Attach A (R)'!$A$1:$E$29</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u" hidden="1">{#N/A,#N/A,FALSE,"Summ";#N/A,#N/A,FALSE,"General"}</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s>
  <calcPr calcId="162913"/>
</workbook>
</file>

<file path=xl/calcChain.xml><?xml version="1.0" encoding="utf-8"?>
<calcChain xmlns="http://schemas.openxmlformats.org/spreadsheetml/2006/main">
  <c r="I18" i="34" l="1"/>
  <c r="I19" i="34"/>
  <c r="G18" i="34"/>
  <c r="G19" i="34"/>
  <c r="E18" i="34"/>
  <c r="E19" i="34"/>
  <c r="C18" i="34"/>
  <c r="B18" i="34" s="1"/>
  <c r="C19" i="34"/>
  <c r="B19" i="34" s="1"/>
  <c r="B19" i="63" l="1"/>
  <c r="C22" i="33" l="1"/>
  <c r="D19" i="86"/>
  <c r="E19" i="86" s="1"/>
  <c r="C19" i="86"/>
  <c r="D18" i="86"/>
  <c r="C18" i="86"/>
  <c r="C20" i="86" s="1"/>
  <c r="C15" i="86"/>
  <c r="E14" i="86"/>
  <c r="E15" i="86" s="1"/>
  <c r="E18" i="86" l="1"/>
  <c r="E20" i="86" s="1"/>
  <c r="AP6" i="34" l="1"/>
  <c r="E9" i="84" l="1"/>
  <c r="E10" i="84" s="1"/>
  <c r="W6" i="84"/>
  <c r="C14" i="83"/>
  <c r="C15" i="83" s="1"/>
  <c r="C16" i="83" s="1"/>
  <c r="C17" i="83" s="1"/>
  <c r="E9" i="83"/>
  <c r="E10" i="83" s="1"/>
  <c r="C14" i="82"/>
  <c r="C15" i="82" s="1"/>
  <c r="C16" i="82" s="1"/>
  <c r="C17" i="82" s="1"/>
  <c r="E9" i="82"/>
  <c r="E10" i="82" s="1"/>
  <c r="E9" i="81"/>
  <c r="E10" i="81" s="1"/>
  <c r="C14" i="80"/>
  <c r="C15" i="80" s="1"/>
  <c r="C16" i="80" s="1"/>
  <c r="C17" i="80" s="1"/>
  <c r="E9" i="80"/>
  <c r="E14" i="80" s="1"/>
  <c r="G14" i="80" s="1"/>
  <c r="C14" i="79"/>
  <c r="B14" i="79" s="1"/>
  <c r="E9" i="79"/>
  <c r="C14" i="78"/>
  <c r="C15" i="78" s="1"/>
  <c r="C16" i="78" s="1"/>
  <c r="C17" i="78" s="1"/>
  <c r="E9" i="78"/>
  <c r="E10" i="78" s="1"/>
  <c r="W6" i="83"/>
  <c r="W6" i="82"/>
  <c r="W6" i="81"/>
  <c r="W6" i="80"/>
  <c r="W6" i="79"/>
  <c r="W6" i="78"/>
  <c r="C18" i="83" l="1"/>
  <c r="C68" i="82"/>
  <c r="C18" i="82"/>
  <c r="C68" i="80"/>
  <c r="C18" i="80"/>
  <c r="E18" i="80"/>
  <c r="C18" i="78"/>
  <c r="E18" i="78" s="1"/>
  <c r="B14" i="80"/>
  <c r="B14" i="82"/>
  <c r="C68" i="83"/>
  <c r="C15" i="79"/>
  <c r="C16" i="79" s="1"/>
  <c r="C17" i="79" s="1"/>
  <c r="B15" i="83"/>
  <c r="E16" i="83"/>
  <c r="B14" i="83"/>
  <c r="E15" i="83"/>
  <c r="E14" i="79"/>
  <c r="G14" i="79" s="1"/>
  <c r="E10" i="79"/>
  <c r="E16" i="78"/>
  <c r="B14" i="78"/>
  <c r="E14" i="83"/>
  <c r="E14" i="82"/>
  <c r="E15" i="80"/>
  <c r="G15" i="80" s="1"/>
  <c r="B15" i="80"/>
  <c r="I14" i="80"/>
  <c r="E10" i="80"/>
  <c r="B15" i="78"/>
  <c r="E15" i="78"/>
  <c r="E14" i="78"/>
  <c r="C19" i="83" l="1"/>
  <c r="E19" i="83"/>
  <c r="B18" i="83"/>
  <c r="E18" i="83"/>
  <c r="B18" i="82"/>
  <c r="C19" i="82"/>
  <c r="E18" i="82"/>
  <c r="C19" i="80"/>
  <c r="E19" i="80"/>
  <c r="B18" i="80"/>
  <c r="C18" i="79"/>
  <c r="B18" i="78"/>
  <c r="E19" i="78"/>
  <c r="C19" i="78"/>
  <c r="C74" i="84"/>
  <c r="C68" i="79"/>
  <c r="B16" i="83"/>
  <c r="E15" i="79"/>
  <c r="G15" i="79" s="1"/>
  <c r="B15" i="79"/>
  <c r="E17" i="78"/>
  <c r="B16" i="78"/>
  <c r="G14" i="83"/>
  <c r="G14" i="82"/>
  <c r="E16" i="82"/>
  <c r="B15" i="82"/>
  <c r="E15" i="82"/>
  <c r="B16" i="80"/>
  <c r="E17" i="80"/>
  <c r="E16" i="80"/>
  <c r="G16" i="80" s="1"/>
  <c r="I15" i="80"/>
  <c r="B16" i="79"/>
  <c r="E17" i="79"/>
  <c r="I14" i="79"/>
  <c r="E16" i="79"/>
  <c r="G14" i="78"/>
  <c r="B17" i="78"/>
  <c r="B19" i="83" l="1"/>
  <c r="B19" i="82"/>
  <c r="E19" i="82"/>
  <c r="B19" i="80"/>
  <c r="B18" i="79"/>
  <c r="C19" i="79"/>
  <c r="E19" i="79"/>
  <c r="E18" i="79"/>
  <c r="B19" i="78"/>
  <c r="B17" i="83"/>
  <c r="E17" i="83"/>
  <c r="G17" i="80"/>
  <c r="G15" i="83"/>
  <c r="I14" i="83"/>
  <c r="B16" i="82"/>
  <c r="G15" i="82"/>
  <c r="I14" i="82"/>
  <c r="I16" i="80"/>
  <c r="B17" i="80"/>
  <c r="G16" i="79"/>
  <c r="I15" i="79"/>
  <c r="B17" i="79"/>
  <c r="I14" i="78"/>
  <c r="G15" i="78"/>
  <c r="I17" i="80" l="1"/>
  <c r="G18" i="80"/>
  <c r="B19" i="79"/>
  <c r="G16" i="83"/>
  <c r="I15" i="83"/>
  <c r="B17" i="82"/>
  <c r="G16" i="82"/>
  <c r="I15" i="82"/>
  <c r="E17" i="82"/>
  <c r="G17" i="79"/>
  <c r="G18" i="79" s="1"/>
  <c r="I16" i="79"/>
  <c r="G16" i="78"/>
  <c r="I15" i="78"/>
  <c r="G19" i="80" l="1"/>
  <c r="I19" i="80" s="1"/>
  <c r="I18" i="80"/>
  <c r="G19" i="79"/>
  <c r="I19" i="79" s="1"/>
  <c r="I18" i="79"/>
  <c r="G17" i="83"/>
  <c r="G18" i="83" s="1"/>
  <c r="I16" i="83"/>
  <c r="G17" i="82"/>
  <c r="G18" i="82" s="1"/>
  <c r="I16" i="82"/>
  <c r="I17" i="79"/>
  <c r="G17" i="78"/>
  <c r="G18" i="78" s="1"/>
  <c r="I16" i="78"/>
  <c r="G19" i="83" l="1"/>
  <c r="I19" i="83" s="1"/>
  <c r="I18" i="83"/>
  <c r="G19" i="82"/>
  <c r="I19" i="82" s="1"/>
  <c r="I18" i="82"/>
  <c r="G19" i="78"/>
  <c r="I19" i="78" s="1"/>
  <c r="I18" i="78"/>
  <c r="I17" i="83"/>
  <c r="I17" i="82"/>
  <c r="I17" i="78"/>
  <c r="E9" i="34" l="1"/>
  <c r="E10" i="34" s="1"/>
  <c r="E9" i="75" l="1"/>
  <c r="W6" i="75"/>
  <c r="C14" i="75"/>
  <c r="E14" i="75" l="1"/>
  <c r="G14" i="75" s="1"/>
  <c r="I14" i="75" s="1"/>
  <c r="B14" i="75"/>
  <c r="C15" i="75"/>
  <c r="C14" i="34"/>
  <c r="E10" i="75"/>
  <c r="B15" i="75" l="1"/>
  <c r="C16" i="75"/>
  <c r="E16" i="75" s="1"/>
  <c r="E15" i="75"/>
  <c r="G15" i="75" s="1"/>
  <c r="B14" i="34"/>
  <c r="E14" i="34"/>
  <c r="G14" i="34" s="1"/>
  <c r="I14" i="34" s="1"/>
  <c r="C15" i="34"/>
  <c r="E15" i="34" s="1"/>
  <c r="G15" i="34" s="1"/>
  <c r="G16" i="75" l="1"/>
  <c r="C17" i="75"/>
  <c r="B16" i="75"/>
  <c r="I15" i="75"/>
  <c r="B15" i="34"/>
  <c r="I15" i="34"/>
  <c r="C16" i="34"/>
  <c r="E17" i="75" l="1"/>
  <c r="G17" i="75" s="1"/>
  <c r="C18" i="75"/>
  <c r="I16" i="75"/>
  <c r="B17" i="75"/>
  <c r="B16" i="34"/>
  <c r="C17" i="34"/>
  <c r="E17" i="34" s="1"/>
  <c r="E16" i="34"/>
  <c r="I17" i="75" l="1"/>
  <c r="B18" i="75"/>
  <c r="C19" i="75"/>
  <c r="E18" i="75"/>
  <c r="G18" i="75" s="1"/>
  <c r="G16" i="34"/>
  <c r="B17" i="34"/>
  <c r="I18" i="75" l="1"/>
  <c r="B19" i="75"/>
  <c r="E19" i="75"/>
  <c r="G19" i="75" s="1"/>
  <c r="I19" i="75" s="1"/>
  <c r="I16" i="34"/>
  <c r="G17" i="34"/>
  <c r="I17" i="34" l="1"/>
  <c r="A16" i="33" l="1"/>
  <c r="A17" i="33" s="1"/>
  <c r="A18" i="33" s="1"/>
  <c r="A19" i="33" s="1"/>
  <c r="A20" i="33" l="1"/>
  <c r="A21" i="33" s="1"/>
  <c r="A22" i="33" s="1"/>
  <c r="A23" i="33" s="1"/>
  <c r="A24" i="33" s="1"/>
  <c r="A25" i="33" s="1"/>
  <c r="A26" i="33" s="1"/>
  <c r="A27" i="33" s="1"/>
  <c r="A28" i="33" s="1"/>
  <c r="A29" i="33" l="1"/>
  <c r="AJ10" i="50" l="1"/>
  <c r="AN9" i="50"/>
  <c r="AN10" i="50" s="1"/>
  <c r="AN11" i="50" s="1"/>
  <c r="AN12" i="50" s="1"/>
  <c r="AN13" i="50" s="1"/>
  <c r="AN14" i="50" s="1"/>
  <c r="AN15" i="50" s="1"/>
  <c r="AN16" i="50" s="1"/>
  <c r="AN17" i="50" s="1"/>
  <c r="AN18" i="50" s="1"/>
  <c r="AN19" i="50" s="1"/>
  <c r="AJ9" i="50"/>
  <c r="AJ8" i="50"/>
  <c r="AB8" i="50"/>
  <c r="AB9" i="50" s="1"/>
  <c r="AB10" i="50" s="1"/>
  <c r="AB11" i="50" s="1"/>
  <c r="AB12" i="50" s="1"/>
  <c r="AB13" i="50" s="1"/>
  <c r="AB14" i="50" s="1"/>
  <c r="AB15" i="50" s="1"/>
  <c r="AB16" i="50" s="1"/>
  <c r="AB17" i="50" s="1"/>
  <c r="AB18" i="50" s="1"/>
  <c r="AB19" i="50" s="1"/>
  <c r="AB20" i="50" s="1"/>
  <c r="AB21" i="50" s="1"/>
  <c r="AB22" i="50" s="1"/>
  <c r="AB23" i="50" s="1"/>
  <c r="AB24" i="50" s="1"/>
  <c r="AB25" i="50" s="1"/>
  <c r="AB26" i="50" s="1"/>
  <c r="AB27" i="50" s="1"/>
  <c r="V8" i="50"/>
  <c r="V9" i="50" s="1"/>
  <c r="V10" i="50" s="1"/>
  <c r="V11" i="50" s="1"/>
  <c r="V12" i="50" s="1"/>
  <c r="V13" i="50" s="1"/>
  <c r="V14" i="50" s="1"/>
  <c r="V15" i="50" s="1"/>
  <c r="V16" i="50" s="1"/>
  <c r="V17" i="50" s="1"/>
  <c r="V18" i="50" s="1"/>
  <c r="V19" i="50" s="1"/>
  <c r="V20" i="50" s="1"/>
  <c r="V21" i="50" s="1"/>
  <c r="V22" i="50" s="1"/>
  <c r="A8" i="50"/>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N7" i="50"/>
  <c r="AN8" i="50" s="1"/>
  <c r="AJ7" i="50"/>
  <c r="AK7" i="50" s="1"/>
  <c r="AK8" i="50" s="1"/>
  <c r="AK9" i="50" s="1"/>
  <c r="AK10" i="50" s="1"/>
  <c r="AH7" i="50"/>
  <c r="AH8" i="50" s="1"/>
  <c r="AH9" i="50" s="1"/>
  <c r="AH10" i="50" s="1"/>
  <c r="AH11" i="50" s="1"/>
  <c r="AH12" i="50" s="1"/>
  <c r="AH13" i="50" s="1"/>
  <c r="AH14" i="50" s="1"/>
  <c r="AH15" i="50" s="1"/>
  <c r="AH16" i="50" s="1"/>
  <c r="AH17" i="50" s="1"/>
  <c r="AH18" i="50" s="1"/>
  <c r="AH19" i="50" s="1"/>
  <c r="AH20" i="50" s="1"/>
  <c r="AH21" i="50" s="1"/>
  <c r="AH22" i="50" s="1"/>
  <c r="AH23" i="50" s="1"/>
  <c r="AH24" i="50" s="1"/>
  <c r="AH25" i="50" s="1"/>
  <c r="AH26" i="50" s="1"/>
  <c r="AH27" i="50" s="1"/>
  <c r="AH28" i="50" s="1"/>
  <c r="AH29" i="50" s="1"/>
  <c r="AH30" i="50" s="1"/>
  <c r="AH31" i="50" s="1"/>
  <c r="AH32" i="50" s="1"/>
  <c r="AH33" i="50" s="1"/>
  <c r="AH34" i="50" s="1"/>
  <c r="AH35" i="50" s="1"/>
  <c r="AH36" i="50" s="1"/>
  <c r="AH37" i="50" s="1"/>
  <c r="AH38" i="50" s="1"/>
  <c r="AH39" i="50" s="1"/>
  <c r="AH40" i="50" s="1"/>
  <c r="AH41" i="50" s="1"/>
  <c r="AH42" i="50" s="1"/>
  <c r="AH43" i="50" s="1"/>
  <c r="AH44" i="50" s="1"/>
  <c r="AH45" i="50" s="1"/>
  <c r="AH46" i="50" s="1"/>
  <c r="AE7" i="50"/>
  <c r="AE8" i="50" s="1"/>
  <c r="AE9" i="50" s="1"/>
  <c r="AE10" i="50" s="1"/>
  <c r="AE11" i="50" s="1"/>
  <c r="AE12" i="50" s="1"/>
  <c r="AE13" i="50" s="1"/>
  <c r="AE14" i="50" s="1"/>
  <c r="AE15" i="50" s="1"/>
  <c r="AE16" i="50" s="1"/>
  <c r="AE17" i="50" s="1"/>
  <c r="AE18" i="50" s="1"/>
  <c r="AE19" i="50" s="1"/>
  <c r="AE20" i="50" s="1"/>
  <c r="AE21" i="50" s="1"/>
  <c r="AE22" i="50" s="1"/>
  <c r="AE23" i="50" s="1"/>
  <c r="AE24" i="50" s="1"/>
  <c r="AE25" i="50" s="1"/>
  <c r="AE26" i="50" s="1"/>
  <c r="AE27" i="50" s="1"/>
  <c r="AE28" i="50" s="1"/>
  <c r="AE29" i="50" s="1"/>
  <c r="AE30" i="50" s="1"/>
  <c r="AE31" i="50" s="1"/>
  <c r="AE32" i="50" s="1"/>
  <c r="AE33" i="50" s="1"/>
  <c r="AE34" i="50" s="1"/>
  <c r="AE35" i="50" s="1"/>
  <c r="AE36" i="50" s="1"/>
  <c r="AE37" i="50" s="1"/>
  <c r="AE38" i="50" s="1"/>
  <c r="AB7" i="50"/>
  <c r="Y7" i="50"/>
  <c r="Y8" i="50" s="1"/>
  <c r="Y9" i="50" s="1"/>
  <c r="Y10" i="50" s="1"/>
  <c r="Y11" i="50" s="1"/>
  <c r="Y12" i="50" s="1"/>
  <c r="Y13" i="50" s="1"/>
  <c r="Y14" i="50" s="1"/>
  <c r="Y15" i="50" s="1"/>
  <c r="Y16" i="50" s="1"/>
  <c r="Y17" i="50" s="1"/>
  <c r="V7" i="50"/>
  <c r="S7" i="50"/>
  <c r="S8" i="50" s="1"/>
  <c r="S9" i="50" s="1"/>
  <c r="S10" i="50" s="1"/>
  <c r="S11" i="50" s="1"/>
  <c r="S12" i="50" s="1"/>
  <c r="S13" i="50" s="1"/>
  <c r="S14" i="50" s="1"/>
  <c r="S15" i="50" s="1"/>
  <c r="S16" i="50" s="1"/>
  <c r="S17" i="50" s="1"/>
  <c r="S18" i="50" s="1"/>
  <c r="S19" i="50" s="1"/>
  <c r="P7" i="50"/>
  <c r="P8" i="50" s="1"/>
  <c r="P9" i="50" s="1"/>
  <c r="P10" i="50" s="1"/>
  <c r="P11" i="50" s="1"/>
  <c r="P12" i="50" s="1"/>
  <c r="P13" i="50" s="1"/>
  <c r="P14" i="50" s="1"/>
  <c r="P15" i="50" s="1"/>
  <c r="P16" i="50" s="1"/>
  <c r="P17" i="50" s="1"/>
  <c r="M7" i="50"/>
  <c r="M8" i="50" s="1"/>
  <c r="M9" i="50" s="1"/>
  <c r="M10" i="50" s="1"/>
  <c r="M11" i="50" s="1"/>
  <c r="M12" i="50" s="1"/>
  <c r="M13" i="50" s="1"/>
  <c r="M14" i="50" s="1"/>
  <c r="M15" i="50" s="1"/>
  <c r="M16" i="50" s="1"/>
  <c r="J7" i="50"/>
  <c r="J8" i="50" s="1"/>
  <c r="J9" i="50" s="1"/>
  <c r="J10" i="50" s="1"/>
  <c r="J11" i="50" s="1"/>
  <c r="J12" i="50" s="1"/>
  <c r="J13" i="50" s="1"/>
  <c r="J14" i="50" s="1"/>
  <c r="G7" i="50"/>
  <c r="G8" i="50" s="1"/>
  <c r="G9" i="50" s="1"/>
  <c r="G10" i="50" s="1"/>
  <c r="G11" i="50" s="1"/>
  <c r="G12" i="50" s="1"/>
  <c r="D7" i="50"/>
  <c r="D8" i="50" s="1"/>
  <c r="D9" i="50" s="1"/>
  <c r="D10" i="50" s="1"/>
  <c r="G6" i="50"/>
  <c r="J6" i="50" s="1"/>
  <c r="P6" i="50" s="1"/>
  <c r="V6" i="50" s="1"/>
  <c r="AB6" i="50" s="1"/>
  <c r="AE6" i="50" s="1"/>
  <c r="AH6" i="50" l="1"/>
  <c r="AN6" i="50"/>
  <c r="M6" i="50"/>
  <c r="S6" i="50"/>
  <c r="Y6" i="50" s="1"/>
  <c r="E68" i="80" l="1"/>
  <c r="E68" i="79"/>
  <c r="E68" i="83" l="1"/>
  <c r="E68" i="82"/>
  <c r="C74" i="81" l="1"/>
  <c r="E74" i="81" l="1"/>
  <c r="E74" i="84" l="1"/>
  <c r="D68" i="79" l="1"/>
  <c r="D68" i="83" l="1"/>
  <c r="D68" i="82"/>
  <c r="D68" i="80"/>
  <c r="D74" i="81" l="1"/>
  <c r="D74" i="84" l="1"/>
  <c r="C68" i="34" l="1"/>
  <c r="E68" i="34" l="1"/>
  <c r="D68" i="34" l="1"/>
</calcChain>
</file>

<file path=xl/sharedStrings.xml><?xml version="1.0" encoding="utf-8"?>
<sst xmlns="http://schemas.openxmlformats.org/spreadsheetml/2006/main" count="557" uniqueCount="152">
  <si>
    <t>Net Book Value</t>
  </si>
  <si>
    <t>Year</t>
  </si>
  <si>
    <t>Total</t>
  </si>
  <si>
    <t>LINE</t>
  </si>
  <si>
    <t>NO.</t>
  </si>
  <si>
    <t>DESCRIPTION</t>
  </si>
  <si>
    <t>RATEBASE (AMA) UTILITY PLANT RATEBASE</t>
  </si>
  <si>
    <t>OPERATING EXPENSE</t>
  </si>
  <si>
    <t>Date</t>
  </si>
  <si>
    <t>Depreciable Plant Balance</t>
  </si>
  <si>
    <t>Depreciation Expense</t>
  </si>
  <si>
    <t>Accumulated Depreciation</t>
  </si>
  <si>
    <t>NBV Diff</t>
  </si>
  <si>
    <t>ADFIT</t>
  </si>
  <si>
    <t>DFIT</t>
  </si>
  <si>
    <t>Expense (k)</t>
  </si>
  <si>
    <t>Tax</t>
  </si>
  <si>
    <t>Book</t>
  </si>
  <si>
    <t>Tax (c) = (a)</t>
  </si>
  <si>
    <t>Book (d) = (b)</t>
  </si>
  <si>
    <t xml:space="preserve">Book  </t>
  </si>
  <si>
    <t>Book &gt; Tax</t>
  </si>
  <si>
    <t>= - curr mos</t>
  </si>
  <si>
    <t>x Tax Table</t>
  </si>
  <si>
    <t>x Depr % ÷ 12</t>
  </si>
  <si>
    <t>(e) = prior</t>
  </si>
  <si>
    <t>(f) = prior</t>
  </si>
  <si>
    <t>(j) = - (i) *</t>
  </si>
  <si>
    <t>(j) + prior</t>
  </si>
  <si>
    <t>(a)</t>
  </si>
  <si>
    <t>(b)</t>
  </si>
  <si>
    <t>mos.</t>
  </si>
  <si>
    <t>mos- (c)</t>
  </si>
  <si>
    <t>mos - (d)</t>
  </si>
  <si>
    <t>(g) = (a) + (e)</t>
  </si>
  <si>
    <t>(h) = (b) + (f)</t>
  </si>
  <si>
    <t>(i) = (h) - (g)</t>
  </si>
  <si>
    <t>mos (j)</t>
  </si>
  <si>
    <t>5-Years</t>
  </si>
  <si>
    <t>PUGET SOUND ENERGY</t>
  </si>
  <si>
    <t>Current</t>
  </si>
  <si>
    <t>New</t>
  </si>
  <si>
    <t xml:space="preserve"> </t>
  </si>
  <si>
    <t>MACRS-Federal Post 1986 Vintages</t>
  </si>
  <si>
    <t>200 DB</t>
  </si>
  <si>
    <t>150 DB</t>
  </si>
  <si>
    <t>S/L</t>
  </si>
  <si>
    <t>STRAIGHT-LINE</t>
  </si>
  <si>
    <t>3-Years</t>
  </si>
  <si>
    <t>Cumulative</t>
  </si>
  <si>
    <t>7-Years</t>
  </si>
  <si>
    <t>9-Years</t>
  </si>
  <si>
    <t>10-Years</t>
  </si>
  <si>
    <t>12-Years</t>
  </si>
  <si>
    <t>15-Years</t>
  </si>
  <si>
    <t>20-Years</t>
  </si>
  <si>
    <t>31.5-Years</t>
  </si>
  <si>
    <t>39-Years</t>
  </si>
  <si>
    <t>TAX DEPRECIATION</t>
  </si>
  <si>
    <t>CAPITAL RECOVERY</t>
  </si>
  <si>
    <t>TAX DEPRECIATION RATES</t>
  </si>
  <si>
    <t>%'s</t>
  </si>
  <si>
    <t>Depreciation Rate</t>
  </si>
  <si>
    <t>check</t>
  </si>
  <si>
    <t>PLANT ADDITIONS</t>
  </si>
  <si>
    <t>ACCUM DEPRECIATION</t>
  </si>
  <si>
    <t>DEFERRED INCOME TAX LIABILITY</t>
  </si>
  <si>
    <t>TOTAL OPERATING EXPENSE</t>
  </si>
  <si>
    <t>FERC Classification</t>
  </si>
  <si>
    <t>Liquified Natural Gas Plant</t>
  </si>
  <si>
    <t>MACRS 15 YEAR</t>
  </si>
  <si>
    <t>Liquified Natural Gas Facility</t>
  </si>
  <si>
    <t>G361</t>
  </si>
  <si>
    <t>G362</t>
  </si>
  <si>
    <t>G363</t>
  </si>
  <si>
    <t>G364</t>
  </si>
  <si>
    <t>G3912</t>
  </si>
  <si>
    <t>G397</t>
  </si>
  <si>
    <t>G303</t>
  </si>
  <si>
    <t>Total Additions</t>
  </si>
  <si>
    <t>Storage</t>
  </si>
  <si>
    <t>IT</t>
  </si>
  <si>
    <t>Estimated</t>
  </si>
  <si>
    <t>Costs</t>
  </si>
  <si>
    <t>PSE SHARE LNG PLANT ANALYSIS</t>
  </si>
  <si>
    <t>O&amp;M EXPENSE</t>
  </si>
  <si>
    <t>NET RATEBASE</t>
  </si>
  <si>
    <t>MACRS 3 YEAR SL</t>
  </si>
  <si>
    <t>MACRS 7 YEAR</t>
  </si>
  <si>
    <t>DEPRECIATION EXPENSE (EOP)</t>
  </si>
  <si>
    <t>Jan 2022 - Dec 2022</t>
  </si>
  <si>
    <t>THROUGH DECEMBER 31, 2022</t>
  </si>
  <si>
    <t>G361 Structures and Improvements</t>
  </si>
  <si>
    <t>G362 Gas Storage</t>
  </si>
  <si>
    <t>G363 Liquifaction, Vaporizing, and Compressor Equipment</t>
  </si>
  <si>
    <t>G364 Measuring and Regulating Equipment</t>
  </si>
  <si>
    <t>G3912 Computer Equipment</t>
  </si>
  <si>
    <t>G397 Communication Equipment</t>
  </si>
  <si>
    <t>G303 Software</t>
  </si>
  <si>
    <t>Misc Storage Equipment (G362)</t>
  </si>
  <si>
    <t>Misc IT Equipment (G3912)</t>
  </si>
  <si>
    <t>ESTIMATED COSTS FOR DEFERRED ACCOUNTING PETITION</t>
  </si>
  <si>
    <t>Confidential Attachment A</t>
  </si>
  <si>
    <t>RETURN ON RATE BASE (Net LNG Rate Base x 6.8% ÷ 0.79)</t>
  </si>
  <si>
    <t>Total Estimated</t>
  </si>
  <si>
    <t>Deferred Costs</t>
  </si>
  <si>
    <t>Structures and Improvements</t>
  </si>
  <si>
    <t xml:space="preserve">G362 </t>
  </si>
  <si>
    <t>Gas Storage</t>
  </si>
  <si>
    <t xml:space="preserve">G363 </t>
  </si>
  <si>
    <t>Liquifaction, Vaporizing, and Compressor Equipment</t>
  </si>
  <si>
    <t xml:space="preserve">G364 </t>
  </si>
  <si>
    <t>Measuring and Regulating Equipment</t>
  </si>
  <si>
    <t xml:space="preserve">G3912 </t>
  </si>
  <si>
    <t>Computer Equipment</t>
  </si>
  <si>
    <t xml:space="preserve">G397 </t>
  </si>
  <si>
    <t>Communication Equipment</t>
  </si>
  <si>
    <t xml:space="preserve">G303 </t>
  </si>
  <si>
    <t>Software</t>
  </si>
  <si>
    <t>Misc Storage Equipment</t>
  </si>
  <si>
    <t>FERC</t>
  </si>
  <si>
    <t>FERC Description</t>
  </si>
  <si>
    <t>Gross Plant</t>
  </si>
  <si>
    <t>A/D</t>
  </si>
  <si>
    <t>ADIT</t>
  </si>
  <si>
    <t xml:space="preserve">Misc IT Equipment </t>
  </si>
  <si>
    <t>AMA December 2022</t>
  </si>
  <si>
    <t>From UE-190529 and UG-190530 Compliance Filing</t>
  </si>
  <si>
    <t>PUGET SOUND ENERGY-ELECTRIC</t>
  </si>
  <si>
    <t>PRO FORMA COST OF CAPITAL APPROVED IN UE-190529/UG-190530</t>
  </si>
  <si>
    <t>FOR THE TWELVE MONTHS ENDED DECEMBER 31, 2018</t>
  </si>
  <si>
    <t>PRO FORMA</t>
  </si>
  <si>
    <t>COST OF</t>
  </si>
  <si>
    <t>CAPITAL %</t>
  </si>
  <si>
    <t>COST %</t>
  </si>
  <si>
    <t>CAPITAL</t>
  </si>
  <si>
    <t>SHORT TERM AND LONG TERM DEBT</t>
  </si>
  <si>
    <t>EQUITY</t>
  </si>
  <si>
    <t>TOTAL COST OF CAPITAL</t>
  </si>
  <si>
    <t>AFTER TAX SHORT AND LONG TERM DEBT</t>
  </si>
  <si>
    <t>TOTAL AFTER TAX COST OF CAPITAL</t>
  </si>
  <si>
    <t>UTILITY PLANT</t>
  </si>
  <si>
    <t>Depr Exp</t>
  </si>
  <si>
    <t>YEAR - 2022</t>
  </si>
  <si>
    <t>PARTIAL YEAR - 2021</t>
  </si>
  <si>
    <t>EOP - DEC 21</t>
  </si>
  <si>
    <t>AMA - DEC 21</t>
  </si>
  <si>
    <t>EOP - DEC 22</t>
  </si>
  <si>
    <t>AMA - DEC 22</t>
  </si>
  <si>
    <t>REDACTED VERSION</t>
  </si>
  <si>
    <t>REFLECTED BASED ON AN ASSUMED IN SERVICE DATE OF JANUARY 1, 2022</t>
  </si>
  <si>
    <t>Amounts included in this Attachment A are based on balances in Construction Work In Progress accounts as of September 30, 2021 and estimates of O&amp;M. Actual amounts that will close to plant at the in-service date, which is also an estimate, will include additional charges from October 1, 2021 through the actual in service date and so the above amounts are not intended to agree with the final plant amounts on which the deferral entries will be calculated and are provided for demonstration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</si>
</sst>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409]mmm\-yy;@"/>
    <numFmt numFmtId="168" formatCode="&quot;PAGE&quot;\ 0.00"/>
    <numFmt numFmtId="169" formatCode="0.000000"/>
    <numFmt numFmtId="170" formatCode="[$-409]mmmm\ d\,\ yyyy;@"/>
  </numFmts>
  <fonts count="22" x14ac:knownFonts="1">
    <font>
      <sz val="11"/>
      <color theme="1"/>
      <name val="Calibri"/>
      <family val="2"/>
      <scheme val="minor"/>
    </font>
    <font>
      <b/>
      <sz val="11"/>
      <color theme="1"/>
      <name val="Calibri"/>
      <family val="2"/>
      <scheme val="minor"/>
    </font>
    <font>
      <sz val="11"/>
      <color theme="1"/>
      <name val="Arial"/>
      <family val="2"/>
    </font>
    <font>
      <b/>
      <sz val="10"/>
      <color theme="1"/>
      <name val="Times New Roman"/>
      <family val="1"/>
    </font>
    <font>
      <sz val="11"/>
      <color theme="1"/>
      <name val="Calibri"/>
      <family val="2"/>
      <scheme val="minor"/>
    </font>
    <font>
      <sz val="10"/>
      <color theme="1"/>
      <name val="Times New Roman"/>
      <family val="1"/>
    </font>
    <font>
      <u/>
      <sz val="10"/>
      <color theme="1"/>
      <name val="Times New Roman"/>
      <family val="1"/>
    </font>
    <font>
      <b/>
      <sz val="12"/>
      <color theme="1"/>
      <name val="Times New Roman"/>
      <family val="1"/>
    </font>
    <font>
      <b/>
      <sz val="10"/>
      <color theme="1"/>
      <name val="Arial"/>
      <family val="2"/>
    </font>
    <font>
      <sz val="10"/>
      <color theme="1"/>
      <name val="Arial"/>
      <family val="2"/>
    </font>
    <font>
      <b/>
      <sz val="8"/>
      <color theme="1"/>
      <name val="Arial"/>
      <family val="2"/>
    </font>
    <font>
      <b/>
      <u/>
      <sz val="10"/>
      <color theme="1"/>
      <name val="Times New Roman"/>
      <family val="1"/>
    </font>
    <font>
      <sz val="8"/>
      <color theme="1"/>
      <name val="Times New Roman"/>
      <family val="1"/>
    </font>
    <font>
      <sz val="10"/>
      <color rgb="FFFF0000"/>
      <name val="Arial"/>
      <family val="2"/>
    </font>
    <font>
      <sz val="9"/>
      <color rgb="FFFF0000"/>
      <name val="Arial"/>
      <family val="2"/>
    </font>
    <font>
      <sz val="12"/>
      <color theme="1"/>
      <name val="Times New Roman"/>
      <family val="1"/>
    </font>
    <font>
      <u/>
      <sz val="12"/>
      <color theme="1"/>
      <name val="Times New Roman"/>
      <family val="1"/>
    </font>
    <font>
      <b/>
      <sz val="10"/>
      <name val="Times New Roman"/>
      <family val="1"/>
    </font>
    <font>
      <b/>
      <sz val="10"/>
      <color rgb="FFFF0000"/>
      <name val="Times New Roman"/>
      <family val="1"/>
    </font>
    <font>
      <sz val="10"/>
      <name val="Times New Roman"/>
      <family val="1"/>
    </font>
    <font>
      <b/>
      <sz val="16"/>
      <color rgb="FF000000"/>
      <name val="Calibri"/>
      <family val="2"/>
      <scheme val="minor"/>
    </font>
    <font>
      <b/>
      <sz val="12"/>
      <color rgb="FFFF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indexed="64"/>
      </bottom>
      <diagonal/>
    </border>
    <border>
      <left/>
      <right style="thin">
        <color rgb="FFFFFF00"/>
      </right>
      <top/>
      <bottom style="thin">
        <color indexed="64"/>
      </bottom>
      <diagonal/>
    </border>
    <border>
      <left/>
      <right/>
      <top style="thin">
        <color indexed="64"/>
      </top>
      <bottom/>
      <diagonal/>
    </border>
    <border>
      <left style="thick">
        <color rgb="FFFFFF00"/>
      </left>
      <right style="thick">
        <color rgb="FFFFFF00"/>
      </right>
      <top style="thick">
        <color rgb="FFFFFF00"/>
      </top>
      <bottom style="thick">
        <color rgb="FFFFFF00"/>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style="thin">
        <color indexed="64"/>
      </top>
      <bottom style="thick">
        <color rgb="FFFFFF00"/>
      </bottom>
      <diagonal/>
    </border>
    <border>
      <left/>
      <right/>
      <top style="thin">
        <color indexed="64"/>
      </top>
      <bottom style="thick">
        <color rgb="FFFFFF00"/>
      </bottom>
      <diagonal/>
    </border>
    <border>
      <left/>
      <right style="thick">
        <color rgb="FFFFFF00"/>
      </right>
      <top style="thin">
        <color indexed="64"/>
      </top>
      <bottom style="thick">
        <color rgb="FFFFFF00"/>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right style="thick">
        <color rgb="FFFFFF00"/>
      </right>
      <top/>
      <bottom style="thick">
        <color rgb="FFFFFF00"/>
      </bottom>
      <diagonal/>
    </border>
    <border>
      <left style="hair">
        <color indexed="64"/>
      </left>
      <right style="hair">
        <color indexed="64"/>
      </right>
      <top style="thick">
        <color rgb="FFFFFF00"/>
      </top>
      <bottom/>
      <diagonal/>
    </border>
    <border>
      <left style="hair">
        <color indexed="64"/>
      </left>
      <right style="thick">
        <color rgb="FFFFFF00"/>
      </right>
      <top style="thick">
        <color rgb="FFFFFF00"/>
      </top>
      <bottom/>
      <diagonal/>
    </border>
    <border>
      <left style="hair">
        <color indexed="64"/>
      </left>
      <right style="thick">
        <color rgb="FFFFFF00"/>
      </right>
      <top/>
      <bottom/>
      <diagonal/>
    </border>
    <border>
      <left style="hair">
        <color indexed="64"/>
      </left>
      <right style="hair">
        <color indexed="64"/>
      </right>
      <top/>
      <bottom style="thick">
        <color rgb="FFFFFF00"/>
      </bottom>
      <diagonal/>
    </border>
    <border>
      <left style="hair">
        <color indexed="64"/>
      </left>
      <right style="thick">
        <color rgb="FFFFFF00"/>
      </right>
      <top/>
      <bottom style="thick">
        <color rgb="FFFFFF00"/>
      </bottom>
      <diagonal/>
    </border>
    <border>
      <left style="thick">
        <color rgb="FFFFFF00"/>
      </left>
      <right style="hair">
        <color indexed="64"/>
      </right>
      <top/>
      <bottom style="thick">
        <color rgb="FFFFFF00"/>
      </bottom>
      <diagonal/>
    </border>
    <border>
      <left style="thick">
        <color rgb="FFFFFF00"/>
      </left>
      <right style="hair">
        <color auto="1"/>
      </right>
      <top/>
      <bottom/>
      <diagonal/>
    </border>
    <border>
      <left style="thick">
        <color rgb="FFFFFF00"/>
      </left>
      <right style="thick">
        <color rgb="FFFFFF00"/>
      </right>
      <top style="thick">
        <color rgb="FFFFFF00"/>
      </top>
      <bottom/>
      <diagonal/>
    </border>
    <border>
      <left style="thick">
        <color rgb="FFFFFF00"/>
      </left>
      <right style="thick">
        <color rgb="FFFFFF00"/>
      </right>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ck">
        <color rgb="FFFFFF00"/>
      </left>
      <right style="hair">
        <color indexed="64"/>
      </right>
      <top style="thick">
        <color rgb="FFFFFF00"/>
      </top>
      <bottom/>
      <diagonal/>
    </border>
    <border>
      <left style="hair">
        <color indexed="64"/>
      </left>
      <right/>
      <top style="thick">
        <color rgb="FFFFFF00"/>
      </top>
      <bottom/>
      <diagonal/>
    </border>
    <border>
      <left style="thick">
        <color rgb="FFFFFF00"/>
      </left>
      <right style="thick">
        <color rgb="FFFFFF00"/>
      </right>
      <top/>
      <bottom style="thick">
        <color rgb="FFFFFF00"/>
      </bottom>
      <diagonal/>
    </border>
    <border>
      <left style="thick">
        <color rgb="FFFFFF00"/>
      </left>
      <right style="thick">
        <color rgb="FFFFFF00"/>
      </right>
      <top/>
      <bottom style="thin">
        <color indexed="64"/>
      </bottom>
      <diagonal/>
    </border>
    <border>
      <left style="thick">
        <color rgb="FFFFFF00"/>
      </left>
      <right style="thick">
        <color rgb="FFFFFF00"/>
      </right>
      <top style="thin">
        <color indexed="64"/>
      </top>
      <bottom style="thick">
        <color rgb="FFFFFF00"/>
      </bottom>
      <diagonal/>
    </border>
    <border>
      <left style="thick">
        <color rgb="FFFFFF00"/>
      </left>
      <right/>
      <top/>
      <bottom style="thick">
        <color rgb="FFFFFF00"/>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264">
    <xf numFmtId="0" fontId="0" fillId="0" borderId="0" xfId="0"/>
    <xf numFmtId="0" fontId="0" fillId="0" borderId="0" xfId="0" applyFont="1" applyFill="1" applyBorder="1"/>
    <xf numFmtId="4" fontId="0" fillId="0" borderId="0" xfId="0" applyNumberFormat="1" applyFont="1" applyFill="1" applyBorder="1"/>
    <xf numFmtId="164" fontId="0" fillId="0" borderId="0" xfId="1" applyNumberFormat="1" applyFont="1" applyFill="1"/>
    <xf numFmtId="0" fontId="2" fillId="0" borderId="0" xfId="0" applyFont="1" applyFill="1"/>
    <xf numFmtId="0" fontId="0" fillId="0" borderId="0" xfId="0" applyFont="1" applyFill="1"/>
    <xf numFmtId="0" fontId="9" fillId="0" borderId="0" xfId="0" applyFont="1" applyFill="1"/>
    <xf numFmtId="0" fontId="9" fillId="0" borderId="0" xfId="0" applyFont="1" applyFill="1" applyBorder="1"/>
    <xf numFmtId="0" fontId="9" fillId="0" borderId="0" xfId="0" applyFont="1" applyFill="1" applyAlignment="1">
      <alignment horizontal="center"/>
    </xf>
    <xf numFmtId="0" fontId="0" fillId="0" borderId="0" xfId="0" applyFont="1" applyFill="1" applyBorder="1" applyAlignment="1">
      <alignment horizontal="right"/>
    </xf>
    <xf numFmtId="0" fontId="11"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xf numFmtId="0" fontId="3" fillId="0" borderId="0" xfId="0" applyFont="1" applyFill="1"/>
    <xf numFmtId="0" fontId="5" fillId="0" borderId="0" xfId="0" applyFont="1" applyFill="1" applyAlignment="1">
      <alignment horizontal="center"/>
    </xf>
    <xf numFmtId="0" fontId="5" fillId="0" borderId="0" xfId="0" applyFont="1" applyFill="1" applyAlignment="1"/>
    <xf numFmtId="0" fontId="12" fillId="0" borderId="1" xfId="0" applyFont="1" applyFill="1" applyBorder="1" applyAlignment="1">
      <alignment horizontal="center"/>
    </xf>
    <xf numFmtId="0" fontId="12" fillId="0" borderId="0" xfId="0" applyFont="1" applyFill="1" applyAlignment="1">
      <alignment horizontal="center"/>
    </xf>
    <xf numFmtId="166" fontId="5" fillId="0" borderId="0" xfId="0" applyNumberFormat="1" applyFont="1" applyFill="1"/>
    <xf numFmtId="169" fontId="8" fillId="0" borderId="0" xfId="0" applyNumberFormat="1" applyFont="1" applyFill="1" applyAlignment="1">
      <alignment horizontal="left"/>
    </xf>
    <xf numFmtId="169" fontId="9" fillId="0" borderId="0" xfId="0" applyNumberFormat="1" applyFont="1" applyFill="1" applyAlignment="1">
      <alignment horizontal="left"/>
    </xf>
    <xf numFmtId="169" fontId="9" fillId="0" borderId="0" xfId="0" applyNumberFormat="1" applyFont="1" applyFill="1" applyAlignment="1">
      <alignment horizontal="right"/>
    </xf>
    <xf numFmtId="9" fontId="9" fillId="0" borderId="0" xfId="0" applyNumberFormat="1" applyFont="1" applyFill="1" applyAlignment="1">
      <alignment horizontal="left"/>
    </xf>
    <xf numFmtId="0" fontId="9" fillId="0" borderId="0" xfId="0" applyFont="1" applyFill="1" applyAlignment="1">
      <alignment horizontal="center" wrapText="1"/>
    </xf>
    <xf numFmtId="164" fontId="9" fillId="0" borderId="0" xfId="0" applyNumberFormat="1" applyFont="1" applyFill="1" applyAlignment="1">
      <alignment horizontal="left"/>
    </xf>
    <xf numFmtId="13" fontId="9" fillId="0" borderId="0" xfId="0" applyNumberFormat="1" applyFont="1" applyFill="1"/>
    <xf numFmtId="0" fontId="9" fillId="0" borderId="0" xfId="0" applyFont="1" applyFill="1" applyAlignment="1">
      <alignment horizontal="right"/>
    </xf>
    <xf numFmtId="170" fontId="8" fillId="0" borderId="9" xfId="0" applyNumberFormat="1" applyFont="1" applyFill="1" applyBorder="1" applyAlignment="1">
      <alignment horizontal="left"/>
    </xf>
    <xf numFmtId="6" fontId="8" fillId="0" borderId="0" xfId="0" applyNumberFormat="1" applyFont="1" applyFill="1" applyAlignment="1"/>
    <xf numFmtId="44" fontId="8" fillId="0" borderId="0" xfId="0" applyNumberFormat="1" applyFont="1" applyFill="1" applyAlignment="1"/>
    <xf numFmtId="41" fontId="8" fillId="0" borderId="0" xfId="0" applyNumberFormat="1" applyFont="1" applyFill="1" applyAlignment="1"/>
    <xf numFmtId="165" fontId="9" fillId="0" borderId="0" xfId="0" applyNumberFormat="1" applyFont="1" applyFill="1" applyAlignment="1">
      <alignment horizontal="left"/>
    </xf>
    <xf numFmtId="0" fontId="9" fillId="0" borderId="0" xfId="0" applyNumberFormat="1" applyFont="1" applyFill="1" applyAlignment="1"/>
    <xf numFmtId="42" fontId="10" fillId="0" borderId="0" xfId="0" applyNumberFormat="1" applyFont="1" applyFill="1" applyAlignment="1">
      <alignment horizontal="center"/>
    </xf>
    <xf numFmtId="0" fontId="8" fillId="0" borderId="3" xfId="0" applyNumberFormat="1" applyFont="1" applyFill="1" applyBorder="1" applyAlignment="1"/>
    <xf numFmtId="0" fontId="8" fillId="0" borderId="3" xfId="0" applyNumberFormat="1" applyFont="1" applyFill="1" applyBorder="1" applyAlignment="1">
      <alignment horizontal="center"/>
    </xf>
    <xf numFmtId="0" fontId="8" fillId="0" borderId="4" xfId="0" applyNumberFormat="1" applyFont="1" applyFill="1" applyBorder="1" applyAlignment="1"/>
    <xf numFmtId="0" fontId="8" fillId="0" borderId="0" xfId="0" applyNumberFormat="1" applyFont="1" applyFill="1" applyBorder="1" applyAlignment="1"/>
    <xf numFmtId="166" fontId="8" fillId="0" borderId="0" xfId="0" applyNumberFormat="1" applyFont="1" applyFill="1" applyBorder="1" applyAlignment="1">
      <alignment horizontal="center"/>
    </xf>
    <xf numFmtId="0" fontId="8" fillId="0" borderId="18" xfId="0" applyNumberFormat="1" applyFont="1" applyFill="1" applyBorder="1" applyAlignment="1">
      <alignment horizontal="center"/>
    </xf>
    <xf numFmtId="0" fontId="8" fillId="0" borderId="19" xfId="0" applyNumberFormat="1" applyFont="1" applyFill="1" applyBorder="1" applyAlignment="1">
      <alignment horizontal="centerContinuous" vertical="center"/>
    </xf>
    <xf numFmtId="0" fontId="8" fillId="0" borderId="20" xfId="0" applyNumberFormat="1" applyFont="1" applyFill="1" applyBorder="1" applyAlignment="1">
      <alignment horizontal="centerContinuous" vertical="center"/>
    </xf>
    <xf numFmtId="0" fontId="8" fillId="0" borderId="21" xfId="0" applyNumberFormat="1" applyFont="1" applyFill="1" applyBorder="1" applyAlignment="1">
      <alignment horizontal="centerContinuous" vertical="center"/>
    </xf>
    <xf numFmtId="169" fontId="8" fillId="0" borderId="22" xfId="0" applyNumberFormat="1" applyFont="1" applyFill="1" applyBorder="1" applyAlignment="1">
      <alignment horizontal="center"/>
    </xf>
    <xf numFmtId="169" fontId="8" fillId="0" borderId="23"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6" xfId="0" applyNumberFormat="1" applyFont="1" applyFill="1" applyBorder="1" applyAlignment="1">
      <alignment horizontal="centerContinuous" vertical="center"/>
    </xf>
    <xf numFmtId="0" fontId="8" fillId="0" borderId="7"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8" fillId="0" borderId="6" xfId="0" applyNumberFormat="1" applyFont="1" applyFill="1" applyBorder="1" applyAlignment="1">
      <alignment horizontal="center"/>
    </xf>
    <xf numFmtId="0" fontId="8" fillId="0" borderId="7" xfId="0" applyNumberFormat="1" applyFont="1" applyFill="1" applyBorder="1" applyAlignment="1">
      <alignment horizontal="center"/>
    </xf>
    <xf numFmtId="169" fontId="8" fillId="0" borderId="10" xfId="0" applyNumberFormat="1" applyFont="1" applyFill="1" applyBorder="1" applyAlignment="1">
      <alignment horizontal="center"/>
    </xf>
    <xf numFmtId="169" fontId="8" fillId="0" borderId="25" xfId="0" applyNumberFormat="1" applyFont="1" applyFill="1" applyBorder="1" applyAlignment="1">
      <alignment horizontal="center"/>
    </xf>
    <xf numFmtId="9" fontId="8" fillId="0" borderId="10" xfId="0" applyNumberFormat="1" applyFont="1" applyFill="1" applyBorder="1" applyAlignment="1">
      <alignment horizontal="center"/>
    </xf>
    <xf numFmtId="0" fontId="9" fillId="0" borderId="24" xfId="0" applyNumberFormat="1" applyFont="1" applyFill="1" applyBorder="1" applyAlignment="1"/>
    <xf numFmtId="0" fontId="8" fillId="0" borderId="26" xfId="0" applyNumberFormat="1" applyFont="1" applyFill="1" applyBorder="1" applyAlignment="1">
      <alignment horizontal="center"/>
    </xf>
    <xf numFmtId="0" fontId="8" fillId="0" borderId="12" xfId="0" applyNumberFormat="1" applyFont="1" applyFill="1" applyBorder="1" applyAlignment="1">
      <alignment horizontal="center"/>
    </xf>
    <xf numFmtId="0" fontId="8" fillId="0" borderId="13" xfId="0" applyNumberFormat="1" applyFont="1" applyFill="1" applyBorder="1" applyAlignment="1">
      <alignment horizontal="center"/>
    </xf>
    <xf numFmtId="169" fontId="8" fillId="0" borderId="11" xfId="0" applyNumberFormat="1" applyFont="1" applyFill="1" applyBorder="1" applyAlignment="1">
      <alignment horizontal="center"/>
    </xf>
    <xf numFmtId="9" fontId="8" fillId="0" borderId="11" xfId="0" applyNumberFormat="1" applyFont="1" applyFill="1" applyBorder="1" applyAlignment="1">
      <alignment horizontal="center"/>
    </xf>
    <xf numFmtId="169" fontId="8" fillId="0" borderId="27" xfId="0" quotePrefix="1" applyNumberFormat="1" applyFont="1" applyFill="1" applyBorder="1" applyAlignment="1">
      <alignment horizontal="center"/>
    </xf>
    <xf numFmtId="170" fontId="9" fillId="0" borderId="5" xfId="0" applyNumberFormat="1" applyFont="1" applyFill="1" applyBorder="1" applyAlignment="1">
      <alignment horizontal="right"/>
    </xf>
    <xf numFmtId="41" fontId="9" fillId="0" borderId="9" xfId="0" applyNumberFormat="1" applyFont="1" applyFill="1" applyBorder="1" applyAlignment="1"/>
    <xf numFmtId="164" fontId="9" fillId="0" borderId="9" xfId="0" applyNumberFormat="1" applyFont="1" applyFill="1" applyBorder="1" applyAlignment="1"/>
    <xf numFmtId="41" fontId="9" fillId="0" borderId="0" xfId="0" applyNumberFormat="1" applyFont="1" applyFill="1" applyAlignment="1"/>
    <xf numFmtId="41" fontId="9" fillId="0" borderId="0" xfId="0" applyNumberFormat="1" applyFont="1" applyFill="1" applyBorder="1" applyAlignment="1"/>
    <xf numFmtId="43" fontId="9" fillId="0" borderId="0" xfId="0" applyNumberFormat="1" applyFont="1" applyFill="1" applyAlignment="1"/>
    <xf numFmtId="164" fontId="9" fillId="0" borderId="0" xfId="0" applyNumberFormat="1" applyFont="1" applyFill="1" applyAlignment="1"/>
    <xf numFmtId="167" fontId="8" fillId="0" borderId="17" xfId="0" applyNumberFormat="1" applyFont="1" applyFill="1" applyBorder="1" applyAlignment="1">
      <alignment horizontal="center"/>
    </xf>
    <xf numFmtId="167" fontId="8" fillId="0" borderId="14" xfId="0" applyNumberFormat="1" applyFont="1" applyFill="1" applyBorder="1" applyAlignment="1">
      <alignment horizontal="center"/>
    </xf>
    <xf numFmtId="167" fontId="8" fillId="0" borderId="15" xfId="0" applyNumberFormat="1" applyFont="1" applyFill="1" applyBorder="1" applyAlignment="1">
      <alignment horizontal="center"/>
    </xf>
    <xf numFmtId="41" fontId="9" fillId="0" borderId="16" xfId="0" applyNumberFormat="1" applyFont="1" applyFill="1" applyBorder="1" applyAlignment="1"/>
    <xf numFmtId="0" fontId="1" fillId="0" borderId="0" xfId="0" applyFont="1" applyFill="1" applyBorder="1"/>
    <xf numFmtId="10" fontId="0" fillId="0" borderId="0" xfId="0" applyNumberFormat="1" applyFont="1" applyFill="1" applyBorder="1"/>
    <xf numFmtId="43" fontId="0" fillId="0" borderId="0" xfId="1" applyFont="1" applyFill="1" applyBorder="1"/>
    <xf numFmtId="8" fontId="0" fillId="0" borderId="0" xfId="0" applyNumberFormat="1" applyFont="1" applyFill="1" applyBorder="1"/>
    <xf numFmtId="43" fontId="0" fillId="0" borderId="0" xfId="0" applyNumberFormat="1" applyFont="1" applyFill="1" applyBorder="1"/>
    <xf numFmtId="170" fontId="9" fillId="0" borderId="0" xfId="0" applyNumberFormat="1" applyFont="1" applyFill="1" applyBorder="1" applyAlignment="1">
      <alignment horizontal="right"/>
    </xf>
    <xf numFmtId="0" fontId="0" fillId="0" borderId="0" xfId="0" applyFont="1" applyFill="1" applyAlignment="1">
      <alignment horizontal="centerContinuous"/>
    </xf>
    <xf numFmtId="0" fontId="1" fillId="0" borderId="0" xfId="0" applyFont="1" applyFill="1" applyBorder="1" applyAlignment="1">
      <alignment horizontal="centerContinuous"/>
    </xf>
    <xf numFmtId="10" fontId="1" fillId="0" borderId="0" xfId="0" applyNumberFormat="1" applyFont="1" applyFill="1" applyBorder="1"/>
    <xf numFmtId="170" fontId="14" fillId="0" borderId="5" xfId="0" applyNumberFormat="1" applyFont="1" applyFill="1" applyBorder="1" applyAlignment="1">
      <alignment horizontal="right"/>
    </xf>
    <xf numFmtId="164" fontId="13" fillId="0" borderId="0" xfId="1" applyNumberFormat="1" applyFont="1" applyFill="1" applyBorder="1" applyAlignment="1"/>
    <xf numFmtId="166" fontId="9" fillId="0" borderId="4" xfId="0" applyNumberFormat="1" applyFont="1" applyFill="1" applyBorder="1" applyAlignment="1">
      <alignment horizontal="center"/>
    </xf>
    <xf numFmtId="41" fontId="13" fillId="0" borderId="9" xfId="0" applyNumberFormat="1" applyFont="1" applyFill="1" applyBorder="1" applyAlignment="1"/>
    <xf numFmtId="164" fontId="13" fillId="0" borderId="9" xfId="0" applyNumberFormat="1" applyFont="1" applyFill="1" applyBorder="1" applyAlignment="1"/>
    <xf numFmtId="167" fontId="8" fillId="2" borderId="17" xfId="0" applyNumberFormat="1" applyFont="1" applyFill="1" applyBorder="1" applyAlignment="1">
      <alignment horizontal="center"/>
    </xf>
    <xf numFmtId="167" fontId="8" fillId="2" borderId="14" xfId="0" applyNumberFormat="1" applyFont="1" applyFill="1" applyBorder="1" applyAlignment="1">
      <alignment horizontal="center"/>
    </xf>
    <xf numFmtId="167" fontId="8" fillId="2" borderId="15" xfId="0" applyNumberFormat="1" applyFont="1" applyFill="1" applyBorder="1" applyAlignment="1">
      <alignment horizontal="center"/>
    </xf>
    <xf numFmtId="0" fontId="9" fillId="0" borderId="0" xfId="0" applyNumberFormat="1" applyFont="1" applyFill="1" applyBorder="1" applyAlignment="1">
      <alignment horizontal="center"/>
    </xf>
    <xf numFmtId="0" fontId="0" fillId="0" borderId="0" xfId="0" applyFont="1" applyFill="1" applyBorder="1" applyAlignment="1">
      <alignment horizontal="center"/>
    </xf>
    <xf numFmtId="0" fontId="9" fillId="0" borderId="0" xfId="0" applyNumberFormat="1" applyFont="1" applyFill="1" applyAlignment="1">
      <alignment horizontal="center"/>
    </xf>
    <xf numFmtId="41" fontId="9" fillId="0" borderId="28" xfId="0" applyNumberFormat="1" applyFont="1" applyFill="1" applyBorder="1" applyAlignment="1"/>
    <xf numFmtId="0" fontId="1" fillId="0" borderId="0" xfId="0" applyFont="1" applyFill="1" applyBorder="1" applyAlignment="1">
      <alignment horizontal="right"/>
    </xf>
    <xf numFmtId="41" fontId="9" fillId="0" borderId="29" xfId="0" applyNumberFormat="1" applyFont="1" applyFill="1" applyBorder="1" applyAlignment="1"/>
    <xf numFmtId="41" fontId="9" fillId="0" borderId="31" xfId="0" applyNumberFormat="1" applyFont="1" applyFill="1" applyBorder="1" applyAlignment="1"/>
    <xf numFmtId="0" fontId="0" fillId="0" borderId="0" xfId="0" applyBorder="1"/>
    <xf numFmtId="0" fontId="9" fillId="0" borderId="0" xfId="0" applyNumberFormat="1" applyFont="1" applyFill="1" applyBorder="1" applyAlignment="1"/>
    <xf numFmtId="0" fontId="15" fillId="0" borderId="0" xfId="0" applyFont="1" applyFill="1"/>
    <xf numFmtId="0" fontId="7" fillId="0" borderId="0" xfId="0" applyNumberFormat="1" applyFont="1" applyFill="1" applyAlignment="1" applyProtection="1">
      <alignment horizontal="right"/>
      <protection locked="0"/>
    </xf>
    <xf numFmtId="0" fontId="7" fillId="0" borderId="0" xfId="0" applyNumberFormat="1" applyFont="1" applyFill="1" applyAlignment="1">
      <alignment horizontal="center"/>
    </xf>
    <xf numFmtId="0" fontId="7" fillId="0" borderId="0" xfId="0" applyNumberFormat="1" applyFont="1" applyFill="1" applyAlignment="1">
      <alignment horizontal="centerContinuous"/>
    </xf>
    <xf numFmtId="0" fontId="15" fillId="0" borderId="0" xfId="0" applyFont="1"/>
    <xf numFmtId="42" fontId="15" fillId="0" borderId="0" xfId="0" applyNumberFormat="1" applyFont="1" applyFill="1" applyBorder="1" applyAlignment="1"/>
    <xf numFmtId="0" fontId="15" fillId="0" borderId="0" xfId="0" applyNumberFormat="1" applyFont="1" applyFill="1" applyAlignment="1">
      <alignment horizontal="center"/>
    </xf>
    <xf numFmtId="0" fontId="15" fillId="0" borderId="0" xfId="0" quotePrefix="1" applyNumberFormat="1" applyFont="1" applyFill="1" applyBorder="1" applyAlignment="1">
      <alignment horizontal="left"/>
    </xf>
    <xf numFmtId="0" fontId="15" fillId="0" borderId="0" xfId="0" applyNumberFormat="1" applyFont="1" applyFill="1" applyAlignment="1"/>
    <xf numFmtId="0" fontId="1" fillId="0" borderId="1" xfId="0" applyFont="1" applyBorder="1" applyAlignment="1">
      <alignment horizontal="center"/>
    </xf>
    <xf numFmtId="0" fontId="1" fillId="0" borderId="1" xfId="0" applyFont="1" applyBorder="1" applyAlignment="1">
      <alignment horizontal="centerContinuous"/>
    </xf>
    <xf numFmtId="0" fontId="1" fillId="0" borderId="2" xfId="0" applyFont="1" applyBorder="1" applyAlignment="1">
      <alignment horizontal="center"/>
    </xf>
    <xf numFmtId="169" fontId="17" fillId="0" borderId="0" xfId="0" applyNumberFormat="1" applyFont="1" applyFill="1" applyAlignment="1">
      <alignment horizontal="right"/>
    </xf>
    <xf numFmtId="0" fontId="18" fillId="0" borderId="0" xfId="0" quotePrefix="1" applyNumberFormat="1" applyFont="1" applyFill="1" applyBorder="1" applyAlignment="1">
      <alignment horizontal="right"/>
    </xf>
    <xf numFmtId="0" fontId="17" fillId="0" borderId="0" xfId="0" applyNumberFormat="1" applyFont="1" applyFill="1" applyAlignment="1"/>
    <xf numFmtId="0" fontId="17" fillId="0" borderId="0" xfId="0" quotePrefix="1" applyNumberFormat="1" applyFont="1" applyFill="1" applyBorder="1" applyAlignment="1">
      <alignment horizontal="right"/>
    </xf>
    <xf numFmtId="0" fontId="17" fillId="0" borderId="0" xfId="0" applyNumberFormat="1" applyFont="1" applyFill="1" applyAlignment="1" applyProtection="1">
      <alignment horizontal="centerContinuous"/>
      <protection locked="0"/>
    </xf>
    <xf numFmtId="0" fontId="17" fillId="0" borderId="0" xfId="0" applyNumberFormat="1" applyFont="1" applyFill="1" applyAlignment="1">
      <alignment horizontal="centerContinuous"/>
    </xf>
    <xf numFmtId="0" fontId="0" fillId="0" borderId="0" xfId="0" applyNumberFormat="1" applyFill="1" applyAlignment="1">
      <alignment horizontal="centerContinuous"/>
    </xf>
    <xf numFmtId="18" fontId="17" fillId="0" borderId="0" xfId="0" applyNumberFormat="1" applyFont="1" applyFill="1" applyAlignment="1">
      <alignment horizontal="centerContinuous"/>
    </xf>
    <xf numFmtId="0" fontId="17" fillId="0" borderId="0" xfId="0" applyNumberFormat="1" applyFont="1" applyFill="1" applyAlignment="1">
      <alignment horizontal="center"/>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left" vertical="center"/>
    </xf>
    <xf numFmtId="0" fontId="19" fillId="0" borderId="0" xfId="0" applyNumberFormat="1" applyFont="1" applyFill="1" applyAlignment="1">
      <alignment horizontal="fill"/>
    </xf>
    <xf numFmtId="0" fontId="19" fillId="0" borderId="0" xfId="0" applyNumberFormat="1" applyFont="1" applyFill="1" applyAlignment="1">
      <alignment horizontal="center"/>
    </xf>
    <xf numFmtId="0" fontId="19" fillId="0" borderId="0" xfId="0" applyNumberFormat="1" applyFont="1" applyFill="1" applyAlignment="1"/>
    <xf numFmtId="10" fontId="19" fillId="0" borderId="0" xfId="0" applyNumberFormat="1" applyFont="1" applyFill="1" applyBorder="1" applyAlignment="1"/>
    <xf numFmtId="10" fontId="19" fillId="0" borderId="39" xfId="0" applyNumberFormat="1" applyFont="1" applyFill="1" applyBorder="1" applyAlignment="1"/>
    <xf numFmtId="10" fontId="19" fillId="0" borderId="0" xfId="0" applyNumberFormat="1" applyFont="1" applyFill="1" applyAlignment="1" applyProtection="1">
      <alignment horizontal="left" indent="2"/>
    </xf>
    <xf numFmtId="10" fontId="19" fillId="0" borderId="0" xfId="0" applyNumberFormat="1" applyFont="1" applyFill="1" applyAlignment="1"/>
    <xf numFmtId="0" fontId="1" fillId="0" borderId="0" xfId="0" applyFont="1" applyBorder="1" applyAlignment="1">
      <alignment horizontal="centerContinuous"/>
    </xf>
    <xf numFmtId="0" fontId="1" fillId="0" borderId="2" xfId="0" applyFont="1" applyBorder="1" applyAlignment="1">
      <alignment horizontal="center" wrapText="1"/>
    </xf>
    <xf numFmtId="43" fontId="9" fillId="0" borderId="0" xfId="1" applyFont="1" applyFill="1" applyAlignment="1"/>
    <xf numFmtId="0" fontId="15" fillId="3" borderId="32" xfId="0" applyFont="1" applyFill="1" applyBorder="1"/>
    <xf numFmtId="0" fontId="15" fillId="3" borderId="33" xfId="0" applyFont="1" applyFill="1" applyBorder="1"/>
    <xf numFmtId="0" fontId="15" fillId="3" borderId="34" xfId="0" applyFont="1" applyFill="1" applyBorder="1"/>
    <xf numFmtId="0" fontId="7" fillId="3" borderId="35" xfId="0" applyNumberFormat="1" applyFont="1" applyFill="1" applyBorder="1" applyAlignment="1">
      <alignment horizontal="right"/>
    </xf>
    <xf numFmtId="0" fontId="7" fillId="3" borderId="0" xfId="0" applyNumberFormat="1" applyFont="1" applyFill="1" applyBorder="1" applyAlignment="1">
      <alignment horizontal="right"/>
    </xf>
    <xf numFmtId="0" fontId="15" fillId="3" borderId="0" xfId="0" applyFont="1" applyFill="1" applyBorder="1"/>
    <xf numFmtId="0" fontId="7" fillId="3" borderId="0" xfId="0" applyFont="1" applyFill="1" applyBorder="1" applyAlignment="1">
      <alignment horizontal="centerContinuous"/>
    </xf>
    <xf numFmtId="0" fontId="7" fillId="3" borderId="36" xfId="0" applyNumberFormat="1" applyFont="1" applyFill="1" applyBorder="1" applyAlignment="1" applyProtection="1">
      <alignment horizontal="centerContinuous"/>
      <protection locked="0"/>
    </xf>
    <xf numFmtId="0" fontId="15" fillId="3" borderId="36" xfId="0" applyFont="1" applyFill="1" applyBorder="1"/>
    <xf numFmtId="168" fontId="7" fillId="3" borderId="35" xfId="0" applyNumberFormat="1" applyFont="1" applyFill="1" applyBorder="1" applyAlignment="1"/>
    <xf numFmtId="168" fontId="7" fillId="3" borderId="0" xfId="0" applyNumberFormat="1" applyFont="1" applyFill="1" applyBorder="1" applyAlignment="1"/>
    <xf numFmtId="0" fontId="7" fillId="3" borderId="35" xfId="0" applyNumberFormat="1" applyFont="1" applyFill="1" applyBorder="1" applyAlignment="1" applyProtection="1">
      <alignment horizontal="centerContinuous"/>
      <protection locked="0"/>
    </xf>
    <xf numFmtId="0" fontId="7" fillId="3" borderId="0" xfId="0" applyNumberFormat="1" applyFont="1" applyFill="1" applyBorder="1" applyAlignment="1">
      <alignment horizontal="centerContinuous"/>
    </xf>
    <xf numFmtId="0" fontId="7" fillId="3" borderId="36" xfId="0" applyNumberFormat="1" applyFont="1" applyFill="1" applyBorder="1" applyAlignment="1">
      <alignment horizontal="centerContinuous"/>
    </xf>
    <xf numFmtId="0" fontId="7" fillId="3" borderId="35" xfId="0" applyNumberFormat="1" applyFont="1" applyFill="1" applyBorder="1" applyAlignment="1">
      <alignment horizontal="centerContinuous"/>
    </xf>
    <xf numFmtId="14" fontId="7" fillId="3" borderId="36" xfId="0" applyNumberFormat="1" applyFont="1" applyFill="1" applyBorder="1" applyAlignment="1" applyProtection="1">
      <alignment horizontal="center"/>
      <protection locked="0"/>
    </xf>
    <xf numFmtId="0" fontId="15" fillId="3" borderId="35" xfId="0" applyNumberFormat="1" applyFont="1" applyFill="1" applyBorder="1" applyAlignment="1">
      <alignment horizontal="centerContinuous"/>
    </xf>
    <xf numFmtId="0" fontId="15" fillId="3" borderId="0" xfId="0" applyNumberFormat="1" applyFont="1" applyFill="1" applyBorder="1" applyAlignment="1">
      <alignment horizontal="centerContinuous"/>
    </xf>
    <xf numFmtId="0" fontId="7" fillId="3" borderId="0" xfId="0" applyFont="1" applyFill="1" applyBorder="1" applyAlignment="1" applyProtection="1">
      <protection locked="0"/>
    </xf>
    <xf numFmtId="0" fontId="7" fillId="3" borderId="0" xfId="0" applyNumberFormat="1" applyFont="1" applyFill="1" applyBorder="1" applyAlignment="1" applyProtection="1">
      <alignment horizontal="center"/>
      <protection locked="0"/>
    </xf>
    <xf numFmtId="0" fontId="7" fillId="3" borderId="35" xfId="0" applyNumberFormat="1" applyFont="1" applyFill="1" applyBorder="1" applyAlignment="1">
      <alignment horizontal="center"/>
    </xf>
    <xf numFmtId="0" fontId="7" fillId="3" borderId="0" xfId="0" applyNumberFormat="1" applyFont="1" applyFill="1" applyBorder="1" applyAlignment="1" applyProtection="1">
      <protection locked="0"/>
    </xf>
    <xf numFmtId="0" fontId="7" fillId="3" borderId="0" xfId="0" applyFont="1" applyFill="1" applyBorder="1" applyAlignment="1"/>
    <xf numFmtId="0" fontId="7" fillId="3" borderId="36" xfId="0" applyNumberFormat="1" applyFont="1" applyFill="1" applyBorder="1" applyAlignment="1" applyProtection="1">
      <alignment horizontal="center"/>
      <protection locked="0"/>
    </xf>
    <xf numFmtId="0" fontId="7" fillId="3" borderId="37" xfId="0" applyNumberFormat="1" applyFont="1" applyFill="1" applyBorder="1" applyAlignment="1">
      <alignment horizontal="center"/>
    </xf>
    <xf numFmtId="0" fontId="7" fillId="3" borderId="1" xfId="0" applyNumberFormat="1" applyFont="1" applyFill="1" applyBorder="1" applyAlignment="1"/>
    <xf numFmtId="0" fontId="7" fillId="3" borderId="1" xfId="0" quotePrefix="1" applyFont="1" applyFill="1" applyBorder="1" applyAlignment="1" applyProtection="1">
      <alignment horizontal="center"/>
      <protection locked="0"/>
    </xf>
    <xf numFmtId="0" fontId="7" fillId="3" borderId="1" xfId="0" applyFont="1" applyFill="1" applyBorder="1" applyAlignment="1">
      <alignment horizontal="center"/>
    </xf>
    <xf numFmtId="0" fontId="7" fillId="3" borderId="38" xfId="0" applyFont="1" applyFill="1" applyBorder="1" applyAlignment="1">
      <alignment horizontal="center"/>
    </xf>
    <xf numFmtId="0" fontId="15" fillId="3" borderId="35" xfId="0" applyNumberFormat="1" applyFont="1" applyFill="1" applyBorder="1" applyAlignment="1" applyProtection="1">
      <alignment horizontal="fill"/>
      <protection locked="0"/>
    </xf>
    <xf numFmtId="0" fontId="15" fillId="3" borderId="0" xfId="0" applyNumberFormat="1" applyFont="1" applyFill="1" applyBorder="1" applyAlignment="1" applyProtection="1">
      <alignment horizontal="fill"/>
      <protection locked="0"/>
    </xf>
    <xf numFmtId="0" fontId="15" fillId="3" borderId="36" xfId="0" applyNumberFormat="1" applyFont="1" applyFill="1" applyBorder="1" applyAlignment="1" applyProtection="1">
      <alignment horizontal="fill"/>
      <protection locked="0"/>
    </xf>
    <xf numFmtId="0" fontId="15" fillId="3" borderId="35" xfId="0" applyNumberFormat="1" applyFont="1" applyFill="1" applyBorder="1" applyAlignment="1">
      <alignment horizontal="center"/>
    </xf>
    <xf numFmtId="0" fontId="16" fillId="3" borderId="0" xfId="0" applyFont="1" applyFill="1" applyBorder="1" applyAlignment="1">
      <alignment horizontal="left"/>
    </xf>
    <xf numFmtId="165" fontId="15" fillId="3" borderId="0" xfId="0" applyNumberFormat="1" applyFont="1" applyFill="1" applyBorder="1" applyAlignment="1"/>
    <xf numFmtId="165" fontId="15" fillId="3" borderId="36" xfId="0" applyNumberFormat="1" applyFont="1" applyFill="1" applyBorder="1" applyAlignment="1"/>
    <xf numFmtId="0" fontId="15" fillId="3" borderId="0" xfId="0" applyFont="1" applyFill="1" applyBorder="1" applyAlignment="1">
      <alignment horizontal="left" indent="2"/>
    </xf>
    <xf numFmtId="42" fontId="15" fillId="3" borderId="0" xfId="0" applyNumberFormat="1" applyFont="1" applyFill="1" applyBorder="1" applyAlignment="1"/>
    <xf numFmtId="42" fontId="15" fillId="3" borderId="36" xfId="0" applyNumberFormat="1" applyFont="1" applyFill="1" applyBorder="1" applyAlignment="1"/>
    <xf numFmtId="41" fontId="15" fillId="3" borderId="36" xfId="0" applyNumberFormat="1" applyFont="1" applyFill="1" applyBorder="1" applyAlignment="1"/>
    <xf numFmtId="0" fontId="15" fillId="3" borderId="0" xfId="0" applyFont="1" applyFill="1" applyBorder="1" applyAlignment="1">
      <alignment horizontal="left"/>
    </xf>
    <xf numFmtId="0" fontId="7" fillId="3" borderId="0" xfId="0" applyFont="1" applyFill="1" applyBorder="1" applyAlignment="1">
      <alignment horizontal="left"/>
    </xf>
    <xf numFmtId="10" fontId="15" fillId="3" borderId="0" xfId="0" applyNumberFormat="1" applyFont="1" applyFill="1" applyBorder="1" applyAlignment="1"/>
    <xf numFmtId="0" fontId="7" fillId="3" borderId="0" xfId="0" applyNumberFormat="1" applyFont="1" applyFill="1" applyBorder="1" applyAlignment="1">
      <alignment horizontal="left" indent="2"/>
    </xf>
    <xf numFmtId="42" fontId="7" fillId="3" borderId="0" xfId="0" applyNumberFormat="1" applyFont="1" applyFill="1" applyBorder="1" applyAlignment="1"/>
    <xf numFmtId="42" fontId="7" fillId="3" borderId="36" xfId="0" applyNumberFormat="1" applyFont="1" applyFill="1" applyBorder="1" applyAlignment="1"/>
    <xf numFmtId="0" fontId="15" fillId="3" borderId="0" xfId="0" applyNumberFormat="1" applyFont="1" applyFill="1" applyBorder="1" applyAlignment="1"/>
    <xf numFmtId="0" fontId="15" fillId="3" borderId="36" xfId="0" applyNumberFormat="1" applyFont="1" applyFill="1" applyBorder="1" applyAlignment="1"/>
    <xf numFmtId="0" fontId="15" fillId="3" borderId="0" xfId="0" applyFont="1" applyFill="1" applyBorder="1" applyAlignment="1">
      <alignment horizontal="left" indent="1"/>
    </xf>
    <xf numFmtId="0" fontId="7" fillId="3" borderId="0" xfId="0" applyFont="1" applyFill="1" applyBorder="1" applyAlignment="1">
      <alignment horizontal="left" indent="1"/>
    </xf>
    <xf numFmtId="41" fontId="7" fillId="3" borderId="0" xfId="0" applyNumberFormat="1" applyFont="1" applyFill="1" applyBorder="1" applyAlignment="1"/>
    <xf numFmtId="41" fontId="7" fillId="3" borderId="36" xfId="0" applyNumberFormat="1" applyFont="1" applyFill="1" applyBorder="1" applyAlignment="1"/>
    <xf numFmtId="42" fontId="15" fillId="3" borderId="0" xfId="0" applyNumberFormat="1" applyFont="1" applyFill="1" applyBorder="1" applyAlignment="1">
      <alignment horizontal="right"/>
    </xf>
    <xf numFmtId="164" fontId="9" fillId="0" borderId="28" xfId="0" applyNumberFormat="1" applyFont="1" applyFill="1" applyBorder="1" applyAlignment="1"/>
    <xf numFmtId="167" fontId="8" fillId="0" borderId="5" xfId="0" applyNumberFormat="1" applyFont="1" applyFill="1" applyBorder="1" applyAlignment="1">
      <alignment horizontal="center"/>
    </xf>
    <xf numFmtId="167" fontId="8" fillId="0" borderId="62" xfId="0" applyNumberFormat="1" applyFont="1" applyFill="1" applyBorder="1" applyAlignment="1">
      <alignment horizontal="center"/>
    </xf>
    <xf numFmtId="41" fontId="9" fillId="0" borderId="63" xfId="0" applyNumberFormat="1" applyFont="1" applyFill="1" applyBorder="1" applyAlignment="1"/>
    <xf numFmtId="43" fontId="9" fillId="0" borderId="63" xfId="1" applyFont="1" applyFill="1" applyBorder="1" applyAlignment="1"/>
    <xf numFmtId="164" fontId="9" fillId="0" borderId="63" xfId="0" applyNumberFormat="1" applyFont="1" applyFill="1" applyBorder="1" applyAlignment="1"/>
    <xf numFmtId="43" fontId="9" fillId="0" borderId="16" xfId="1" applyFont="1" applyFill="1" applyBorder="1" applyAlignment="1"/>
    <xf numFmtId="164" fontId="9" fillId="0" borderId="16" xfId="0" applyNumberFormat="1" applyFont="1" applyFill="1" applyBorder="1" applyAlignment="1"/>
    <xf numFmtId="41" fontId="9" fillId="0" borderId="30" xfId="0" applyNumberFormat="1" applyFont="1" applyFill="1" applyBorder="1" applyAlignment="1"/>
    <xf numFmtId="169" fontId="8" fillId="0" borderId="25" xfId="0" quotePrefix="1" applyNumberFormat="1" applyFont="1" applyFill="1" applyBorder="1" applyAlignment="1">
      <alignment horizontal="center"/>
    </xf>
    <xf numFmtId="165" fontId="0" fillId="0" borderId="0" xfId="2" applyNumberFormat="1" applyFont="1" applyFill="1" applyBorder="1"/>
    <xf numFmtId="0" fontId="1" fillId="0" borderId="0" xfId="0" applyFont="1" applyFill="1" applyBorder="1" applyAlignment="1">
      <alignment horizontal="center" wrapText="1"/>
    </xf>
    <xf numFmtId="0" fontId="0" fillId="2" borderId="0" xfId="0" applyFill="1"/>
    <xf numFmtId="0" fontId="20" fillId="2" borderId="0" xfId="0" applyFont="1" applyFill="1" applyAlignment="1">
      <alignment horizontal="left" vertical="center"/>
    </xf>
    <xf numFmtId="10" fontId="8" fillId="5" borderId="8" xfId="0" applyNumberFormat="1" applyFont="1" applyFill="1" applyBorder="1" applyAlignment="1">
      <alignment horizontal="center"/>
    </xf>
    <xf numFmtId="43" fontId="0" fillId="4" borderId="49" xfId="1" applyFont="1" applyFill="1" applyBorder="1"/>
    <xf numFmtId="43" fontId="0" fillId="4" borderId="50" xfId="1" applyFont="1" applyFill="1" applyBorder="1"/>
    <xf numFmtId="43" fontId="0" fillId="4" borderId="51" xfId="1" applyFont="1" applyFill="1" applyBorder="1"/>
    <xf numFmtId="165" fontId="0" fillId="4" borderId="60" xfId="2" applyNumberFormat="1" applyFont="1" applyFill="1" applyBorder="1"/>
    <xf numFmtId="43" fontId="0" fillId="4" borderId="66" xfId="1" applyFont="1" applyFill="1" applyBorder="1"/>
    <xf numFmtId="165" fontId="0" fillId="4" borderId="40" xfId="2" applyNumberFormat="1" applyFont="1" applyFill="1" applyBorder="1"/>
    <xf numFmtId="165" fontId="9" fillId="4" borderId="60" xfId="2" applyNumberFormat="1" applyFont="1" applyFill="1" applyBorder="1" applyAlignment="1"/>
    <xf numFmtId="41" fontId="9" fillId="4" borderId="61" xfId="0" applyNumberFormat="1" applyFont="1" applyFill="1" applyBorder="1" applyAlignment="1"/>
    <xf numFmtId="164" fontId="9" fillId="4" borderId="9" xfId="1" applyNumberFormat="1" applyFont="1" applyFill="1" applyBorder="1" applyAlignment="1"/>
    <xf numFmtId="165" fontId="9" fillId="4" borderId="41" xfId="2" applyNumberFormat="1" applyFont="1" applyFill="1" applyBorder="1" applyAlignment="1"/>
    <xf numFmtId="165" fontId="9" fillId="4" borderId="42" xfId="2" applyNumberFormat="1" applyFont="1" applyFill="1" applyBorder="1" applyAlignment="1"/>
    <xf numFmtId="165" fontId="9" fillId="4" borderId="43" xfId="2" applyNumberFormat="1" applyFont="1" applyFill="1" applyBorder="1" applyAlignment="1"/>
    <xf numFmtId="41" fontId="9" fillId="4" borderId="44" xfId="0" applyNumberFormat="1" applyFont="1" applyFill="1" applyBorder="1" applyAlignment="1"/>
    <xf numFmtId="41" fontId="9" fillId="4" borderId="0" xfId="0" applyNumberFormat="1" applyFont="1" applyFill="1" applyBorder="1" applyAlignment="1"/>
    <xf numFmtId="41" fontId="9" fillId="4" borderId="45" xfId="0" applyNumberFormat="1" applyFont="1" applyFill="1" applyBorder="1" applyAlignment="1"/>
    <xf numFmtId="165" fontId="9" fillId="4" borderId="53" xfId="2" applyNumberFormat="1" applyFont="1" applyFill="1" applyBorder="1" applyAlignment="1"/>
    <xf numFmtId="41" fontId="9" fillId="4" borderId="59" xfId="0" applyNumberFormat="1" applyFont="1" applyFill="1" applyBorder="1" applyAlignment="1"/>
    <xf numFmtId="41" fontId="9" fillId="4" borderId="9" xfId="0" applyNumberFormat="1" applyFont="1" applyFill="1" applyBorder="1" applyAlignment="1"/>
    <xf numFmtId="164" fontId="9" fillId="4" borderId="0" xfId="1" applyNumberFormat="1" applyFont="1" applyFill="1" applyBorder="1" applyAlignment="1"/>
    <xf numFmtId="41" fontId="9" fillId="4" borderId="29" xfId="0" applyNumberFormat="1" applyFont="1" applyFill="1" applyBorder="1" applyAlignment="1"/>
    <xf numFmtId="164" fontId="9" fillId="4" borderId="9" xfId="0" applyNumberFormat="1" applyFont="1" applyFill="1" applyBorder="1" applyAlignment="1"/>
    <xf numFmtId="41" fontId="9" fillId="4" borderId="55" xfId="0" applyNumberFormat="1" applyFont="1" applyFill="1" applyBorder="1" applyAlignment="1"/>
    <xf numFmtId="41" fontId="9" fillId="4" borderId="58" xfId="0" applyNumberFormat="1" applyFont="1" applyFill="1" applyBorder="1" applyAlignment="1"/>
    <xf numFmtId="164" fontId="9" fillId="4" borderId="56" xfId="1" applyNumberFormat="1" applyFont="1" applyFill="1" applyBorder="1" applyAlignment="1"/>
    <xf numFmtId="41" fontId="9" fillId="4" borderId="56" xfId="0" applyNumberFormat="1" applyFont="1" applyFill="1" applyBorder="1" applyAlignment="1"/>
    <xf numFmtId="164" fontId="9" fillId="4" borderId="56" xfId="0" applyNumberFormat="1" applyFont="1" applyFill="1" applyBorder="1" applyAlignment="1"/>
    <xf numFmtId="41" fontId="9" fillId="4" borderId="57" xfId="0" applyNumberFormat="1" applyFont="1" applyFill="1" applyBorder="1" applyAlignment="1"/>
    <xf numFmtId="165" fontId="9" fillId="4" borderId="64" xfId="2" applyNumberFormat="1" applyFont="1" applyFill="1" applyBorder="1" applyAlignment="1"/>
    <xf numFmtId="165" fontId="9" fillId="4" borderId="54" xfId="2" applyNumberFormat="1" applyFont="1" applyFill="1" applyBorder="1" applyAlignment="1"/>
    <xf numFmtId="165" fontId="9" fillId="4" borderId="58" xfId="2" applyNumberFormat="1" applyFont="1" applyFill="1" applyBorder="1" applyAlignment="1"/>
    <xf numFmtId="165" fontId="9" fillId="4" borderId="56" xfId="2" applyNumberFormat="1" applyFont="1" applyFill="1" applyBorder="1" applyAlignment="1"/>
    <xf numFmtId="165" fontId="8" fillId="4" borderId="56" xfId="2" applyNumberFormat="1" applyFont="1" applyFill="1" applyBorder="1" applyAlignment="1"/>
    <xf numFmtId="165" fontId="8" fillId="4" borderId="57" xfId="2" applyNumberFormat="1" applyFont="1" applyFill="1" applyBorder="1" applyAlignment="1"/>
    <xf numFmtId="42" fontId="15" fillId="4" borderId="43" xfId="0" applyNumberFormat="1" applyFont="1" applyFill="1" applyBorder="1" applyAlignment="1"/>
    <xf numFmtId="42" fontId="7" fillId="4" borderId="51" xfId="0" applyNumberFormat="1" applyFont="1" applyFill="1" applyBorder="1" applyAlignment="1"/>
    <xf numFmtId="41" fontId="15" fillId="4" borderId="52" xfId="0" applyNumberFormat="1" applyFont="1" applyFill="1" applyBorder="1" applyAlignment="1"/>
    <xf numFmtId="42" fontId="15" fillId="4" borderId="51" xfId="0" applyNumberFormat="1" applyFont="1" applyFill="1" applyBorder="1" applyAlignment="1">
      <alignment horizontal="right"/>
    </xf>
    <xf numFmtId="164" fontId="9" fillId="4" borderId="53" xfId="1" applyNumberFormat="1" applyFont="1" applyFill="1" applyBorder="1" applyAlignment="1"/>
    <xf numFmtId="164" fontId="9" fillId="4" borderId="65" xfId="1" applyNumberFormat="1" applyFont="1" applyFill="1" applyBorder="1" applyAlignment="1"/>
    <xf numFmtId="41" fontId="9" fillId="4" borderId="42" xfId="0" applyNumberFormat="1" applyFont="1" applyFill="1" applyBorder="1" applyAlignment="1"/>
    <xf numFmtId="41" fontId="9" fillId="4" borderId="43" xfId="0" applyNumberFormat="1" applyFont="1" applyFill="1" applyBorder="1" applyAlignment="1"/>
    <xf numFmtId="165" fontId="0" fillId="4" borderId="41" xfId="2" applyNumberFormat="1" applyFont="1" applyFill="1" applyBorder="1"/>
    <xf numFmtId="165" fontId="0" fillId="4" borderId="42" xfId="2" applyNumberFormat="1" applyFont="1" applyFill="1" applyBorder="1"/>
    <xf numFmtId="165" fontId="0" fillId="4" borderId="43" xfId="2" applyNumberFormat="1" applyFont="1" applyFill="1" applyBorder="1"/>
    <xf numFmtId="41" fontId="0" fillId="4" borderId="44" xfId="0" applyNumberFormat="1" applyFill="1" applyBorder="1"/>
    <xf numFmtId="41" fontId="0" fillId="4" borderId="0" xfId="0" applyNumberFormat="1" applyFill="1" applyBorder="1"/>
    <xf numFmtId="41" fontId="0" fillId="4" borderId="45" xfId="0" applyNumberFormat="1" applyFill="1" applyBorder="1"/>
    <xf numFmtId="165" fontId="0" fillId="4" borderId="46" xfId="2" applyNumberFormat="1" applyFont="1" applyFill="1" applyBorder="1"/>
    <xf numFmtId="165" fontId="0" fillId="4" borderId="47" xfId="2" applyNumberFormat="1" applyFont="1" applyFill="1" applyBorder="1"/>
    <xf numFmtId="165" fontId="0" fillId="4" borderId="48" xfId="2" applyNumberFormat="1" applyFont="1" applyFill="1" applyBorder="1"/>
    <xf numFmtId="0" fontId="21" fillId="3" borderId="35" xfId="0" applyNumberFormat="1" applyFont="1" applyFill="1" applyBorder="1" applyAlignment="1">
      <alignment horizontal="centerContinuous"/>
    </xf>
    <xf numFmtId="41" fontId="9" fillId="4" borderId="28" xfId="0" applyNumberFormat="1" applyFont="1" applyFill="1" applyBorder="1" applyAlignment="1"/>
    <xf numFmtId="164" fontId="9" fillId="4" borderId="61" xfId="1" applyNumberFormat="1" applyFont="1" applyFill="1" applyBorder="1" applyAlignment="1"/>
    <xf numFmtId="164" fontId="9" fillId="4" borderId="44" xfId="1" applyNumberFormat="1" applyFont="1" applyFill="1" applyBorder="1" applyAlignment="1"/>
    <xf numFmtId="164" fontId="9" fillId="4" borderId="53" xfId="0" applyNumberFormat="1" applyFont="1" applyFill="1" applyBorder="1" applyAlignment="1"/>
    <xf numFmtId="41" fontId="9" fillId="4" borderId="53" xfId="0" applyNumberFormat="1" applyFont="1" applyFill="1" applyBorder="1" applyAlignment="1"/>
    <xf numFmtId="42" fontId="15" fillId="4" borderId="60" xfId="0" applyNumberFormat="1" applyFont="1" applyFill="1" applyBorder="1" applyAlignment="1"/>
    <xf numFmtId="41" fontId="15" fillId="4" borderId="61" xfId="0" applyNumberFormat="1" applyFont="1" applyFill="1" applyBorder="1" applyAlignment="1"/>
    <xf numFmtId="41" fontId="15" fillId="4" borderId="67" xfId="0" applyNumberFormat="1" applyFont="1" applyFill="1" applyBorder="1" applyAlignment="1"/>
    <xf numFmtId="42" fontId="15" fillId="4" borderId="68" xfId="0" applyNumberFormat="1" applyFont="1" applyFill="1" applyBorder="1" applyAlignment="1"/>
    <xf numFmtId="42" fontId="7" fillId="4" borderId="49" xfId="0" applyNumberFormat="1" applyFont="1" applyFill="1" applyBorder="1" applyAlignment="1"/>
    <xf numFmtId="42" fontId="15" fillId="4" borderId="41" xfId="0" applyNumberFormat="1" applyFont="1" applyFill="1" applyBorder="1" applyAlignment="1"/>
    <xf numFmtId="41" fontId="15" fillId="4" borderId="69" xfId="0" applyNumberFormat="1" applyFont="1" applyFill="1" applyBorder="1" applyAlignment="1"/>
    <xf numFmtId="42" fontId="15" fillId="4" borderId="49" xfId="0" applyNumberFormat="1" applyFont="1" applyFill="1" applyBorder="1" applyAlignment="1">
      <alignment horizontal="right"/>
    </xf>
    <xf numFmtId="0" fontId="15" fillId="0" borderId="0" xfId="0" applyFont="1" applyAlignment="1">
      <alignment horizontal="left" vertical="top" wrapText="1"/>
    </xf>
  </cellXfs>
  <cellStyles count="3">
    <cellStyle name="Comma" xfId="1" builtinId="3"/>
    <cellStyle name="Currency" xfId="2" builtinId="4"/>
    <cellStyle name="Normal" xfId="0" builtinId="0"/>
  </cellStyles>
  <dxfs count="2">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color rgb="FFCCFF33"/>
      <color rgb="FFFFCCFF"/>
      <color rgb="FFCCFF99"/>
      <color rgb="FFFF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190500</xdr:rowOff>
    </xdr:from>
    <xdr:to>
      <xdr:col>3</xdr:col>
      <xdr:colOff>0</xdr:colOff>
      <xdr:row>2</xdr:row>
      <xdr:rowOff>51859</xdr:rowOff>
    </xdr:to>
    <xdr:sp macro="" textlink="">
      <xdr:nvSpPr>
        <xdr:cNvPr id="3" name="TextBox 2">
          <a:extLst>
            <a:ext uri="{FF2B5EF4-FFF2-40B4-BE49-F238E27FC236}">
              <a16:creationId xmlns:a16="http://schemas.microsoft.com/office/drawing/2014/main" id="{FDA32A8D-D577-476F-9ADC-255C623E9E18}"/>
            </a:ext>
          </a:extLst>
        </xdr:cNvPr>
        <xdr:cNvSpPr txBox="1"/>
      </xdr:nvSpPr>
      <xdr:spPr>
        <a:xfrm>
          <a:off x="447675" y="190500"/>
          <a:ext cx="6054408" cy="261409"/>
        </a:xfrm>
        <a:prstGeom prst="rect">
          <a:avLst/>
        </a:prstGeom>
        <a:solidFill>
          <a:sysClr val="window" lastClr="FFFFFF"/>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a:p>
          <a:pPr algn="ctr"/>
          <a:endParaRPr lang="en-US"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762000</xdr:colOff>
      <xdr:row>0</xdr:row>
      <xdr:rowOff>114300</xdr:rowOff>
    </xdr:from>
    <xdr:to>
      <xdr:col>10</xdr:col>
      <xdr:colOff>741363</xdr:colOff>
      <xdr:row>2</xdr:row>
      <xdr:rowOff>93769</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4314825" y="114300"/>
          <a:ext cx="5894388"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xdr:row>
      <xdr:rowOff>0</xdr:rowOff>
    </xdr:from>
    <xdr:to>
      <xdr:col>11</xdr:col>
      <xdr:colOff>17463</xdr:colOff>
      <xdr:row>2</xdr:row>
      <xdr:rowOff>141394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4333875" y="161925"/>
          <a:ext cx="5894388"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1066800</xdr:colOff>
      <xdr:row>20</xdr:row>
      <xdr:rowOff>22860</xdr:rowOff>
    </xdr:from>
    <xdr:to>
      <xdr:col>8</xdr:col>
      <xdr:colOff>554673</xdr:colOff>
      <xdr:row>21</xdr:row>
      <xdr:rowOff>88054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3375660" y="3756660"/>
          <a:ext cx="6048693" cy="24807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0</xdr:rowOff>
    </xdr:from>
    <xdr:to>
      <xdr:col>2</xdr:col>
      <xdr:colOff>0</xdr:colOff>
      <xdr:row>17</xdr:row>
      <xdr:rowOff>65194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609600" y="3067050"/>
          <a:ext cx="5894388" cy="255694"/>
        </a:xfrm>
        <a:prstGeom prst="rect">
          <a:avLst/>
        </a:prstGeom>
        <a:solidFill>
          <a:sysClr val="window" lastClr="FFFFFF"/>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a:p>
          <a:pPr algn="ct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396240</xdr:colOff>
      <xdr:row>0</xdr:row>
      <xdr:rowOff>160020</xdr:rowOff>
    </xdr:from>
    <xdr:to>
      <xdr:col>11</xdr:col>
      <xdr:colOff>794703</xdr:colOff>
      <xdr:row>2</xdr:row>
      <xdr:rowOff>133774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4716780" y="160020"/>
          <a:ext cx="6060123"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560388</xdr:colOff>
      <xdr:row>2</xdr:row>
      <xdr:rowOff>141394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4410075" y="161925"/>
          <a:ext cx="5894388"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a:p>
          <a:pPr algn="ct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0</xdr:rowOff>
    </xdr:from>
    <xdr:to>
      <xdr:col>12</xdr:col>
      <xdr:colOff>26988</xdr:colOff>
      <xdr:row>2</xdr:row>
      <xdr:rowOff>141394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5219700" y="161925"/>
          <a:ext cx="5894388"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a:p>
          <a:pPr algn="ct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76200</xdr:rowOff>
    </xdr:from>
    <xdr:to>
      <xdr:col>12</xdr:col>
      <xdr:colOff>26988</xdr:colOff>
      <xdr:row>2</xdr:row>
      <xdr:rowOff>55669</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5210175" y="76200"/>
          <a:ext cx="5894388" cy="255694"/>
        </a:xfrm>
        <a:prstGeom prst="rect">
          <a:avLst/>
        </a:prstGeom>
        <a:solidFill>
          <a:sysClr val="window" lastClr="FFFFFF"/>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a:p>
          <a:pPr algn="ct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866775</xdr:colOff>
      <xdr:row>0</xdr:row>
      <xdr:rowOff>66675</xdr:rowOff>
    </xdr:from>
    <xdr:to>
      <xdr:col>12</xdr:col>
      <xdr:colOff>7938</xdr:colOff>
      <xdr:row>2</xdr:row>
      <xdr:rowOff>46144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5238750" y="66675"/>
          <a:ext cx="5894388"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11</xdr:col>
      <xdr:colOff>17463</xdr:colOff>
      <xdr:row>2</xdr:row>
      <xdr:rowOff>141394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4333875" y="161925"/>
          <a:ext cx="5894388"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9</xdr:col>
      <xdr:colOff>788988</xdr:colOff>
      <xdr:row>2</xdr:row>
      <xdr:rowOff>141394</xdr:rowOff>
    </xdr:to>
    <xdr:sp macro="" textlink="">
      <xdr:nvSpPr>
        <xdr:cNvPr id="2" name="TextBox 1">
          <a:extLst>
            <a:ext uri="{FF2B5EF4-FFF2-40B4-BE49-F238E27FC236}">
              <a16:creationId xmlns:a16="http://schemas.microsoft.com/office/drawing/2014/main" id="{FDA32A8D-D577-476F-9ADC-255C623E9E18}"/>
            </a:ext>
          </a:extLst>
        </xdr:cNvPr>
        <xdr:cNvSpPr txBox="1"/>
      </xdr:nvSpPr>
      <xdr:spPr>
        <a:xfrm>
          <a:off x="3590925" y="161925"/>
          <a:ext cx="5894388" cy="25569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REDACTED VERSION</a:t>
          </a:r>
        </a:p>
        <a:p>
          <a:pPr algn="ct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abSelected="1" workbookViewId="0"/>
  </sheetViews>
  <sheetFormatPr defaultRowHeight="15" x14ac:dyDescent="0.25"/>
  <sheetData>
    <row r="1" spans="1:22" x14ac:dyDescent="0.25">
      <c r="A1" s="196"/>
      <c r="B1" s="196"/>
      <c r="C1" s="196"/>
      <c r="D1" s="196"/>
      <c r="E1" s="196"/>
      <c r="F1" s="196"/>
      <c r="G1" s="196"/>
      <c r="H1" s="196"/>
      <c r="I1" s="196"/>
      <c r="J1" s="196"/>
      <c r="K1" s="196"/>
      <c r="L1" s="196"/>
      <c r="M1" s="196"/>
      <c r="N1" s="196"/>
      <c r="O1" s="196"/>
      <c r="P1" s="196"/>
      <c r="Q1" s="196"/>
      <c r="R1" s="196"/>
      <c r="S1" s="196"/>
      <c r="T1" s="196"/>
      <c r="U1" s="196"/>
      <c r="V1" s="196"/>
    </row>
    <row r="2" spans="1:22" x14ac:dyDescent="0.25">
      <c r="A2" s="196"/>
      <c r="B2" s="196"/>
      <c r="C2" s="196"/>
      <c r="D2" s="196"/>
      <c r="E2" s="196"/>
      <c r="F2" s="196"/>
      <c r="G2" s="196"/>
      <c r="H2" s="196"/>
      <c r="I2" s="196"/>
      <c r="J2" s="196"/>
      <c r="K2" s="196"/>
      <c r="L2" s="196"/>
      <c r="M2" s="196"/>
      <c r="N2" s="196"/>
      <c r="O2" s="196"/>
      <c r="P2" s="196"/>
      <c r="Q2" s="196"/>
      <c r="R2" s="196"/>
      <c r="S2" s="196"/>
      <c r="T2" s="196"/>
      <c r="U2" s="196"/>
      <c r="V2" s="196"/>
    </row>
    <row r="3" spans="1:22" ht="21" x14ac:dyDescent="0.25">
      <c r="A3" s="196"/>
      <c r="B3" s="197" t="s">
        <v>149</v>
      </c>
      <c r="C3" s="196"/>
      <c r="D3" s="196"/>
      <c r="E3" s="196"/>
      <c r="F3" s="196"/>
      <c r="G3" s="196"/>
      <c r="H3" s="196"/>
      <c r="I3" s="196"/>
      <c r="J3" s="196"/>
      <c r="K3" s="196"/>
      <c r="L3" s="196"/>
      <c r="M3" s="196"/>
      <c r="N3" s="196"/>
      <c r="O3" s="196"/>
      <c r="P3" s="196"/>
      <c r="Q3" s="196"/>
      <c r="R3" s="196"/>
      <c r="S3" s="196"/>
      <c r="T3" s="196"/>
      <c r="U3" s="196"/>
      <c r="V3" s="196"/>
    </row>
    <row r="4" spans="1:22" x14ac:dyDescent="0.25">
      <c r="A4" s="196"/>
      <c r="B4" s="196"/>
      <c r="C4" s="196"/>
      <c r="D4" s="196"/>
      <c r="E4" s="196"/>
      <c r="F4" s="196"/>
      <c r="G4" s="196"/>
      <c r="H4" s="196"/>
      <c r="I4" s="196"/>
      <c r="J4" s="196"/>
      <c r="K4" s="196"/>
      <c r="L4" s="196"/>
      <c r="M4" s="196"/>
      <c r="N4" s="196"/>
      <c r="O4" s="196"/>
      <c r="P4" s="196"/>
      <c r="Q4" s="196"/>
      <c r="R4" s="196"/>
      <c r="S4" s="196"/>
      <c r="T4" s="196"/>
      <c r="U4" s="196"/>
      <c r="V4" s="196"/>
    </row>
    <row r="5" spans="1:22" x14ac:dyDescent="0.25">
      <c r="A5" s="196"/>
      <c r="B5" s="196"/>
      <c r="C5" s="196"/>
      <c r="D5" s="196"/>
      <c r="E5" s="196"/>
      <c r="F5" s="196"/>
      <c r="G5" s="196"/>
      <c r="H5" s="196"/>
      <c r="I5" s="196"/>
      <c r="J5" s="196"/>
      <c r="K5" s="196"/>
      <c r="L5" s="196"/>
      <c r="M5" s="196"/>
      <c r="N5" s="196"/>
      <c r="O5" s="196"/>
      <c r="P5" s="196"/>
      <c r="Q5" s="196"/>
      <c r="R5" s="196"/>
      <c r="S5" s="196"/>
      <c r="T5" s="196"/>
      <c r="U5" s="196"/>
      <c r="V5" s="196"/>
    </row>
    <row r="6" spans="1:22" x14ac:dyDescent="0.25">
      <c r="A6" s="196"/>
      <c r="B6" s="196"/>
      <c r="C6" s="196"/>
      <c r="D6" s="196"/>
      <c r="E6" s="196"/>
      <c r="F6" s="196"/>
      <c r="G6" s="196"/>
      <c r="H6" s="196"/>
      <c r="I6" s="196"/>
      <c r="J6" s="196"/>
      <c r="K6" s="196"/>
      <c r="L6" s="196"/>
      <c r="M6" s="196"/>
      <c r="N6" s="196"/>
      <c r="O6" s="196"/>
      <c r="P6" s="196"/>
      <c r="Q6" s="196"/>
      <c r="R6" s="196"/>
      <c r="S6" s="196"/>
      <c r="T6" s="196"/>
      <c r="U6" s="196"/>
      <c r="V6" s="196"/>
    </row>
    <row r="7" spans="1:22" x14ac:dyDescent="0.25">
      <c r="A7" s="196"/>
      <c r="B7" s="196"/>
      <c r="C7" s="196"/>
      <c r="D7" s="196"/>
      <c r="E7" s="196"/>
      <c r="F7" s="196"/>
      <c r="G7" s="196"/>
      <c r="H7" s="196"/>
      <c r="I7" s="196"/>
      <c r="J7" s="196"/>
      <c r="K7" s="196"/>
      <c r="L7" s="196"/>
      <c r="M7" s="196"/>
      <c r="N7" s="196"/>
      <c r="O7" s="196"/>
      <c r="P7" s="196"/>
      <c r="Q7" s="196"/>
      <c r="R7" s="196"/>
      <c r="S7" s="196"/>
      <c r="T7" s="196"/>
      <c r="U7" s="196"/>
      <c r="V7" s="196"/>
    </row>
    <row r="8" spans="1:22" x14ac:dyDescent="0.25">
      <c r="A8" s="196"/>
      <c r="B8" s="196"/>
      <c r="C8" s="196"/>
      <c r="D8" s="196"/>
      <c r="E8" s="196"/>
      <c r="F8" s="196"/>
      <c r="G8" s="196"/>
      <c r="H8" s="196"/>
      <c r="I8" s="196"/>
      <c r="J8" s="196"/>
      <c r="K8" s="196"/>
      <c r="L8" s="196"/>
      <c r="M8" s="196"/>
      <c r="N8" s="196"/>
      <c r="O8" s="196"/>
      <c r="P8" s="196"/>
      <c r="Q8" s="196"/>
      <c r="R8" s="196"/>
      <c r="S8" s="196"/>
      <c r="T8" s="196"/>
      <c r="U8" s="196"/>
      <c r="V8" s="196"/>
    </row>
    <row r="9" spans="1:22" x14ac:dyDescent="0.25">
      <c r="A9" s="196"/>
      <c r="B9" s="196"/>
      <c r="C9" s="196"/>
      <c r="D9" s="196"/>
      <c r="E9" s="196"/>
      <c r="F9" s="196"/>
      <c r="G9" s="196"/>
      <c r="H9" s="196"/>
      <c r="I9" s="196"/>
      <c r="J9" s="196"/>
      <c r="K9" s="196"/>
      <c r="L9" s="196"/>
      <c r="M9" s="196"/>
      <c r="N9" s="196"/>
      <c r="O9" s="196"/>
      <c r="P9" s="196"/>
      <c r="Q9" s="196"/>
      <c r="R9" s="196"/>
      <c r="S9" s="196"/>
      <c r="T9" s="196"/>
      <c r="U9" s="196"/>
      <c r="V9" s="196"/>
    </row>
    <row r="10" spans="1:22" x14ac:dyDescent="0.25">
      <c r="A10" s="196"/>
      <c r="B10" s="196"/>
      <c r="C10" s="196"/>
      <c r="D10" s="196"/>
      <c r="E10" s="196"/>
      <c r="F10" s="196"/>
      <c r="G10" s="196"/>
      <c r="H10" s="196"/>
      <c r="I10" s="196"/>
      <c r="J10" s="196"/>
      <c r="K10" s="196"/>
      <c r="L10" s="196"/>
      <c r="M10" s="196"/>
      <c r="N10" s="196"/>
      <c r="O10" s="196"/>
      <c r="P10" s="196"/>
      <c r="Q10" s="196"/>
      <c r="R10" s="196"/>
      <c r="S10" s="196"/>
      <c r="T10" s="196"/>
      <c r="U10" s="196"/>
      <c r="V10" s="196"/>
    </row>
    <row r="11" spans="1:22" x14ac:dyDescent="0.25">
      <c r="A11" s="196"/>
      <c r="B11" s="196"/>
      <c r="C11" s="196"/>
      <c r="D11" s="196"/>
      <c r="E11" s="196"/>
      <c r="F11" s="196"/>
      <c r="G11" s="196"/>
      <c r="H11" s="196"/>
      <c r="I11" s="196"/>
      <c r="J11" s="196"/>
      <c r="K11" s="196"/>
      <c r="L11" s="196"/>
      <c r="M11" s="196"/>
      <c r="N11" s="196"/>
      <c r="O11" s="196"/>
      <c r="P11" s="196"/>
      <c r="Q11" s="196"/>
      <c r="R11" s="196"/>
      <c r="S11" s="196"/>
      <c r="T11" s="196"/>
      <c r="U11" s="196"/>
      <c r="V11" s="196"/>
    </row>
    <row r="12" spans="1:22" x14ac:dyDescent="0.25">
      <c r="A12" s="196"/>
      <c r="B12" s="196"/>
      <c r="C12" s="196"/>
      <c r="D12" s="196"/>
      <c r="E12" s="196"/>
      <c r="F12" s="196"/>
      <c r="G12" s="196"/>
      <c r="H12" s="196"/>
      <c r="I12" s="196"/>
      <c r="J12" s="196"/>
      <c r="K12" s="196"/>
      <c r="L12" s="196"/>
      <c r="M12" s="196"/>
      <c r="N12" s="196"/>
      <c r="O12" s="196"/>
      <c r="P12" s="196"/>
      <c r="Q12" s="196"/>
      <c r="R12" s="196"/>
      <c r="S12" s="196"/>
      <c r="T12" s="196"/>
      <c r="U12" s="196"/>
      <c r="V12" s="196"/>
    </row>
    <row r="13" spans="1:22" x14ac:dyDescent="0.25">
      <c r="A13" s="196"/>
      <c r="B13" s="196"/>
      <c r="C13" s="196"/>
      <c r="D13" s="196"/>
      <c r="E13" s="196"/>
      <c r="F13" s="196"/>
      <c r="G13" s="196"/>
      <c r="H13" s="196"/>
      <c r="I13" s="196"/>
      <c r="J13" s="196"/>
      <c r="K13" s="196"/>
      <c r="L13" s="196"/>
      <c r="M13" s="196"/>
      <c r="N13" s="196"/>
      <c r="O13" s="196"/>
      <c r="P13" s="196"/>
      <c r="Q13" s="196"/>
      <c r="R13" s="196"/>
      <c r="S13" s="196"/>
      <c r="T13" s="196"/>
      <c r="U13" s="196"/>
      <c r="V13" s="196"/>
    </row>
    <row r="14" spans="1:22" x14ac:dyDescent="0.25">
      <c r="A14" s="196"/>
      <c r="B14" s="196"/>
      <c r="C14" s="196"/>
      <c r="D14" s="196"/>
      <c r="E14" s="196"/>
      <c r="F14" s="196"/>
      <c r="G14" s="196"/>
      <c r="H14" s="196"/>
      <c r="I14" s="196"/>
      <c r="J14" s="196"/>
      <c r="K14" s="196"/>
      <c r="L14" s="196"/>
      <c r="M14" s="196"/>
      <c r="N14" s="196"/>
      <c r="O14" s="196"/>
      <c r="P14" s="196"/>
      <c r="Q14" s="196"/>
      <c r="R14" s="196"/>
      <c r="S14" s="196"/>
      <c r="T14" s="196"/>
      <c r="U14" s="196"/>
      <c r="V14" s="196"/>
    </row>
    <row r="15" spans="1:22" x14ac:dyDescent="0.25">
      <c r="A15" s="196"/>
      <c r="B15" s="196"/>
      <c r="C15" s="196"/>
      <c r="D15" s="196"/>
      <c r="E15" s="196"/>
      <c r="F15" s="196"/>
      <c r="G15" s="196"/>
      <c r="H15" s="196"/>
      <c r="I15" s="196"/>
      <c r="J15" s="196"/>
      <c r="K15" s="196"/>
      <c r="L15" s="196"/>
      <c r="M15" s="196"/>
      <c r="N15" s="196"/>
      <c r="O15" s="196"/>
      <c r="P15" s="196"/>
      <c r="Q15" s="196"/>
      <c r="R15" s="196"/>
      <c r="S15" s="196"/>
      <c r="T15" s="196"/>
      <c r="U15" s="196"/>
      <c r="V15" s="196"/>
    </row>
    <row r="16" spans="1:22" x14ac:dyDescent="0.25">
      <c r="A16" s="196"/>
      <c r="B16" s="196"/>
      <c r="C16" s="196"/>
      <c r="D16" s="196"/>
      <c r="E16" s="196"/>
      <c r="F16" s="196"/>
      <c r="G16" s="196"/>
      <c r="H16" s="196"/>
      <c r="I16" s="196"/>
      <c r="J16" s="196"/>
      <c r="K16" s="196"/>
      <c r="L16" s="196"/>
      <c r="M16" s="196"/>
      <c r="N16" s="196"/>
      <c r="O16" s="196"/>
      <c r="P16" s="196"/>
      <c r="Q16" s="196"/>
      <c r="R16" s="196"/>
      <c r="S16" s="196"/>
      <c r="T16" s="196"/>
      <c r="U16" s="196"/>
      <c r="V16" s="196"/>
    </row>
    <row r="17" spans="1:22" x14ac:dyDescent="0.25">
      <c r="A17" s="196"/>
      <c r="B17" s="196"/>
      <c r="C17" s="196"/>
      <c r="D17" s="196"/>
      <c r="E17" s="196"/>
      <c r="F17" s="196"/>
      <c r="G17" s="196"/>
      <c r="H17" s="196"/>
      <c r="I17" s="196"/>
      <c r="J17" s="196"/>
      <c r="K17" s="196"/>
      <c r="L17" s="196"/>
      <c r="M17" s="196"/>
      <c r="N17" s="196"/>
      <c r="O17" s="196"/>
      <c r="P17" s="196"/>
      <c r="Q17" s="196"/>
      <c r="R17" s="196"/>
      <c r="S17" s="196"/>
      <c r="T17" s="196"/>
      <c r="U17" s="196"/>
      <c r="V17" s="196"/>
    </row>
    <row r="18" spans="1:22" x14ac:dyDescent="0.25">
      <c r="A18" s="196"/>
      <c r="B18" s="196"/>
      <c r="C18" s="196"/>
      <c r="D18" s="196"/>
      <c r="E18" s="196"/>
      <c r="F18" s="196"/>
      <c r="G18" s="196"/>
      <c r="H18" s="196"/>
      <c r="I18" s="196"/>
      <c r="J18" s="196"/>
      <c r="K18" s="196"/>
      <c r="L18" s="196"/>
      <c r="M18" s="196"/>
      <c r="N18" s="196"/>
      <c r="O18" s="196"/>
      <c r="P18" s="196"/>
      <c r="Q18" s="196"/>
      <c r="R18" s="196"/>
      <c r="S18" s="196"/>
      <c r="T18" s="196"/>
      <c r="U18" s="196"/>
      <c r="V18" s="196"/>
    </row>
    <row r="19" spans="1:22" x14ac:dyDescent="0.25">
      <c r="A19" s="196"/>
      <c r="B19" s="196"/>
      <c r="C19" s="196"/>
      <c r="D19" s="196"/>
      <c r="E19" s="196"/>
      <c r="F19" s="196"/>
      <c r="G19" s="196"/>
      <c r="H19" s="196"/>
      <c r="I19" s="196"/>
      <c r="J19" s="196"/>
      <c r="K19" s="196"/>
      <c r="L19" s="196"/>
      <c r="M19" s="196"/>
      <c r="N19" s="196"/>
      <c r="O19" s="196"/>
      <c r="P19" s="196"/>
      <c r="Q19" s="196"/>
      <c r="R19" s="196"/>
      <c r="S19" s="196"/>
      <c r="T19" s="196"/>
      <c r="U19" s="196"/>
      <c r="V19" s="196"/>
    </row>
    <row r="20" spans="1:22" x14ac:dyDescent="0.25">
      <c r="A20" s="196"/>
      <c r="B20" s="196"/>
      <c r="C20" s="196"/>
      <c r="D20" s="196"/>
      <c r="E20" s="196"/>
      <c r="F20" s="196"/>
      <c r="G20" s="196"/>
      <c r="H20" s="196"/>
      <c r="I20" s="196"/>
      <c r="J20" s="196"/>
      <c r="K20" s="196"/>
      <c r="L20" s="196"/>
      <c r="M20" s="196"/>
      <c r="N20" s="196"/>
      <c r="O20" s="196"/>
      <c r="P20" s="196"/>
      <c r="Q20" s="196"/>
      <c r="R20" s="196"/>
      <c r="S20" s="196"/>
      <c r="T20" s="196"/>
      <c r="U20" s="196"/>
      <c r="V20" s="196"/>
    </row>
    <row r="21" spans="1:22" x14ac:dyDescent="0.25">
      <c r="A21" s="196"/>
      <c r="B21" s="196"/>
      <c r="C21" s="196"/>
      <c r="D21" s="196"/>
      <c r="E21" s="196"/>
      <c r="F21" s="196"/>
      <c r="G21" s="196"/>
      <c r="H21" s="196"/>
      <c r="I21" s="196"/>
      <c r="J21" s="196"/>
      <c r="K21" s="196"/>
      <c r="L21" s="196"/>
      <c r="M21" s="196"/>
      <c r="N21" s="196"/>
      <c r="O21" s="196"/>
      <c r="P21" s="196"/>
      <c r="Q21" s="196"/>
      <c r="R21" s="196"/>
      <c r="S21" s="196"/>
      <c r="T21" s="196"/>
      <c r="U21" s="196"/>
      <c r="V21" s="196"/>
    </row>
    <row r="22" spans="1:22" x14ac:dyDescent="0.25">
      <c r="A22" s="196"/>
      <c r="B22" s="196"/>
      <c r="C22" s="196"/>
      <c r="D22" s="196"/>
      <c r="E22" s="196"/>
      <c r="F22" s="196"/>
      <c r="G22" s="196"/>
      <c r="H22" s="196"/>
      <c r="I22" s="196"/>
      <c r="J22" s="196"/>
      <c r="K22" s="196"/>
      <c r="L22" s="196"/>
      <c r="M22" s="196"/>
      <c r="N22" s="196"/>
      <c r="O22" s="196"/>
      <c r="P22" s="196"/>
      <c r="Q22" s="196"/>
      <c r="R22" s="196"/>
      <c r="S22" s="196"/>
      <c r="T22" s="196"/>
      <c r="U22" s="196"/>
      <c r="V22" s="196"/>
    </row>
    <row r="23" spans="1:22" x14ac:dyDescent="0.25">
      <c r="A23" s="196"/>
      <c r="B23" s="196"/>
      <c r="C23" s="196"/>
      <c r="D23" s="196"/>
      <c r="E23" s="196"/>
      <c r="F23" s="196"/>
      <c r="G23" s="196"/>
      <c r="H23" s="196"/>
      <c r="I23" s="196"/>
      <c r="J23" s="196"/>
      <c r="K23" s="196"/>
      <c r="L23" s="196"/>
      <c r="M23" s="196"/>
      <c r="N23" s="196"/>
      <c r="O23" s="196"/>
      <c r="P23" s="196"/>
      <c r="Q23" s="196"/>
      <c r="R23" s="196"/>
      <c r="S23" s="196"/>
      <c r="T23" s="196"/>
      <c r="U23" s="196"/>
      <c r="V23" s="196"/>
    </row>
    <row r="24" spans="1:22" x14ac:dyDescent="0.25">
      <c r="A24" s="196"/>
      <c r="B24" s="196"/>
      <c r="C24" s="196"/>
      <c r="D24" s="196"/>
      <c r="E24" s="196"/>
      <c r="F24" s="196"/>
      <c r="G24" s="196"/>
      <c r="H24" s="196"/>
      <c r="I24" s="196"/>
      <c r="J24" s="196"/>
      <c r="K24" s="196"/>
      <c r="L24" s="196"/>
      <c r="M24" s="196"/>
      <c r="N24" s="196"/>
      <c r="O24" s="196"/>
      <c r="P24" s="196"/>
      <c r="Q24" s="196"/>
      <c r="R24" s="196"/>
      <c r="S24" s="196"/>
      <c r="T24" s="196"/>
      <c r="U24" s="196"/>
      <c r="V24" s="196"/>
    </row>
    <row r="25" spans="1:22" x14ac:dyDescent="0.25">
      <c r="A25" s="196"/>
      <c r="B25" s="196"/>
      <c r="C25" s="196"/>
      <c r="D25" s="196"/>
      <c r="E25" s="196"/>
      <c r="F25" s="196"/>
      <c r="G25" s="196"/>
      <c r="H25" s="196"/>
      <c r="I25" s="196"/>
      <c r="J25" s="196"/>
      <c r="K25" s="196"/>
      <c r="L25" s="196"/>
      <c r="M25" s="196"/>
      <c r="N25" s="196"/>
      <c r="O25" s="196"/>
      <c r="P25" s="196"/>
      <c r="Q25" s="196"/>
      <c r="R25" s="196"/>
      <c r="S25" s="196"/>
      <c r="T25" s="196"/>
      <c r="U25" s="196"/>
      <c r="V25" s="196"/>
    </row>
    <row r="26" spans="1:22" x14ac:dyDescent="0.25">
      <c r="A26" s="196"/>
      <c r="B26" s="196"/>
      <c r="C26" s="196"/>
      <c r="D26" s="196"/>
      <c r="E26" s="196"/>
      <c r="F26" s="196"/>
      <c r="G26" s="196"/>
      <c r="H26" s="196"/>
      <c r="I26" s="196"/>
      <c r="J26" s="196"/>
      <c r="K26" s="196"/>
      <c r="L26" s="196"/>
      <c r="M26" s="196"/>
      <c r="N26" s="196"/>
      <c r="O26" s="196"/>
      <c r="P26" s="196"/>
      <c r="Q26" s="196"/>
      <c r="R26" s="196"/>
      <c r="S26" s="196"/>
      <c r="T26" s="196"/>
      <c r="U26" s="196"/>
      <c r="V26" s="196"/>
    </row>
    <row r="27" spans="1:22" x14ac:dyDescent="0.25">
      <c r="A27" s="196"/>
      <c r="B27" s="196"/>
      <c r="C27" s="196"/>
      <c r="D27" s="196"/>
      <c r="E27" s="196"/>
      <c r="F27" s="196"/>
      <c r="G27" s="196"/>
      <c r="H27" s="196"/>
      <c r="I27" s="196"/>
      <c r="J27" s="196"/>
      <c r="K27" s="196"/>
      <c r="L27" s="196"/>
      <c r="M27" s="196"/>
      <c r="N27" s="196"/>
      <c r="O27" s="196"/>
      <c r="P27" s="196"/>
      <c r="Q27" s="196"/>
      <c r="R27" s="196"/>
      <c r="S27" s="196"/>
      <c r="T27" s="196"/>
      <c r="U27" s="196"/>
      <c r="V27" s="196"/>
    </row>
    <row r="28" spans="1:22" x14ac:dyDescent="0.25">
      <c r="A28" s="196"/>
      <c r="B28" s="196"/>
      <c r="C28" s="196"/>
      <c r="D28" s="196"/>
      <c r="E28" s="196"/>
      <c r="F28" s="196"/>
      <c r="G28" s="196"/>
      <c r="H28" s="196"/>
      <c r="I28" s="196"/>
      <c r="J28" s="196"/>
      <c r="K28" s="196"/>
      <c r="L28" s="196"/>
      <c r="M28" s="196"/>
      <c r="N28" s="196"/>
      <c r="O28" s="196"/>
      <c r="P28" s="196"/>
      <c r="Q28" s="196"/>
      <c r="R28" s="196"/>
      <c r="S28" s="196"/>
      <c r="T28" s="196"/>
      <c r="U28" s="196"/>
      <c r="V28" s="196"/>
    </row>
    <row r="29" spans="1:22" x14ac:dyDescent="0.25">
      <c r="A29" s="196"/>
      <c r="B29" s="196"/>
      <c r="C29" s="196"/>
      <c r="D29" s="196"/>
      <c r="E29" s="196"/>
      <c r="F29" s="196"/>
      <c r="G29" s="196"/>
      <c r="H29" s="196"/>
      <c r="I29" s="196"/>
      <c r="J29" s="196"/>
      <c r="K29" s="196"/>
      <c r="L29" s="196"/>
      <c r="M29" s="196"/>
      <c r="N29" s="196"/>
      <c r="O29" s="196"/>
      <c r="P29" s="196"/>
      <c r="Q29" s="196"/>
      <c r="R29" s="196"/>
      <c r="S29" s="196"/>
      <c r="T29" s="196"/>
      <c r="U29" s="196"/>
      <c r="V29" s="196"/>
    </row>
    <row r="30" spans="1:22" x14ac:dyDescent="0.25">
      <c r="A30" s="196"/>
      <c r="B30" s="196"/>
      <c r="C30" s="196"/>
      <c r="D30" s="196"/>
      <c r="E30" s="196"/>
      <c r="F30" s="196"/>
      <c r="G30" s="196"/>
      <c r="H30" s="196"/>
      <c r="I30" s="196"/>
      <c r="J30" s="196"/>
      <c r="K30" s="196"/>
      <c r="L30" s="196"/>
      <c r="M30" s="196"/>
      <c r="N30" s="196"/>
      <c r="O30" s="196"/>
      <c r="P30" s="196"/>
      <c r="Q30" s="196"/>
      <c r="R30" s="196"/>
      <c r="S30" s="196"/>
      <c r="T30" s="196"/>
      <c r="U30" s="196"/>
      <c r="V30" s="196"/>
    </row>
    <row r="31" spans="1:22" x14ac:dyDescent="0.25">
      <c r="A31" s="196"/>
      <c r="B31" s="196"/>
      <c r="C31" s="196"/>
      <c r="D31" s="196"/>
      <c r="E31" s="196"/>
      <c r="F31" s="196"/>
      <c r="G31" s="196"/>
      <c r="H31" s="196"/>
      <c r="I31" s="196"/>
      <c r="J31" s="196"/>
      <c r="K31" s="196"/>
      <c r="L31" s="196"/>
      <c r="M31" s="196"/>
      <c r="N31" s="196"/>
      <c r="O31" s="196"/>
      <c r="P31" s="196"/>
      <c r="Q31" s="196"/>
      <c r="R31" s="196"/>
      <c r="S31" s="196"/>
      <c r="T31" s="196"/>
      <c r="U31" s="196"/>
      <c r="V31" s="196"/>
    </row>
    <row r="32" spans="1:22" x14ac:dyDescent="0.25">
      <c r="A32" s="196"/>
      <c r="B32" s="196"/>
      <c r="C32" s="196"/>
      <c r="D32" s="196"/>
      <c r="E32" s="196"/>
      <c r="F32" s="196"/>
      <c r="G32" s="196"/>
      <c r="H32" s="196"/>
      <c r="I32" s="196"/>
      <c r="J32" s="196"/>
      <c r="K32" s="196"/>
      <c r="L32" s="196"/>
      <c r="M32" s="196"/>
      <c r="N32" s="196"/>
      <c r="O32" s="196"/>
      <c r="P32" s="196"/>
      <c r="Q32" s="196"/>
      <c r="R32" s="196"/>
      <c r="S32" s="196"/>
      <c r="T32" s="196"/>
      <c r="U32" s="196"/>
      <c r="V32" s="196"/>
    </row>
    <row r="33" spans="1:22" x14ac:dyDescent="0.25">
      <c r="A33" s="196"/>
      <c r="B33" s="196"/>
      <c r="C33" s="196"/>
      <c r="D33" s="196"/>
      <c r="E33" s="196"/>
      <c r="F33" s="196"/>
      <c r="G33" s="196"/>
      <c r="H33" s="196"/>
      <c r="I33" s="196"/>
      <c r="J33" s="196"/>
      <c r="K33" s="196"/>
      <c r="L33" s="196"/>
      <c r="M33" s="196"/>
      <c r="N33" s="196"/>
      <c r="O33" s="196"/>
      <c r="P33" s="196"/>
      <c r="Q33" s="196"/>
      <c r="R33" s="196"/>
      <c r="S33" s="196"/>
      <c r="T33" s="196"/>
      <c r="U33" s="196"/>
      <c r="V33" s="196"/>
    </row>
    <row r="34" spans="1:22" x14ac:dyDescent="0.25">
      <c r="A34" s="196"/>
      <c r="B34" s="196"/>
      <c r="C34" s="196"/>
      <c r="D34" s="196"/>
      <c r="E34" s="196"/>
      <c r="F34" s="196"/>
      <c r="G34" s="196"/>
      <c r="H34" s="196"/>
      <c r="I34" s="196"/>
      <c r="J34" s="196"/>
      <c r="K34" s="196"/>
      <c r="L34" s="196"/>
      <c r="M34" s="196"/>
      <c r="N34" s="196"/>
      <c r="O34" s="196"/>
      <c r="P34" s="196"/>
      <c r="Q34" s="196"/>
      <c r="R34" s="196"/>
      <c r="S34" s="196"/>
      <c r="T34" s="196"/>
      <c r="U34" s="196"/>
      <c r="V34" s="196"/>
    </row>
    <row r="35" spans="1:22" x14ac:dyDescent="0.25">
      <c r="A35" s="196"/>
      <c r="B35" s="196"/>
      <c r="C35" s="196"/>
      <c r="D35" s="196"/>
      <c r="E35" s="196"/>
      <c r="F35" s="196"/>
      <c r="G35" s="196"/>
      <c r="H35" s="196"/>
      <c r="I35" s="196"/>
      <c r="J35" s="196"/>
      <c r="K35" s="196"/>
      <c r="L35" s="196"/>
      <c r="M35" s="196"/>
      <c r="N35" s="196"/>
      <c r="O35" s="196"/>
      <c r="P35" s="196"/>
      <c r="Q35" s="196"/>
      <c r="R35" s="196"/>
      <c r="S35" s="196"/>
      <c r="T35" s="196"/>
      <c r="U35" s="196"/>
      <c r="V35" s="196"/>
    </row>
    <row r="36" spans="1:22" x14ac:dyDescent="0.25">
      <c r="A36" s="196"/>
      <c r="B36" s="196"/>
      <c r="C36" s="196"/>
      <c r="D36" s="196"/>
      <c r="E36" s="196"/>
      <c r="F36" s="196"/>
      <c r="G36" s="196"/>
      <c r="H36" s="196"/>
      <c r="I36" s="196"/>
      <c r="J36" s="196"/>
      <c r="K36" s="196"/>
      <c r="L36" s="196"/>
      <c r="M36" s="196"/>
      <c r="N36" s="196"/>
      <c r="O36" s="196"/>
      <c r="P36" s="196"/>
      <c r="Q36" s="196"/>
      <c r="R36" s="196"/>
      <c r="S36" s="196"/>
      <c r="T36" s="196"/>
      <c r="U36" s="196"/>
      <c r="V36" s="196"/>
    </row>
    <row r="37" spans="1:22" x14ac:dyDescent="0.25">
      <c r="A37" s="196"/>
      <c r="B37" s="196"/>
      <c r="C37" s="196"/>
      <c r="D37" s="196"/>
      <c r="E37" s="196"/>
      <c r="F37" s="196"/>
      <c r="G37" s="196"/>
      <c r="H37" s="196"/>
      <c r="I37" s="196"/>
      <c r="J37" s="196"/>
      <c r="K37" s="196"/>
      <c r="L37" s="196"/>
      <c r="M37" s="196"/>
      <c r="N37" s="196"/>
      <c r="O37" s="196"/>
      <c r="P37" s="196"/>
      <c r="Q37" s="196"/>
      <c r="R37" s="196"/>
      <c r="S37" s="196"/>
      <c r="T37" s="196"/>
      <c r="U37" s="196"/>
      <c r="V37" s="196"/>
    </row>
    <row r="38" spans="1:22" x14ac:dyDescent="0.25">
      <c r="A38" s="196"/>
      <c r="B38" s="196"/>
      <c r="C38" s="196"/>
      <c r="D38" s="196"/>
      <c r="E38" s="196"/>
      <c r="F38" s="196"/>
      <c r="G38" s="196"/>
      <c r="H38" s="196"/>
      <c r="I38" s="196"/>
      <c r="J38" s="196"/>
      <c r="K38" s="196"/>
      <c r="L38" s="196"/>
      <c r="M38" s="196"/>
      <c r="N38" s="196"/>
      <c r="O38" s="196"/>
      <c r="P38" s="196"/>
      <c r="Q38" s="196"/>
      <c r="R38" s="196"/>
      <c r="S38" s="196"/>
      <c r="T38" s="196"/>
      <c r="U38" s="196"/>
      <c r="V38" s="196"/>
    </row>
    <row r="39" spans="1:22" x14ac:dyDescent="0.25">
      <c r="A39" s="196"/>
      <c r="B39" s="196"/>
      <c r="C39" s="196"/>
      <c r="D39" s="196"/>
      <c r="E39" s="196"/>
      <c r="F39" s="196"/>
      <c r="G39" s="196"/>
      <c r="H39" s="196"/>
      <c r="I39" s="196"/>
      <c r="J39" s="196"/>
      <c r="K39" s="196"/>
      <c r="L39" s="196"/>
      <c r="M39" s="196"/>
      <c r="N39" s="196"/>
      <c r="O39" s="196"/>
      <c r="P39" s="196"/>
      <c r="Q39" s="196"/>
      <c r="R39" s="196"/>
      <c r="S39" s="196"/>
      <c r="T39" s="196"/>
      <c r="U39" s="196"/>
      <c r="V39" s="196"/>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workbookViewId="0">
      <pane xSplit="1" ySplit="13" topLeftCell="B14"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6.28515625" style="32" bestFit="1" customWidth="1"/>
    <col min="2" max="2" width="12.42578125" style="32" bestFit="1" customWidth="1"/>
    <col min="3" max="3" width="15.140625" style="32" bestFit="1" customWidth="1"/>
    <col min="4" max="4" width="11.7109375" style="32" bestFit="1" customWidth="1"/>
    <col min="5" max="5" width="13.28515625" style="32" bestFit="1" customWidth="1"/>
    <col min="6" max="6" width="12.140625" style="32" bestFit="1" customWidth="1"/>
    <col min="7" max="7" width="14.5703125" style="32" bestFit="1" customWidth="1"/>
    <col min="8" max="8" width="12.5703125" style="32" bestFit="1" customWidth="1"/>
    <col min="9" max="9" width="12.28515625" style="32" bestFit="1" customWidth="1"/>
    <col min="10" max="10" width="12.140625" style="32" bestFit="1" customWidth="1"/>
    <col min="11" max="11" width="11.140625" style="32" bestFit="1"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96</v>
      </c>
      <c r="C1" s="20"/>
      <c r="D1" s="20"/>
      <c r="E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88</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0.1429</v>
      </c>
      <c r="C6" s="83">
        <v>0.24490000000000001</v>
      </c>
      <c r="D6" s="83">
        <v>0.1749</v>
      </c>
      <c r="E6" s="83">
        <v>0.1249</v>
      </c>
      <c r="F6" s="83">
        <v>8.9300000000000004E-2</v>
      </c>
      <c r="G6" s="83">
        <v>8.9200000000000002E-2</v>
      </c>
      <c r="H6" s="83">
        <v>8.9300000000000004E-2</v>
      </c>
      <c r="I6" s="83">
        <v>4.4600000000000001E-2</v>
      </c>
      <c r="J6" s="83"/>
      <c r="K6" s="83"/>
      <c r="L6" s="83"/>
      <c r="M6" s="83"/>
      <c r="N6" s="83"/>
      <c r="O6" s="83"/>
      <c r="P6" s="83"/>
      <c r="Q6" s="83"/>
      <c r="R6" s="83"/>
      <c r="S6" s="83"/>
      <c r="T6" s="83"/>
      <c r="U6" s="83"/>
      <c r="V6" s="83"/>
      <c r="W6" s="83">
        <f>SUM(B6:V6)</f>
        <v>1.0000000000000002</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(R)'!G6</f>
        <v>0.2</v>
      </c>
      <c r="F9" s="48"/>
      <c r="G9" s="47"/>
      <c r="H9" s="49"/>
      <c r="I9" s="50"/>
      <c r="J9" s="51"/>
      <c r="K9" s="51"/>
      <c r="L9" s="52" t="s">
        <v>15</v>
      </c>
    </row>
    <row r="10" spans="1:23" ht="13.5" thickBot="1" x14ac:dyDescent="0.25">
      <c r="A10" s="45"/>
      <c r="B10" s="46"/>
      <c r="C10" s="47"/>
      <c r="D10" s="46" t="s">
        <v>41</v>
      </c>
      <c r="E10" s="198">
        <f>E9</f>
        <v>0.2</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49" t="s">
        <v>29</v>
      </c>
      <c r="C13" s="50" t="s">
        <v>30</v>
      </c>
      <c r="D13" s="49"/>
      <c r="E13" s="50" t="s">
        <v>31</v>
      </c>
      <c r="F13" s="49" t="s">
        <v>32</v>
      </c>
      <c r="G13" s="50" t="s">
        <v>33</v>
      </c>
      <c r="H13" s="49" t="s">
        <v>34</v>
      </c>
      <c r="I13" s="50" t="s">
        <v>35</v>
      </c>
      <c r="J13" s="51" t="s">
        <v>36</v>
      </c>
      <c r="K13" s="53">
        <v>0.21</v>
      </c>
      <c r="L13" s="193" t="s">
        <v>37</v>
      </c>
    </row>
    <row r="14" spans="1:23" ht="13.5" thickTop="1" x14ac:dyDescent="0.2">
      <c r="A14" s="61">
        <v>44227</v>
      </c>
      <c r="B14" s="208"/>
      <c r="C14" s="214"/>
      <c r="D14" s="236"/>
      <c r="E14" s="214"/>
      <c r="F14" s="236"/>
      <c r="G14" s="214"/>
      <c r="H14" s="236"/>
      <c r="I14" s="214"/>
      <c r="J14" s="237"/>
      <c r="K14" s="238"/>
      <c r="L14" s="239"/>
    </row>
    <row r="15" spans="1:23" x14ac:dyDescent="0.2">
      <c r="A15" s="77">
        <v>44255</v>
      </c>
      <c r="B15" s="215"/>
      <c r="C15" s="216"/>
      <c r="D15" s="216"/>
      <c r="E15" s="217"/>
      <c r="F15" s="216"/>
      <c r="G15" s="217"/>
      <c r="H15" s="216"/>
      <c r="I15" s="217"/>
      <c r="J15" s="218"/>
      <c r="K15" s="212"/>
      <c r="L15" s="213"/>
    </row>
    <row r="16" spans="1:23" x14ac:dyDescent="0.2">
      <c r="A16" s="77">
        <v>44286</v>
      </c>
      <c r="B16" s="215"/>
      <c r="C16" s="207"/>
      <c r="D16" s="216"/>
      <c r="E16" s="219"/>
      <c r="F16" s="216"/>
      <c r="G16" s="219"/>
      <c r="H16" s="216"/>
      <c r="I16" s="216"/>
      <c r="J16" s="216"/>
      <c r="K16" s="216"/>
      <c r="L16" s="220"/>
    </row>
    <row r="17" spans="1:15" x14ac:dyDescent="0.2">
      <c r="A17" s="61">
        <v>44316</v>
      </c>
      <c r="B17" s="215"/>
      <c r="C17" s="207"/>
      <c r="D17" s="216"/>
      <c r="E17" s="219"/>
      <c r="F17" s="216"/>
      <c r="G17" s="219"/>
      <c r="H17" s="216"/>
      <c r="I17" s="216"/>
      <c r="J17" s="216"/>
      <c r="K17" s="216"/>
      <c r="L17" s="220"/>
    </row>
    <row r="18" spans="1:15" x14ac:dyDescent="0.2">
      <c r="A18" s="77">
        <v>44347</v>
      </c>
      <c r="B18" s="215"/>
      <c r="C18" s="207"/>
      <c r="D18" s="216"/>
      <c r="E18" s="219"/>
      <c r="F18" s="216"/>
      <c r="G18" s="219"/>
      <c r="H18" s="216"/>
      <c r="I18" s="216"/>
      <c r="J18" s="216"/>
      <c r="K18" s="216"/>
      <c r="L18" s="220"/>
    </row>
    <row r="19" spans="1:15" x14ac:dyDescent="0.2">
      <c r="A19" s="77">
        <v>44377</v>
      </c>
      <c r="B19" s="215"/>
      <c r="C19" s="207"/>
      <c r="D19" s="216"/>
      <c r="E19" s="219"/>
      <c r="F19" s="216"/>
      <c r="G19" s="219"/>
      <c r="H19" s="216"/>
      <c r="I19" s="216"/>
      <c r="J19" s="216"/>
      <c r="K19" s="216"/>
      <c r="L19" s="220"/>
    </row>
    <row r="20" spans="1:15" x14ac:dyDescent="0.2">
      <c r="A20" s="61">
        <v>44408</v>
      </c>
      <c r="B20" s="215"/>
      <c r="C20" s="207"/>
      <c r="D20" s="216"/>
      <c r="E20" s="219"/>
      <c r="F20" s="216"/>
      <c r="G20" s="219"/>
      <c r="H20" s="216"/>
      <c r="I20" s="216"/>
      <c r="J20" s="216"/>
      <c r="K20" s="216"/>
      <c r="L20" s="220"/>
      <c r="M20" s="91"/>
    </row>
    <row r="21" spans="1:15" ht="15" x14ac:dyDescent="0.25">
      <c r="A21" s="77">
        <v>44439</v>
      </c>
      <c r="B21" s="215"/>
      <c r="C21" s="207"/>
      <c r="D21" s="216"/>
      <c r="E21" s="219"/>
      <c r="F21" s="216"/>
      <c r="G21" s="219"/>
      <c r="H21" s="216"/>
      <c r="I21" s="216"/>
      <c r="J21" s="216"/>
      <c r="K21" s="216"/>
      <c r="L21" s="220"/>
      <c r="M21" s="91"/>
      <c r="N21" s="4"/>
      <c r="O21" s="5"/>
    </row>
    <row r="22" spans="1:15" ht="15" x14ac:dyDescent="0.25">
      <c r="A22" s="77">
        <v>44469</v>
      </c>
      <c r="B22" s="215"/>
      <c r="C22" s="207"/>
      <c r="D22" s="216"/>
      <c r="E22" s="219"/>
      <c r="F22" s="216"/>
      <c r="G22" s="219"/>
      <c r="H22" s="216"/>
      <c r="I22" s="216"/>
      <c r="J22" s="216"/>
      <c r="K22" s="216"/>
      <c r="L22" s="220"/>
      <c r="M22" s="90"/>
    </row>
    <row r="23" spans="1:15" ht="15" x14ac:dyDescent="0.25">
      <c r="A23" s="61">
        <v>44500</v>
      </c>
      <c r="B23" s="215"/>
      <c r="C23" s="207"/>
      <c r="D23" s="216"/>
      <c r="E23" s="219"/>
      <c r="F23" s="216"/>
      <c r="G23" s="219"/>
      <c r="H23" s="216"/>
      <c r="I23" s="216"/>
      <c r="J23" s="212"/>
      <c r="K23" s="216"/>
      <c r="L23" s="220"/>
      <c r="M23" s="90"/>
    </row>
    <row r="24" spans="1:15" ht="15" x14ac:dyDescent="0.25">
      <c r="A24" s="61">
        <v>44530</v>
      </c>
      <c r="B24" s="215"/>
      <c r="C24" s="207"/>
      <c r="D24" s="216"/>
      <c r="E24" s="219"/>
      <c r="F24" s="216"/>
      <c r="G24" s="219"/>
      <c r="H24" s="216"/>
      <c r="I24" s="216"/>
      <c r="J24" s="212"/>
      <c r="K24" s="216"/>
      <c r="L24" s="220"/>
      <c r="M24" s="90"/>
    </row>
    <row r="25" spans="1:15" ht="15" x14ac:dyDescent="0.25">
      <c r="A25" s="77">
        <v>44561</v>
      </c>
      <c r="B25" s="215"/>
      <c r="C25" s="216"/>
      <c r="D25" s="216"/>
      <c r="E25" s="217"/>
      <c r="F25" s="216"/>
      <c r="G25" s="217"/>
      <c r="H25" s="216"/>
      <c r="I25" s="217"/>
      <c r="J25" s="218"/>
      <c r="K25" s="212"/>
      <c r="L25" s="213"/>
      <c r="M25" s="90"/>
    </row>
    <row r="26" spans="1:15" x14ac:dyDescent="0.2">
      <c r="A26" s="61">
        <v>44592</v>
      </c>
      <c r="B26" s="215"/>
      <c r="C26" s="207"/>
      <c r="D26" s="216"/>
      <c r="E26" s="219"/>
      <c r="F26" s="216"/>
      <c r="G26" s="219"/>
      <c r="H26" s="216"/>
      <c r="I26" s="216"/>
      <c r="J26" s="216"/>
      <c r="K26" s="216"/>
      <c r="L26" s="220"/>
      <c r="M26" s="91"/>
    </row>
    <row r="27" spans="1:15" x14ac:dyDescent="0.2">
      <c r="A27" s="61">
        <v>44620</v>
      </c>
      <c r="B27" s="215"/>
      <c r="C27" s="207"/>
      <c r="D27" s="216"/>
      <c r="E27" s="219"/>
      <c r="F27" s="216"/>
      <c r="G27" s="219"/>
      <c r="H27" s="216"/>
      <c r="I27" s="216"/>
      <c r="J27" s="216"/>
      <c r="K27" s="216"/>
      <c r="L27" s="220"/>
      <c r="M27" s="91"/>
    </row>
    <row r="28" spans="1:15" ht="15" x14ac:dyDescent="0.25">
      <c r="A28" s="61">
        <v>44651</v>
      </c>
      <c r="B28" s="215"/>
      <c r="C28" s="207"/>
      <c r="D28" s="216"/>
      <c r="E28" s="219"/>
      <c r="F28" s="216"/>
      <c r="G28" s="219"/>
      <c r="H28" s="216"/>
      <c r="I28" s="216"/>
      <c r="J28" s="216"/>
      <c r="K28" s="216"/>
      <c r="L28" s="220"/>
      <c r="M28" s="90"/>
      <c r="N28" s="66"/>
    </row>
    <row r="29" spans="1:15" ht="15" x14ac:dyDescent="0.25">
      <c r="A29" s="61">
        <v>44681</v>
      </c>
      <c r="B29" s="215"/>
      <c r="C29" s="207"/>
      <c r="D29" s="216"/>
      <c r="E29" s="219"/>
      <c r="F29" s="216"/>
      <c r="G29" s="219"/>
      <c r="H29" s="216"/>
      <c r="I29" s="216"/>
      <c r="J29" s="216"/>
      <c r="K29" s="216"/>
      <c r="L29" s="220"/>
      <c r="M29" s="90"/>
    </row>
    <row r="30" spans="1:15" ht="15" x14ac:dyDescent="0.25">
      <c r="A30" s="61">
        <v>44712</v>
      </c>
      <c r="B30" s="215"/>
      <c r="C30" s="207"/>
      <c r="D30" s="216"/>
      <c r="E30" s="219"/>
      <c r="F30" s="216"/>
      <c r="G30" s="219"/>
      <c r="H30" s="216"/>
      <c r="I30" s="216"/>
      <c r="J30" s="216"/>
      <c r="K30" s="216"/>
      <c r="L30" s="220"/>
      <c r="M30" s="90"/>
    </row>
    <row r="31" spans="1:15" ht="15" x14ac:dyDescent="0.25">
      <c r="A31" s="61">
        <v>44742</v>
      </c>
      <c r="B31" s="215"/>
      <c r="C31" s="207"/>
      <c r="D31" s="216"/>
      <c r="E31" s="219"/>
      <c r="F31" s="216"/>
      <c r="G31" s="219"/>
      <c r="H31" s="216"/>
      <c r="I31" s="216"/>
      <c r="J31" s="216"/>
      <c r="K31" s="216"/>
      <c r="L31" s="220"/>
      <c r="M31" s="90"/>
    </row>
    <row r="32" spans="1:15" ht="15" x14ac:dyDescent="0.25">
      <c r="A32" s="61">
        <v>44773</v>
      </c>
      <c r="B32" s="215"/>
      <c r="C32" s="207"/>
      <c r="D32" s="216"/>
      <c r="E32" s="219"/>
      <c r="F32" s="216"/>
      <c r="G32" s="219"/>
      <c r="H32" s="216"/>
      <c r="I32" s="216"/>
      <c r="J32" s="216"/>
      <c r="K32" s="216"/>
      <c r="L32" s="220"/>
      <c r="M32" s="90"/>
    </row>
    <row r="33" spans="1:15" ht="15" x14ac:dyDescent="0.25">
      <c r="A33" s="61">
        <v>44804</v>
      </c>
      <c r="B33" s="215"/>
      <c r="C33" s="207"/>
      <c r="D33" s="216"/>
      <c r="E33" s="219"/>
      <c r="F33" s="216"/>
      <c r="G33" s="219"/>
      <c r="H33" s="216"/>
      <c r="I33" s="216"/>
      <c r="J33" s="212"/>
      <c r="K33" s="216"/>
      <c r="L33" s="220"/>
      <c r="M33" s="90"/>
    </row>
    <row r="34" spans="1:15" ht="15" x14ac:dyDescent="0.25">
      <c r="A34" s="61">
        <v>44834</v>
      </c>
      <c r="B34" s="215"/>
      <c r="C34" s="207"/>
      <c r="D34" s="216"/>
      <c r="E34" s="219"/>
      <c r="F34" s="216"/>
      <c r="G34" s="219"/>
      <c r="H34" s="216"/>
      <c r="I34" s="216"/>
      <c r="J34" s="216"/>
      <c r="K34" s="216"/>
      <c r="L34" s="220"/>
      <c r="M34" s="90"/>
      <c r="O34" s="64"/>
    </row>
    <row r="35" spans="1:15" ht="15" x14ac:dyDescent="0.25">
      <c r="A35" s="61">
        <v>44865</v>
      </c>
      <c r="B35" s="215"/>
      <c r="C35" s="207"/>
      <c r="D35" s="216"/>
      <c r="E35" s="219"/>
      <c r="F35" s="216"/>
      <c r="G35" s="219"/>
      <c r="H35" s="216"/>
      <c r="I35" s="216"/>
      <c r="J35" s="216"/>
      <c r="K35" s="216"/>
      <c r="L35" s="220"/>
      <c r="M35" s="90"/>
      <c r="N35" s="64"/>
      <c r="O35" s="64"/>
    </row>
    <row r="36" spans="1:15" ht="15" x14ac:dyDescent="0.25">
      <c r="A36" s="61">
        <v>44895</v>
      </c>
      <c r="B36" s="215"/>
      <c r="C36" s="207"/>
      <c r="D36" s="216"/>
      <c r="E36" s="219"/>
      <c r="F36" s="216"/>
      <c r="G36" s="219"/>
      <c r="H36" s="216"/>
      <c r="I36" s="216"/>
      <c r="J36" s="216"/>
      <c r="K36" s="216"/>
      <c r="L36" s="220"/>
      <c r="M36" s="90"/>
      <c r="N36" s="67"/>
      <c r="O36" s="64"/>
    </row>
    <row r="37" spans="1:15" ht="15" x14ac:dyDescent="0.25">
      <c r="A37" s="61">
        <v>44926</v>
      </c>
      <c r="B37" s="215"/>
      <c r="C37" s="207"/>
      <c r="D37" s="216"/>
      <c r="E37" s="219"/>
      <c r="F37" s="216"/>
      <c r="G37" s="219"/>
      <c r="H37" s="216"/>
      <c r="I37" s="216"/>
      <c r="J37" s="216"/>
      <c r="K37" s="216"/>
      <c r="L37" s="220"/>
      <c r="M37" s="90"/>
      <c r="O37" s="64"/>
    </row>
    <row r="38" spans="1:15" ht="15" x14ac:dyDescent="0.25">
      <c r="A38" s="61">
        <v>44957</v>
      </c>
      <c r="B38" s="215"/>
      <c r="C38" s="207"/>
      <c r="D38" s="216"/>
      <c r="E38" s="219"/>
      <c r="F38" s="216"/>
      <c r="G38" s="219"/>
      <c r="H38" s="216"/>
      <c r="I38" s="216"/>
      <c r="J38" s="216"/>
      <c r="K38" s="216"/>
      <c r="L38" s="220"/>
      <c r="M38" s="90"/>
      <c r="O38" s="64"/>
    </row>
    <row r="39" spans="1:15" ht="15" x14ac:dyDescent="0.25">
      <c r="A39" s="61">
        <v>44985</v>
      </c>
      <c r="B39" s="215"/>
      <c r="C39" s="207"/>
      <c r="D39" s="216"/>
      <c r="E39" s="219"/>
      <c r="F39" s="216"/>
      <c r="G39" s="219"/>
      <c r="H39" s="216"/>
      <c r="I39" s="216"/>
      <c r="J39" s="216"/>
      <c r="K39" s="216"/>
      <c r="L39" s="220"/>
      <c r="M39" s="90"/>
      <c r="N39" s="64"/>
      <c r="O39" s="64"/>
    </row>
    <row r="40" spans="1:15" ht="15" x14ac:dyDescent="0.25">
      <c r="A40" s="61">
        <v>45016</v>
      </c>
      <c r="B40" s="215"/>
      <c r="C40" s="207"/>
      <c r="D40" s="216"/>
      <c r="E40" s="219"/>
      <c r="F40" s="216"/>
      <c r="G40" s="219"/>
      <c r="H40" s="216"/>
      <c r="I40" s="216"/>
      <c r="J40" s="216"/>
      <c r="K40" s="216"/>
      <c r="L40" s="220"/>
      <c r="M40" s="90"/>
      <c r="N40" s="64"/>
      <c r="O40" s="64"/>
    </row>
    <row r="41" spans="1:15" ht="15" x14ac:dyDescent="0.25">
      <c r="A41" s="61">
        <v>45046</v>
      </c>
      <c r="B41" s="215"/>
      <c r="C41" s="207"/>
      <c r="D41" s="216"/>
      <c r="E41" s="219"/>
      <c r="F41" s="216"/>
      <c r="G41" s="219"/>
      <c r="H41" s="216"/>
      <c r="I41" s="216"/>
      <c r="J41" s="216"/>
      <c r="K41" s="216"/>
      <c r="L41" s="220"/>
      <c r="M41" s="90"/>
      <c r="N41" s="64"/>
      <c r="O41" s="64"/>
    </row>
    <row r="42" spans="1:15" ht="15" x14ac:dyDescent="0.25">
      <c r="A42" s="61">
        <v>45077</v>
      </c>
      <c r="B42" s="215"/>
      <c r="C42" s="207"/>
      <c r="D42" s="216"/>
      <c r="E42" s="219"/>
      <c r="F42" s="216"/>
      <c r="G42" s="219"/>
      <c r="H42" s="216"/>
      <c r="I42" s="216"/>
      <c r="J42" s="216"/>
      <c r="K42" s="216"/>
      <c r="L42" s="220"/>
      <c r="M42" s="90"/>
      <c r="N42" s="64"/>
      <c r="O42" s="64"/>
    </row>
    <row r="43" spans="1:15" ht="15" x14ac:dyDescent="0.25">
      <c r="A43" s="61">
        <v>45107</v>
      </c>
      <c r="B43" s="215"/>
      <c r="C43" s="207"/>
      <c r="D43" s="216"/>
      <c r="E43" s="219"/>
      <c r="F43" s="216"/>
      <c r="G43" s="219"/>
      <c r="H43" s="216"/>
      <c r="I43" s="216"/>
      <c r="J43" s="216"/>
      <c r="K43" s="216"/>
      <c r="L43" s="220"/>
      <c r="M43" s="90"/>
      <c r="N43" s="64"/>
      <c r="O43" s="64"/>
    </row>
    <row r="44" spans="1:15" ht="15" x14ac:dyDescent="0.25">
      <c r="A44" s="61">
        <v>45138</v>
      </c>
      <c r="B44" s="215"/>
      <c r="C44" s="207"/>
      <c r="D44" s="216"/>
      <c r="E44" s="219"/>
      <c r="F44" s="216"/>
      <c r="G44" s="219"/>
      <c r="H44" s="216"/>
      <c r="I44" s="216"/>
      <c r="J44" s="216"/>
      <c r="K44" s="216"/>
      <c r="L44" s="220"/>
      <c r="M44" s="90"/>
      <c r="N44" s="64"/>
      <c r="O44" s="64"/>
    </row>
    <row r="45" spans="1:15" ht="15" x14ac:dyDescent="0.25">
      <c r="A45" s="61">
        <v>45169</v>
      </c>
      <c r="B45" s="215"/>
      <c r="C45" s="207"/>
      <c r="D45" s="216"/>
      <c r="E45" s="219"/>
      <c r="F45" s="216"/>
      <c r="G45" s="219"/>
      <c r="H45" s="216"/>
      <c r="I45" s="216"/>
      <c r="J45" s="212"/>
      <c r="K45" s="216"/>
      <c r="L45" s="220"/>
      <c r="M45" s="90"/>
      <c r="N45" s="64"/>
      <c r="O45" s="64"/>
    </row>
    <row r="46" spans="1:15" ht="15" x14ac:dyDescent="0.25">
      <c r="A46" s="61">
        <v>45199</v>
      </c>
      <c r="B46" s="215"/>
      <c r="C46" s="207"/>
      <c r="D46" s="216"/>
      <c r="E46" s="219"/>
      <c r="F46" s="216"/>
      <c r="G46" s="219"/>
      <c r="H46" s="216"/>
      <c r="I46" s="216"/>
      <c r="J46" s="216"/>
      <c r="K46" s="216"/>
      <c r="L46" s="220"/>
      <c r="M46" s="90"/>
      <c r="N46" s="64"/>
      <c r="O46" s="64"/>
    </row>
    <row r="47" spans="1:15" ht="15" x14ac:dyDescent="0.25">
      <c r="A47" s="61">
        <v>45230</v>
      </c>
      <c r="B47" s="215"/>
      <c r="C47" s="207"/>
      <c r="D47" s="216"/>
      <c r="E47" s="219"/>
      <c r="F47" s="216"/>
      <c r="G47" s="219"/>
      <c r="H47" s="216"/>
      <c r="I47" s="216"/>
      <c r="J47" s="216"/>
      <c r="K47" s="216"/>
      <c r="L47" s="220"/>
      <c r="M47" s="90"/>
      <c r="N47" s="64"/>
      <c r="O47" s="64"/>
    </row>
    <row r="48" spans="1:15" ht="15" x14ac:dyDescent="0.25">
      <c r="A48" s="61">
        <v>45260</v>
      </c>
      <c r="B48" s="215"/>
      <c r="C48" s="207"/>
      <c r="D48" s="216"/>
      <c r="E48" s="219"/>
      <c r="F48" s="216"/>
      <c r="G48" s="219"/>
      <c r="H48" s="216"/>
      <c r="I48" s="216"/>
      <c r="J48" s="216"/>
      <c r="K48" s="216"/>
      <c r="L48" s="220"/>
      <c r="M48" s="90"/>
      <c r="N48" s="64"/>
      <c r="O48" s="64"/>
    </row>
    <row r="49" spans="1:15" ht="15" x14ac:dyDescent="0.25">
      <c r="A49" s="61">
        <v>45291</v>
      </c>
      <c r="B49" s="215"/>
      <c r="C49" s="207"/>
      <c r="D49" s="216"/>
      <c r="E49" s="219"/>
      <c r="F49" s="216"/>
      <c r="G49" s="219"/>
      <c r="H49" s="216"/>
      <c r="I49" s="216"/>
      <c r="J49" s="216"/>
      <c r="K49" s="216"/>
      <c r="L49" s="220"/>
      <c r="M49" s="90"/>
      <c r="N49" s="64"/>
      <c r="O49" s="64"/>
    </row>
    <row r="50" spans="1:15" ht="15" x14ac:dyDescent="0.25">
      <c r="A50" s="61">
        <v>45322</v>
      </c>
      <c r="B50" s="215"/>
      <c r="C50" s="207"/>
      <c r="D50" s="216"/>
      <c r="E50" s="219"/>
      <c r="F50" s="216"/>
      <c r="G50" s="219"/>
      <c r="H50" s="216"/>
      <c r="I50" s="216"/>
      <c r="J50" s="216"/>
      <c r="K50" s="216"/>
      <c r="L50" s="220"/>
      <c r="M50" s="90"/>
      <c r="N50" s="64"/>
      <c r="O50" s="64"/>
    </row>
    <row r="51" spans="1:15" ht="15" x14ac:dyDescent="0.25">
      <c r="A51" s="61">
        <v>45351</v>
      </c>
      <c r="B51" s="215"/>
      <c r="C51" s="207"/>
      <c r="D51" s="216"/>
      <c r="E51" s="219"/>
      <c r="F51" s="216"/>
      <c r="G51" s="219"/>
      <c r="H51" s="216"/>
      <c r="I51" s="216"/>
      <c r="J51" s="216"/>
      <c r="K51" s="216"/>
      <c r="L51" s="220"/>
      <c r="M51" s="90"/>
      <c r="N51" s="64"/>
      <c r="O51" s="64"/>
    </row>
    <row r="52" spans="1:15" ht="15" x14ac:dyDescent="0.25">
      <c r="A52" s="61">
        <v>45382</v>
      </c>
      <c r="B52" s="215"/>
      <c r="C52" s="207"/>
      <c r="D52" s="216"/>
      <c r="E52" s="219"/>
      <c r="F52" s="216"/>
      <c r="G52" s="219"/>
      <c r="H52" s="216"/>
      <c r="I52" s="216"/>
      <c r="J52" s="216"/>
      <c r="K52" s="216"/>
      <c r="L52" s="220"/>
      <c r="M52" s="90"/>
      <c r="N52" s="64"/>
      <c r="O52" s="64"/>
    </row>
    <row r="53" spans="1:15" ht="15" x14ac:dyDescent="0.25">
      <c r="A53" s="61">
        <v>45412</v>
      </c>
      <c r="B53" s="215"/>
      <c r="C53" s="207"/>
      <c r="D53" s="216"/>
      <c r="E53" s="219"/>
      <c r="F53" s="216"/>
      <c r="G53" s="219"/>
      <c r="H53" s="216"/>
      <c r="I53" s="216"/>
      <c r="J53" s="216"/>
      <c r="K53" s="216"/>
      <c r="L53" s="220"/>
      <c r="M53" s="90"/>
      <c r="N53" s="64"/>
      <c r="O53" s="64"/>
    </row>
    <row r="54" spans="1:15" ht="15" x14ac:dyDescent="0.25">
      <c r="A54" s="61">
        <v>45443</v>
      </c>
      <c r="B54" s="215"/>
      <c r="C54" s="207"/>
      <c r="D54" s="216"/>
      <c r="E54" s="219"/>
      <c r="F54" s="216"/>
      <c r="G54" s="219"/>
      <c r="H54" s="216"/>
      <c r="I54" s="216"/>
      <c r="J54" s="216"/>
      <c r="K54" s="216"/>
      <c r="L54" s="220"/>
      <c r="M54" s="90"/>
      <c r="N54" s="64"/>
      <c r="O54" s="64"/>
    </row>
    <row r="55" spans="1:15" ht="15" x14ac:dyDescent="0.25">
      <c r="A55" s="61">
        <v>45473</v>
      </c>
      <c r="B55" s="215"/>
      <c r="C55" s="207"/>
      <c r="D55" s="216"/>
      <c r="E55" s="219"/>
      <c r="F55" s="216"/>
      <c r="G55" s="219"/>
      <c r="H55" s="216"/>
      <c r="I55" s="216"/>
      <c r="J55" s="216"/>
      <c r="K55" s="216"/>
      <c r="L55" s="220"/>
      <c r="M55" s="90"/>
      <c r="N55" s="64"/>
      <c r="O55" s="64"/>
    </row>
    <row r="56" spans="1:15" ht="15" x14ac:dyDescent="0.25">
      <c r="A56" s="61">
        <v>45504</v>
      </c>
      <c r="B56" s="215"/>
      <c r="C56" s="207"/>
      <c r="D56" s="216"/>
      <c r="E56" s="219"/>
      <c r="F56" s="216"/>
      <c r="G56" s="219"/>
      <c r="H56" s="216"/>
      <c r="I56" s="216"/>
      <c r="J56" s="216"/>
      <c r="K56" s="216"/>
      <c r="L56" s="220"/>
      <c r="M56" s="90"/>
      <c r="N56" s="64"/>
      <c r="O56" s="64"/>
    </row>
    <row r="57" spans="1:15" ht="15" x14ac:dyDescent="0.25">
      <c r="A57" s="61">
        <v>45535</v>
      </c>
      <c r="B57" s="215"/>
      <c r="C57" s="207"/>
      <c r="D57" s="216"/>
      <c r="E57" s="219"/>
      <c r="F57" s="216"/>
      <c r="G57" s="219"/>
      <c r="H57" s="216"/>
      <c r="I57" s="216"/>
      <c r="J57" s="216"/>
      <c r="K57" s="216"/>
      <c r="L57" s="220"/>
      <c r="M57" s="90"/>
      <c r="N57" s="64"/>
      <c r="O57" s="64"/>
    </row>
    <row r="58" spans="1:15" ht="15" x14ac:dyDescent="0.25">
      <c r="A58" s="61">
        <v>45565</v>
      </c>
      <c r="B58" s="215"/>
      <c r="C58" s="207"/>
      <c r="D58" s="216"/>
      <c r="E58" s="219"/>
      <c r="F58" s="216"/>
      <c r="G58" s="219"/>
      <c r="H58" s="216"/>
      <c r="I58" s="216"/>
      <c r="J58" s="216"/>
      <c r="K58" s="216"/>
      <c r="L58" s="220"/>
      <c r="M58" s="90"/>
      <c r="N58" s="64"/>
      <c r="O58" s="64"/>
    </row>
    <row r="59" spans="1:15" ht="15" x14ac:dyDescent="0.25">
      <c r="A59" s="61">
        <v>45596</v>
      </c>
      <c r="B59" s="215"/>
      <c r="C59" s="207"/>
      <c r="D59" s="216"/>
      <c r="E59" s="219"/>
      <c r="F59" s="216"/>
      <c r="G59" s="219"/>
      <c r="H59" s="216"/>
      <c r="I59" s="216"/>
      <c r="J59" s="216"/>
      <c r="K59" s="216"/>
      <c r="L59" s="220"/>
      <c r="M59" s="90"/>
      <c r="N59" s="64"/>
      <c r="O59" s="64"/>
    </row>
    <row r="60" spans="1:15" ht="15" x14ac:dyDescent="0.25">
      <c r="A60" s="61">
        <v>45626</v>
      </c>
      <c r="B60" s="215"/>
      <c r="C60" s="207"/>
      <c r="D60" s="216"/>
      <c r="E60" s="219"/>
      <c r="F60" s="216"/>
      <c r="G60" s="219"/>
      <c r="H60" s="216"/>
      <c r="I60" s="216"/>
      <c r="J60" s="216"/>
      <c r="K60" s="216"/>
      <c r="L60" s="220"/>
      <c r="M60" s="90"/>
      <c r="N60" s="64"/>
      <c r="O60" s="64"/>
    </row>
    <row r="61" spans="1:15" ht="15" x14ac:dyDescent="0.25">
      <c r="A61" s="61">
        <v>45657</v>
      </c>
      <c r="B61" s="215"/>
      <c r="C61" s="207"/>
      <c r="D61" s="216"/>
      <c r="E61" s="219"/>
      <c r="F61" s="216"/>
      <c r="G61" s="219"/>
      <c r="H61" s="216"/>
      <c r="I61" s="216"/>
      <c r="J61" s="216"/>
      <c r="K61" s="216"/>
      <c r="L61" s="220"/>
      <c r="M61" s="90"/>
      <c r="N61" s="64"/>
      <c r="O61" s="64"/>
    </row>
    <row r="62" spans="1:15" ht="15" x14ac:dyDescent="0.25">
      <c r="A62" s="61">
        <v>45688</v>
      </c>
      <c r="B62" s="215"/>
      <c r="C62" s="207"/>
      <c r="D62" s="216"/>
      <c r="E62" s="219"/>
      <c r="F62" s="216"/>
      <c r="G62" s="219"/>
      <c r="H62" s="216"/>
      <c r="I62" s="216"/>
      <c r="J62" s="216"/>
      <c r="K62" s="216"/>
      <c r="L62" s="220"/>
      <c r="M62" s="90"/>
      <c r="N62" s="64"/>
      <c r="O62" s="64"/>
    </row>
    <row r="63" spans="1:15" ht="15" x14ac:dyDescent="0.25">
      <c r="A63" s="61">
        <v>45716</v>
      </c>
      <c r="B63" s="215"/>
      <c r="C63" s="207"/>
      <c r="D63" s="216"/>
      <c r="E63" s="219"/>
      <c r="F63" s="216"/>
      <c r="G63" s="219"/>
      <c r="H63" s="216"/>
      <c r="I63" s="216"/>
      <c r="J63" s="216"/>
      <c r="K63" s="216"/>
      <c r="L63" s="220"/>
      <c r="M63" s="90"/>
      <c r="N63" s="64"/>
      <c r="O63" s="64"/>
    </row>
    <row r="64" spans="1:15" ht="15" customHeight="1" x14ac:dyDescent="0.25">
      <c r="A64" s="61">
        <v>45747</v>
      </c>
      <c r="B64" s="215"/>
      <c r="C64" s="207"/>
      <c r="D64" s="216"/>
      <c r="E64" s="219"/>
      <c r="F64" s="216"/>
      <c r="G64" s="219"/>
      <c r="H64" s="216"/>
      <c r="I64" s="216"/>
      <c r="J64" s="216"/>
      <c r="K64" s="216"/>
      <c r="L64" s="220"/>
      <c r="M64" s="90"/>
      <c r="N64" s="64"/>
      <c r="O64" s="64"/>
    </row>
    <row r="65" spans="1:15" ht="15" customHeight="1" x14ac:dyDescent="0.25">
      <c r="A65" s="61">
        <v>45777</v>
      </c>
      <c r="B65" s="215"/>
      <c r="C65" s="207"/>
      <c r="D65" s="216"/>
      <c r="E65" s="219"/>
      <c r="F65" s="216"/>
      <c r="G65" s="219"/>
      <c r="H65" s="216"/>
      <c r="I65" s="216"/>
      <c r="J65" s="216"/>
      <c r="K65" s="216"/>
      <c r="L65" s="220"/>
      <c r="M65" s="90"/>
      <c r="N65" s="64"/>
      <c r="O65" s="64"/>
    </row>
    <row r="66" spans="1:15" ht="15" customHeight="1" x14ac:dyDescent="0.25">
      <c r="A66" s="61">
        <v>45808</v>
      </c>
      <c r="B66" s="215"/>
      <c r="C66" s="207"/>
      <c r="D66" s="216"/>
      <c r="E66" s="219"/>
      <c r="F66" s="216"/>
      <c r="G66" s="219"/>
      <c r="H66" s="216"/>
      <c r="I66" s="216"/>
      <c r="J66" s="216"/>
      <c r="K66" s="216"/>
      <c r="L66" s="220"/>
      <c r="M66" s="90"/>
      <c r="N66" s="64"/>
      <c r="O66" s="64"/>
    </row>
    <row r="67" spans="1:15" ht="15" x14ac:dyDescent="0.25">
      <c r="A67" s="61">
        <v>45838</v>
      </c>
      <c r="B67" s="215"/>
      <c r="C67" s="207"/>
      <c r="D67" s="216"/>
      <c r="E67" s="219"/>
      <c r="F67" s="216"/>
      <c r="G67" s="219"/>
      <c r="H67" s="216"/>
      <c r="I67" s="216"/>
      <c r="J67" s="216"/>
      <c r="K67" s="216"/>
      <c r="L67" s="220"/>
      <c r="M67" s="90"/>
      <c r="N67" s="64"/>
      <c r="O67" s="64"/>
    </row>
    <row r="68" spans="1:15" ht="15" x14ac:dyDescent="0.25">
      <c r="A68" s="61">
        <v>45869</v>
      </c>
      <c r="B68" s="215"/>
      <c r="C68" s="207"/>
      <c r="D68" s="216"/>
      <c r="E68" s="219"/>
      <c r="F68" s="216"/>
      <c r="G68" s="219"/>
      <c r="H68" s="216"/>
      <c r="I68" s="216"/>
      <c r="J68" s="216"/>
      <c r="K68" s="216"/>
      <c r="L68" s="220"/>
      <c r="M68" s="90"/>
      <c r="N68" s="64"/>
      <c r="O68" s="64"/>
    </row>
    <row r="69" spans="1:15" ht="15" x14ac:dyDescent="0.25">
      <c r="A69" s="61">
        <v>45900</v>
      </c>
      <c r="B69" s="215"/>
      <c r="C69" s="207"/>
      <c r="D69" s="216"/>
      <c r="E69" s="219"/>
      <c r="F69" s="216"/>
      <c r="G69" s="219"/>
      <c r="H69" s="216"/>
      <c r="I69" s="216"/>
      <c r="J69" s="216"/>
      <c r="K69" s="216"/>
      <c r="L69" s="220"/>
      <c r="M69" s="90"/>
      <c r="N69" s="64"/>
      <c r="O69" s="64"/>
    </row>
    <row r="70" spans="1:15" ht="15" x14ac:dyDescent="0.25">
      <c r="A70" s="61">
        <v>45930</v>
      </c>
      <c r="B70" s="215"/>
      <c r="C70" s="207"/>
      <c r="D70" s="216"/>
      <c r="E70" s="219"/>
      <c r="F70" s="216"/>
      <c r="G70" s="219"/>
      <c r="H70" s="216"/>
      <c r="I70" s="216"/>
      <c r="J70" s="216"/>
      <c r="K70" s="216"/>
      <c r="L70" s="220"/>
      <c r="M70" s="90"/>
      <c r="N70" s="64"/>
      <c r="O70" s="64"/>
    </row>
    <row r="71" spans="1:15" ht="15" x14ac:dyDescent="0.25">
      <c r="A71" s="61">
        <v>45961</v>
      </c>
      <c r="B71" s="215"/>
      <c r="C71" s="207"/>
      <c r="D71" s="216"/>
      <c r="E71" s="219"/>
      <c r="F71" s="216"/>
      <c r="G71" s="219"/>
      <c r="H71" s="216"/>
      <c r="I71" s="216"/>
      <c r="J71" s="216"/>
      <c r="K71" s="216"/>
      <c r="L71" s="220"/>
      <c r="M71" s="90"/>
      <c r="N71" s="64"/>
      <c r="O71" s="64"/>
    </row>
    <row r="72" spans="1:15" ht="15" x14ac:dyDescent="0.25">
      <c r="A72" s="61">
        <v>45991</v>
      </c>
      <c r="B72" s="215"/>
      <c r="C72" s="207"/>
      <c r="D72" s="216"/>
      <c r="E72" s="219"/>
      <c r="F72" s="216"/>
      <c r="G72" s="219"/>
      <c r="H72" s="216"/>
      <c r="I72" s="216"/>
      <c r="J72" s="216"/>
      <c r="K72" s="216"/>
      <c r="L72" s="220"/>
      <c r="M72" s="90"/>
      <c r="N72" s="64"/>
    </row>
    <row r="73" spans="1:15" ht="15.75" thickBot="1" x14ac:dyDescent="0.3">
      <c r="A73" s="61">
        <v>46022</v>
      </c>
      <c r="B73" s="221"/>
      <c r="C73" s="222"/>
      <c r="D73" s="223"/>
      <c r="E73" s="224"/>
      <c r="F73" s="223"/>
      <c r="G73" s="224"/>
      <c r="H73" s="223"/>
      <c r="I73" s="223"/>
      <c r="J73" s="223"/>
      <c r="K73" s="223"/>
      <c r="L73" s="225"/>
      <c r="M73" s="90"/>
    </row>
    <row r="74" spans="1:15" ht="13.5" thickTop="1" x14ac:dyDescent="0.2">
      <c r="A74" s="81" t="s">
        <v>63</v>
      </c>
      <c r="B74" s="62"/>
      <c r="C74" s="82">
        <f>C73-SUM('Forecast Additions (R)'!G8:G67)</f>
        <v>0</v>
      </c>
      <c r="D74" s="84">
        <f>F73+SUM(D14:D73)</f>
        <v>0</v>
      </c>
      <c r="E74" s="85">
        <f>G73+SUM(E14:E73)</f>
        <v>0</v>
      </c>
      <c r="F74" s="62"/>
      <c r="G74" s="63"/>
      <c r="H74" s="62"/>
      <c r="I74" s="62"/>
      <c r="J74" s="62"/>
      <c r="K74" s="62"/>
      <c r="L74" s="94"/>
      <c r="M74" s="6"/>
    </row>
    <row r="75" spans="1:15" ht="13.5" thickBot="1" x14ac:dyDescent="0.25">
      <c r="A75" s="68" t="s">
        <v>144</v>
      </c>
      <c r="B75" s="187"/>
      <c r="C75" s="188"/>
      <c r="D75" s="187"/>
      <c r="E75" s="187"/>
      <c r="F75" s="187"/>
      <c r="G75" s="189"/>
      <c r="H75" s="187"/>
      <c r="I75" s="187"/>
      <c r="J75" s="187"/>
      <c r="K75" s="187"/>
      <c r="L75" s="95"/>
      <c r="M75" s="6"/>
      <c r="N75" s="64"/>
      <c r="O75" s="64"/>
    </row>
    <row r="76" spans="1:15" ht="13.5" thickTop="1" x14ac:dyDescent="0.2">
      <c r="A76" s="185" t="s">
        <v>145</v>
      </c>
      <c r="B76" s="226"/>
      <c r="C76" s="214"/>
      <c r="D76" s="214"/>
      <c r="E76" s="214"/>
      <c r="F76" s="214"/>
      <c r="G76" s="214"/>
      <c r="H76" s="214"/>
      <c r="I76" s="214"/>
      <c r="J76" s="214"/>
      <c r="K76" s="214"/>
      <c r="L76" s="227"/>
      <c r="M76" s="6"/>
      <c r="N76" s="64"/>
      <c r="O76" s="64"/>
    </row>
    <row r="77" spans="1:15" ht="13.5" thickBot="1" x14ac:dyDescent="0.25">
      <c r="A77" s="186" t="s">
        <v>146</v>
      </c>
      <c r="B77" s="228"/>
      <c r="C77" s="229"/>
      <c r="D77" s="229"/>
      <c r="E77" s="230"/>
      <c r="F77" s="229"/>
      <c r="G77" s="229"/>
      <c r="H77" s="229"/>
      <c r="I77" s="229"/>
      <c r="J77" s="229"/>
      <c r="K77" s="229"/>
      <c r="L77" s="231"/>
      <c r="M77" s="6"/>
      <c r="N77" s="64"/>
      <c r="O77" s="64"/>
    </row>
    <row r="78" spans="1:15" ht="14.25" thickTop="1" thickBot="1" x14ac:dyDescent="0.25">
      <c r="A78" s="68" t="s">
        <v>143</v>
      </c>
      <c r="B78" s="71"/>
      <c r="C78" s="190"/>
      <c r="D78" s="71"/>
      <c r="E78" s="71"/>
      <c r="F78" s="71"/>
      <c r="G78" s="191"/>
      <c r="H78" s="71"/>
      <c r="I78" s="71"/>
      <c r="J78" s="71"/>
      <c r="K78" s="71"/>
      <c r="L78" s="192"/>
      <c r="M78" s="6"/>
    </row>
    <row r="79" spans="1:15" ht="13.5" thickTop="1" x14ac:dyDescent="0.2">
      <c r="A79" s="69" t="s">
        <v>147</v>
      </c>
      <c r="B79" s="226"/>
      <c r="C79" s="214"/>
      <c r="D79" s="214"/>
      <c r="E79" s="214"/>
      <c r="F79" s="214"/>
      <c r="G79" s="214"/>
      <c r="H79" s="214"/>
      <c r="I79" s="214"/>
      <c r="J79" s="214"/>
      <c r="K79" s="214"/>
      <c r="L79" s="227"/>
      <c r="M79" s="6"/>
      <c r="N79" s="6"/>
    </row>
    <row r="80" spans="1:15" ht="13.5" thickBot="1" x14ac:dyDescent="0.25">
      <c r="A80" s="70" t="s">
        <v>148</v>
      </c>
      <c r="B80" s="228"/>
      <c r="C80" s="229"/>
      <c r="D80" s="229"/>
      <c r="E80" s="230"/>
      <c r="F80" s="229"/>
      <c r="G80" s="229"/>
      <c r="H80" s="229"/>
      <c r="I80" s="229"/>
      <c r="J80" s="229"/>
      <c r="K80" s="229"/>
      <c r="L80" s="231"/>
      <c r="M80" s="6"/>
    </row>
    <row r="81" spans="1:13" ht="15.75" thickTop="1" x14ac:dyDescent="0.25">
      <c r="A81"/>
      <c r="B81"/>
      <c r="C81"/>
      <c r="D81"/>
      <c r="E81"/>
      <c r="F81"/>
      <c r="G81"/>
      <c r="H81"/>
      <c r="I81"/>
      <c r="J81"/>
      <c r="K81"/>
      <c r="L81"/>
      <c r="M81" s="6"/>
    </row>
    <row r="82" spans="1:13" ht="15" x14ac:dyDescent="0.25">
      <c r="A82"/>
      <c r="B82"/>
      <c r="C82"/>
      <c r="D82"/>
      <c r="E82"/>
      <c r="F82"/>
      <c r="G82"/>
      <c r="H82"/>
      <c r="I82"/>
      <c r="J82"/>
      <c r="K82"/>
      <c r="L82"/>
      <c r="M82" s="6"/>
    </row>
    <row r="83" spans="1:13" ht="15" x14ac:dyDescent="0.25">
      <c r="A83"/>
      <c r="B83"/>
      <c r="C83"/>
      <c r="D83"/>
      <c r="E83"/>
      <c r="F83"/>
      <c r="G83"/>
      <c r="H83"/>
      <c r="I83"/>
      <c r="J83"/>
      <c r="K83"/>
      <c r="L83"/>
      <c r="M83" s="6"/>
    </row>
    <row r="84" spans="1:13" ht="15" x14ac:dyDescent="0.25">
      <c r="A84"/>
      <c r="B84"/>
      <c r="C84"/>
      <c r="D84"/>
      <c r="E84"/>
      <c r="F84"/>
      <c r="G84"/>
      <c r="H84"/>
      <c r="I84"/>
      <c r="J84"/>
      <c r="K84"/>
      <c r="L84"/>
      <c r="M84" s="6"/>
    </row>
    <row r="85" spans="1:13" ht="15" x14ac:dyDescent="0.25">
      <c r="A85"/>
      <c r="B85"/>
      <c r="C85"/>
      <c r="D85"/>
      <c r="E85"/>
      <c r="F85"/>
      <c r="G85"/>
      <c r="H85"/>
      <c r="I85"/>
      <c r="J85"/>
      <c r="K85"/>
      <c r="L85"/>
    </row>
    <row r="86" spans="1:13" ht="15" x14ac:dyDescent="0.25">
      <c r="A86"/>
      <c r="B86"/>
      <c r="C86"/>
      <c r="D86"/>
      <c r="E86"/>
      <c r="F86"/>
      <c r="G86"/>
      <c r="H86"/>
      <c r="I86"/>
      <c r="J86"/>
      <c r="K86"/>
      <c r="L86"/>
    </row>
    <row r="87" spans="1:13" ht="15" x14ac:dyDescent="0.25">
      <c r="A87"/>
      <c r="B87"/>
      <c r="C87"/>
      <c r="D87"/>
      <c r="E87"/>
      <c r="F87"/>
      <c r="G87"/>
      <c r="H87"/>
      <c r="I87"/>
      <c r="J87"/>
      <c r="K87"/>
      <c r="L87"/>
    </row>
    <row r="88" spans="1:13" ht="15" x14ac:dyDescent="0.25">
      <c r="A88"/>
      <c r="B88"/>
      <c r="C88"/>
      <c r="D88"/>
      <c r="E88"/>
      <c r="F88"/>
      <c r="G88"/>
      <c r="H88"/>
      <c r="I88"/>
      <c r="J88"/>
      <c r="K88"/>
      <c r="L88"/>
    </row>
    <row r="89" spans="1:13" ht="15" x14ac:dyDescent="0.25">
      <c r="A89"/>
      <c r="B89"/>
      <c r="C89"/>
      <c r="D89"/>
      <c r="E89"/>
      <c r="F89"/>
      <c r="G89"/>
      <c r="H89"/>
      <c r="I89"/>
      <c r="J89"/>
      <c r="K89"/>
      <c r="L89"/>
    </row>
    <row r="90" spans="1:13" ht="15" x14ac:dyDescent="0.25">
      <c r="A90"/>
      <c r="B90"/>
      <c r="C90"/>
      <c r="D90"/>
      <c r="E90"/>
      <c r="F90"/>
      <c r="G90"/>
      <c r="H90"/>
      <c r="I90"/>
      <c r="J90"/>
      <c r="K90"/>
      <c r="L90"/>
    </row>
    <row r="91" spans="1:13" ht="15" x14ac:dyDescent="0.25">
      <c r="A91"/>
      <c r="B91"/>
      <c r="C91"/>
      <c r="D91"/>
      <c r="E91"/>
      <c r="F91"/>
      <c r="G91"/>
      <c r="H91"/>
      <c r="I91"/>
      <c r="J91"/>
      <c r="K91"/>
      <c r="L91"/>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workbookViewId="0">
      <pane xSplit="1" ySplit="13" topLeftCell="B14"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5.7109375" style="32" customWidth="1"/>
    <col min="2" max="2" width="12.42578125" style="32" bestFit="1" customWidth="1"/>
    <col min="3" max="3" width="15.140625" style="32" bestFit="1" customWidth="1"/>
    <col min="4" max="4" width="11.7109375" style="32" bestFit="1" customWidth="1"/>
    <col min="5" max="5" width="13.28515625" style="32" bestFit="1" customWidth="1"/>
    <col min="6" max="6" width="12.140625" style="32" bestFit="1" customWidth="1"/>
    <col min="7" max="7" width="14.5703125" style="32" bestFit="1" customWidth="1"/>
    <col min="8" max="8" width="12.5703125" style="32" bestFit="1" customWidth="1"/>
    <col min="9" max="9" width="12.28515625" style="32" bestFit="1" customWidth="1"/>
    <col min="10" max="10" width="12.140625" style="32" bestFit="1" customWidth="1"/>
    <col min="11" max="11" width="11.140625" style="32" bestFit="1"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97</v>
      </c>
      <c r="C1" s="20"/>
      <c r="D1" s="20"/>
      <c r="E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88</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0.1429</v>
      </c>
      <c r="C6" s="83">
        <v>0.24490000000000001</v>
      </c>
      <c r="D6" s="83">
        <v>0.1749</v>
      </c>
      <c r="E6" s="83">
        <v>0.1249</v>
      </c>
      <c r="F6" s="83">
        <v>8.9300000000000004E-2</v>
      </c>
      <c r="G6" s="83">
        <v>8.9200000000000002E-2</v>
      </c>
      <c r="H6" s="83">
        <v>8.9300000000000004E-2</v>
      </c>
      <c r="I6" s="83">
        <v>4.4600000000000001E-2</v>
      </c>
      <c r="J6" s="83"/>
      <c r="K6" s="83"/>
      <c r="L6" s="83"/>
      <c r="M6" s="83"/>
      <c r="N6" s="83"/>
      <c r="O6" s="83"/>
      <c r="P6" s="83"/>
      <c r="Q6" s="83"/>
      <c r="R6" s="83"/>
      <c r="S6" s="83"/>
      <c r="T6" s="83"/>
      <c r="U6" s="83"/>
      <c r="V6" s="83"/>
      <c r="W6" s="83">
        <f>SUM(B6:V6)</f>
        <v>1.0000000000000002</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(R)'!H6</f>
        <v>6.6699999999999995E-2</v>
      </c>
      <c r="F9" s="48"/>
      <c r="G9" s="47"/>
      <c r="H9" s="49"/>
      <c r="I9" s="50"/>
      <c r="J9" s="51"/>
      <c r="K9" s="51"/>
      <c r="L9" s="52" t="s">
        <v>15</v>
      </c>
    </row>
    <row r="10" spans="1:23" ht="13.5" thickBot="1" x14ac:dyDescent="0.25">
      <c r="A10" s="45"/>
      <c r="B10" s="46"/>
      <c r="C10" s="47"/>
      <c r="D10" s="46" t="s">
        <v>41</v>
      </c>
      <c r="E10" s="198">
        <f>E9</f>
        <v>6.6699999999999995E-2</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56" t="s">
        <v>29</v>
      </c>
      <c r="C13" s="57" t="s">
        <v>30</v>
      </c>
      <c r="D13" s="56"/>
      <c r="E13" s="57" t="s">
        <v>31</v>
      </c>
      <c r="F13" s="56" t="s">
        <v>32</v>
      </c>
      <c r="G13" s="57" t="s">
        <v>33</v>
      </c>
      <c r="H13" s="56" t="s">
        <v>34</v>
      </c>
      <c r="I13" s="57" t="s">
        <v>35</v>
      </c>
      <c r="J13" s="58" t="s">
        <v>36</v>
      </c>
      <c r="K13" s="59">
        <v>0.21</v>
      </c>
      <c r="L13" s="60" t="s">
        <v>37</v>
      </c>
    </row>
    <row r="14" spans="1:23" ht="15.75" thickTop="1" x14ac:dyDescent="0.25">
      <c r="A14" s="61">
        <v>44408</v>
      </c>
      <c r="B14" s="65">
        <f t="shared" ref="B14:B17" si="0">C14</f>
        <v>0</v>
      </c>
      <c r="C14" s="94">
        <f>'Forecast Additions (R)'!H14</f>
        <v>0</v>
      </c>
      <c r="D14" s="205"/>
      <c r="E14" s="184">
        <f>(+C14*$E$9/12)*0.5</f>
        <v>0</v>
      </c>
      <c r="F14" s="205"/>
      <c r="G14" s="62">
        <f>-E14</f>
        <v>0</v>
      </c>
      <c r="H14" s="205"/>
      <c r="I14" s="62">
        <f t="shared" ref="I14:I19" si="1">C14+G14</f>
        <v>0</v>
      </c>
      <c r="J14" s="208"/>
      <c r="K14" s="209"/>
      <c r="L14" s="210"/>
      <c r="M14"/>
    </row>
    <row r="15" spans="1:23" ht="15" x14ac:dyDescent="0.25">
      <c r="A15" s="77">
        <v>44439</v>
      </c>
      <c r="B15" s="65">
        <f t="shared" si="0"/>
        <v>0</v>
      </c>
      <c r="C15" s="94">
        <f>'Forecast Additions (R)'!H15+C14</f>
        <v>0</v>
      </c>
      <c r="D15" s="206"/>
      <c r="E15" s="92">
        <f t="shared" ref="E15:E19" si="2">+(C14*$E$9/12)+(((C15-C14)*$E$9/12)*0.5)</f>
        <v>0</v>
      </c>
      <c r="F15" s="206"/>
      <c r="G15" s="62">
        <f t="shared" ref="G15:G19" si="3">+G14-E15</f>
        <v>0</v>
      </c>
      <c r="H15" s="206"/>
      <c r="I15" s="62">
        <f t="shared" si="1"/>
        <v>0</v>
      </c>
      <c r="J15" s="211"/>
      <c r="K15" s="212"/>
      <c r="L15" s="213"/>
      <c r="M15"/>
      <c r="N15" s="4"/>
      <c r="O15" s="5"/>
    </row>
    <row r="16" spans="1:23" ht="15" x14ac:dyDescent="0.25">
      <c r="A16" s="77">
        <v>44469</v>
      </c>
      <c r="B16" s="65">
        <f t="shared" si="0"/>
        <v>0</v>
      </c>
      <c r="C16" s="94">
        <f>'Forecast Additions (R)'!H16+C15</f>
        <v>0</v>
      </c>
      <c r="D16" s="206"/>
      <c r="E16" s="92">
        <f t="shared" si="2"/>
        <v>0</v>
      </c>
      <c r="F16" s="206"/>
      <c r="G16" s="62">
        <f t="shared" si="3"/>
        <v>0</v>
      </c>
      <c r="H16" s="206"/>
      <c r="I16" s="62">
        <f t="shared" si="1"/>
        <v>0</v>
      </c>
      <c r="J16" s="211"/>
      <c r="K16" s="212"/>
      <c r="L16" s="213"/>
      <c r="M16"/>
    </row>
    <row r="17" spans="1:15" ht="15" x14ac:dyDescent="0.25">
      <c r="A17" s="61">
        <v>44500</v>
      </c>
      <c r="B17" s="65">
        <f t="shared" si="0"/>
        <v>0</v>
      </c>
      <c r="C17" s="94">
        <f>'Forecast Additions (R)'!H17+C16</f>
        <v>0</v>
      </c>
      <c r="D17" s="206"/>
      <c r="E17" s="92">
        <f t="shared" si="2"/>
        <v>0</v>
      </c>
      <c r="F17" s="206"/>
      <c r="G17" s="62">
        <f t="shared" si="3"/>
        <v>0</v>
      </c>
      <c r="H17" s="206"/>
      <c r="I17" s="62">
        <f t="shared" si="1"/>
        <v>0</v>
      </c>
      <c r="J17" s="211"/>
      <c r="K17" s="212"/>
      <c r="L17" s="213"/>
      <c r="M17"/>
    </row>
    <row r="18" spans="1:15" ht="15" x14ac:dyDescent="0.25">
      <c r="A18" s="61">
        <v>44530</v>
      </c>
      <c r="B18" s="65">
        <f t="shared" ref="B18:B19" si="4">C18</f>
        <v>0</v>
      </c>
      <c r="C18" s="94">
        <f>'Forecast Additions (R)'!H18+C17</f>
        <v>0</v>
      </c>
      <c r="D18" s="251"/>
      <c r="E18" s="65">
        <f t="shared" si="2"/>
        <v>0</v>
      </c>
      <c r="F18" s="251"/>
      <c r="G18" s="65">
        <f t="shared" si="3"/>
        <v>0</v>
      </c>
      <c r="H18" s="251"/>
      <c r="I18" s="65">
        <f t="shared" si="1"/>
        <v>0</v>
      </c>
      <c r="J18" s="252"/>
      <c r="K18" s="212"/>
      <c r="L18" s="213"/>
      <c r="M18"/>
    </row>
    <row r="19" spans="1:15" ht="15.75" thickBot="1" x14ac:dyDescent="0.3">
      <c r="A19" s="77">
        <v>44561</v>
      </c>
      <c r="B19" s="65">
        <f t="shared" si="4"/>
        <v>0</v>
      </c>
      <c r="C19" s="94">
        <f>'Forecast Additions (R)'!H19+C18</f>
        <v>0</v>
      </c>
      <c r="D19" s="206"/>
      <c r="E19" s="65">
        <f t="shared" si="2"/>
        <v>0</v>
      </c>
      <c r="F19" s="206"/>
      <c r="G19" s="65">
        <f t="shared" si="3"/>
        <v>0</v>
      </c>
      <c r="H19" s="206"/>
      <c r="I19" s="65">
        <f t="shared" si="1"/>
        <v>0</v>
      </c>
      <c r="J19" s="211"/>
      <c r="K19" s="212"/>
      <c r="L19" s="213"/>
      <c r="M19"/>
    </row>
    <row r="20" spans="1:15" ht="15.75" thickTop="1" x14ac:dyDescent="0.25">
      <c r="A20" s="61">
        <v>44592</v>
      </c>
      <c r="B20" s="208"/>
      <c r="C20" s="209"/>
      <c r="D20" s="250"/>
      <c r="E20" s="253"/>
      <c r="F20" s="216"/>
      <c r="G20" s="253"/>
      <c r="H20" s="216"/>
      <c r="I20" s="254"/>
      <c r="J20" s="216"/>
      <c r="K20" s="216"/>
      <c r="L20" s="220"/>
      <c r="M20"/>
    </row>
    <row r="21" spans="1:15" ht="15" x14ac:dyDescent="0.25">
      <c r="A21" s="61">
        <v>44620</v>
      </c>
      <c r="B21" s="215"/>
      <c r="C21" s="207"/>
      <c r="D21" s="216"/>
      <c r="E21" s="219"/>
      <c r="F21" s="216"/>
      <c r="G21" s="219"/>
      <c r="H21" s="216"/>
      <c r="I21" s="216"/>
      <c r="J21" s="216"/>
      <c r="K21" s="216"/>
      <c r="L21" s="220"/>
      <c r="M21"/>
    </row>
    <row r="22" spans="1:15" ht="15" x14ac:dyDescent="0.25">
      <c r="A22" s="61">
        <v>44651</v>
      </c>
      <c r="B22" s="215"/>
      <c r="C22" s="207"/>
      <c r="D22" s="216"/>
      <c r="E22" s="219"/>
      <c r="F22" s="216"/>
      <c r="G22" s="219"/>
      <c r="H22" s="216"/>
      <c r="I22" s="216"/>
      <c r="J22" s="216"/>
      <c r="K22" s="216"/>
      <c r="L22" s="220"/>
      <c r="M22"/>
      <c r="N22" s="66"/>
    </row>
    <row r="23" spans="1:15" ht="15" x14ac:dyDescent="0.25">
      <c r="A23" s="61">
        <v>44681</v>
      </c>
      <c r="B23" s="215"/>
      <c r="C23" s="207"/>
      <c r="D23" s="216"/>
      <c r="E23" s="219"/>
      <c r="F23" s="216"/>
      <c r="G23" s="219"/>
      <c r="H23" s="216"/>
      <c r="I23" s="216"/>
      <c r="J23" s="216"/>
      <c r="K23" s="216"/>
      <c r="L23" s="220"/>
      <c r="M23"/>
    </row>
    <row r="24" spans="1:15" ht="15" x14ac:dyDescent="0.25">
      <c r="A24" s="61">
        <v>44712</v>
      </c>
      <c r="B24" s="215"/>
      <c r="C24" s="207"/>
      <c r="D24" s="216"/>
      <c r="E24" s="219"/>
      <c r="F24" s="216"/>
      <c r="G24" s="219"/>
      <c r="H24" s="216"/>
      <c r="I24" s="216"/>
      <c r="J24" s="216"/>
      <c r="K24" s="216"/>
      <c r="L24" s="220"/>
      <c r="M24"/>
    </row>
    <row r="25" spans="1:15" ht="15" x14ac:dyDescent="0.25">
      <c r="A25" s="61">
        <v>44742</v>
      </c>
      <c r="B25" s="215"/>
      <c r="C25" s="207"/>
      <c r="D25" s="216"/>
      <c r="E25" s="219"/>
      <c r="F25" s="216"/>
      <c r="G25" s="219"/>
      <c r="H25" s="216"/>
      <c r="I25" s="216"/>
      <c r="J25" s="216"/>
      <c r="K25" s="216"/>
      <c r="L25" s="220"/>
      <c r="M25"/>
    </row>
    <row r="26" spans="1:15" ht="15" x14ac:dyDescent="0.25">
      <c r="A26" s="61">
        <v>44773</v>
      </c>
      <c r="B26" s="215"/>
      <c r="C26" s="207"/>
      <c r="D26" s="216"/>
      <c r="E26" s="219"/>
      <c r="F26" s="216"/>
      <c r="G26" s="219"/>
      <c r="H26" s="216"/>
      <c r="I26" s="216"/>
      <c r="J26" s="216"/>
      <c r="K26" s="216"/>
      <c r="L26" s="220"/>
      <c r="M26"/>
    </row>
    <row r="27" spans="1:15" ht="15" x14ac:dyDescent="0.25">
      <c r="A27" s="61">
        <v>44804</v>
      </c>
      <c r="B27" s="215"/>
      <c r="C27" s="207"/>
      <c r="D27" s="216"/>
      <c r="E27" s="219"/>
      <c r="F27" s="216"/>
      <c r="G27" s="219"/>
      <c r="H27" s="216"/>
      <c r="I27" s="216"/>
      <c r="J27" s="212"/>
      <c r="K27" s="216"/>
      <c r="L27" s="220"/>
      <c r="M27"/>
    </row>
    <row r="28" spans="1:15" ht="15" x14ac:dyDescent="0.25">
      <c r="A28" s="61">
        <v>44834</v>
      </c>
      <c r="B28" s="215"/>
      <c r="C28" s="207"/>
      <c r="D28" s="216"/>
      <c r="E28" s="219"/>
      <c r="F28" s="216"/>
      <c r="G28" s="219"/>
      <c r="H28" s="216"/>
      <c r="I28" s="216"/>
      <c r="J28" s="216"/>
      <c r="K28" s="216"/>
      <c r="L28" s="220"/>
      <c r="M28"/>
      <c r="O28" s="64"/>
    </row>
    <row r="29" spans="1:15" ht="15" x14ac:dyDescent="0.25">
      <c r="A29" s="61">
        <v>44865</v>
      </c>
      <c r="B29" s="215"/>
      <c r="C29" s="207"/>
      <c r="D29" s="216"/>
      <c r="E29" s="219"/>
      <c r="F29" s="216"/>
      <c r="G29" s="219"/>
      <c r="H29" s="216"/>
      <c r="I29" s="216"/>
      <c r="J29" s="216"/>
      <c r="K29" s="216"/>
      <c r="L29" s="220"/>
      <c r="M29"/>
      <c r="N29" s="64"/>
      <c r="O29" s="64"/>
    </row>
    <row r="30" spans="1:15" ht="15" x14ac:dyDescent="0.25">
      <c r="A30" s="61">
        <v>44895</v>
      </c>
      <c r="B30" s="215"/>
      <c r="C30" s="207"/>
      <c r="D30" s="216"/>
      <c r="E30" s="219"/>
      <c r="F30" s="216"/>
      <c r="G30" s="219"/>
      <c r="H30" s="216"/>
      <c r="I30" s="216"/>
      <c r="J30" s="216"/>
      <c r="K30" s="216"/>
      <c r="L30" s="220"/>
      <c r="M30"/>
      <c r="N30" s="67"/>
      <c r="O30" s="64"/>
    </row>
    <row r="31" spans="1:15" ht="15" x14ac:dyDescent="0.25">
      <c r="A31" s="61">
        <v>44926</v>
      </c>
      <c r="B31" s="215"/>
      <c r="C31" s="207"/>
      <c r="D31" s="216"/>
      <c r="E31" s="219"/>
      <c r="F31" s="216"/>
      <c r="G31" s="219"/>
      <c r="H31" s="216"/>
      <c r="I31" s="216"/>
      <c r="J31" s="216"/>
      <c r="K31" s="216"/>
      <c r="L31" s="220"/>
      <c r="M31"/>
      <c r="O31" s="64"/>
    </row>
    <row r="32" spans="1:15" ht="15" x14ac:dyDescent="0.25">
      <c r="A32" s="61">
        <v>44957</v>
      </c>
      <c r="B32" s="215"/>
      <c r="C32" s="207"/>
      <c r="D32" s="216"/>
      <c r="E32" s="219"/>
      <c r="F32" s="216"/>
      <c r="G32" s="219"/>
      <c r="H32" s="216"/>
      <c r="I32" s="216"/>
      <c r="J32" s="216"/>
      <c r="K32" s="216"/>
      <c r="L32" s="220"/>
      <c r="M32"/>
      <c r="O32" s="64"/>
    </row>
    <row r="33" spans="1:15" ht="15" x14ac:dyDescent="0.25">
      <c r="A33" s="61">
        <v>44985</v>
      </c>
      <c r="B33" s="215"/>
      <c r="C33" s="207"/>
      <c r="D33" s="216"/>
      <c r="E33" s="219"/>
      <c r="F33" s="216"/>
      <c r="G33" s="219"/>
      <c r="H33" s="216"/>
      <c r="I33" s="216"/>
      <c r="J33" s="216"/>
      <c r="K33" s="216"/>
      <c r="L33" s="220"/>
      <c r="M33"/>
      <c r="N33" s="64"/>
      <c r="O33" s="64"/>
    </row>
    <row r="34" spans="1:15" ht="15" x14ac:dyDescent="0.25">
      <c r="A34" s="61">
        <v>45016</v>
      </c>
      <c r="B34" s="215"/>
      <c r="C34" s="207"/>
      <c r="D34" s="216"/>
      <c r="E34" s="219"/>
      <c r="F34" s="216"/>
      <c r="G34" s="219"/>
      <c r="H34" s="216"/>
      <c r="I34" s="216"/>
      <c r="J34" s="216"/>
      <c r="K34" s="216"/>
      <c r="L34" s="220"/>
      <c r="M34"/>
      <c r="N34" s="64"/>
      <c r="O34" s="64"/>
    </row>
    <row r="35" spans="1:15" ht="15" x14ac:dyDescent="0.25">
      <c r="A35" s="61">
        <v>45046</v>
      </c>
      <c r="B35" s="215"/>
      <c r="C35" s="207"/>
      <c r="D35" s="216"/>
      <c r="E35" s="219"/>
      <c r="F35" s="216"/>
      <c r="G35" s="219"/>
      <c r="H35" s="216"/>
      <c r="I35" s="216"/>
      <c r="J35" s="216"/>
      <c r="K35" s="216"/>
      <c r="L35" s="220"/>
      <c r="M35"/>
      <c r="N35" s="64"/>
      <c r="O35" s="64"/>
    </row>
    <row r="36" spans="1:15" ht="15" x14ac:dyDescent="0.25">
      <c r="A36" s="61">
        <v>45077</v>
      </c>
      <c r="B36" s="215"/>
      <c r="C36" s="207"/>
      <c r="D36" s="216"/>
      <c r="E36" s="219"/>
      <c r="F36" s="216"/>
      <c r="G36" s="219"/>
      <c r="H36" s="216"/>
      <c r="I36" s="216"/>
      <c r="J36" s="216"/>
      <c r="K36" s="216"/>
      <c r="L36" s="220"/>
      <c r="M36"/>
      <c r="N36" s="64"/>
      <c r="O36" s="64"/>
    </row>
    <row r="37" spans="1:15" ht="15" x14ac:dyDescent="0.25">
      <c r="A37" s="61">
        <v>45107</v>
      </c>
      <c r="B37" s="215"/>
      <c r="C37" s="207"/>
      <c r="D37" s="216"/>
      <c r="E37" s="219"/>
      <c r="F37" s="216"/>
      <c r="G37" s="219"/>
      <c r="H37" s="216"/>
      <c r="I37" s="216"/>
      <c r="J37" s="216"/>
      <c r="K37" s="216"/>
      <c r="L37" s="220"/>
      <c r="M37"/>
      <c r="N37" s="64"/>
      <c r="O37" s="64"/>
    </row>
    <row r="38" spans="1:15" ht="15" x14ac:dyDescent="0.25">
      <c r="A38" s="61">
        <v>45138</v>
      </c>
      <c r="B38" s="215"/>
      <c r="C38" s="207"/>
      <c r="D38" s="216"/>
      <c r="E38" s="219"/>
      <c r="F38" s="216"/>
      <c r="G38" s="219"/>
      <c r="H38" s="216"/>
      <c r="I38" s="216"/>
      <c r="J38" s="216"/>
      <c r="K38" s="216"/>
      <c r="L38" s="220"/>
      <c r="M38"/>
      <c r="N38" s="64"/>
      <c r="O38" s="64"/>
    </row>
    <row r="39" spans="1:15" ht="15" x14ac:dyDescent="0.25">
      <c r="A39" s="61">
        <v>45169</v>
      </c>
      <c r="B39" s="215"/>
      <c r="C39" s="207"/>
      <c r="D39" s="216"/>
      <c r="E39" s="219"/>
      <c r="F39" s="216"/>
      <c r="G39" s="219"/>
      <c r="H39" s="216"/>
      <c r="I39" s="216"/>
      <c r="J39" s="212"/>
      <c r="K39" s="216"/>
      <c r="L39" s="220"/>
      <c r="M39"/>
      <c r="N39" s="64"/>
      <c r="O39" s="64"/>
    </row>
    <row r="40" spans="1:15" ht="15" x14ac:dyDescent="0.25">
      <c r="A40" s="61">
        <v>45199</v>
      </c>
      <c r="B40" s="215"/>
      <c r="C40" s="207"/>
      <c r="D40" s="216"/>
      <c r="E40" s="219"/>
      <c r="F40" s="216"/>
      <c r="G40" s="219"/>
      <c r="H40" s="216"/>
      <c r="I40" s="216"/>
      <c r="J40" s="216"/>
      <c r="K40" s="216"/>
      <c r="L40" s="220"/>
      <c r="M40"/>
      <c r="N40" s="64"/>
      <c r="O40" s="64"/>
    </row>
    <row r="41" spans="1:15" ht="15" x14ac:dyDescent="0.25">
      <c r="A41" s="61">
        <v>45230</v>
      </c>
      <c r="B41" s="215"/>
      <c r="C41" s="207"/>
      <c r="D41" s="216"/>
      <c r="E41" s="219"/>
      <c r="F41" s="216"/>
      <c r="G41" s="219"/>
      <c r="H41" s="216"/>
      <c r="I41" s="216"/>
      <c r="J41" s="216"/>
      <c r="K41" s="216"/>
      <c r="L41" s="220"/>
      <c r="M41"/>
      <c r="N41" s="64"/>
      <c r="O41" s="64"/>
    </row>
    <row r="42" spans="1:15" ht="15" x14ac:dyDescent="0.25">
      <c r="A42" s="61">
        <v>45260</v>
      </c>
      <c r="B42" s="215"/>
      <c r="C42" s="207"/>
      <c r="D42" s="216"/>
      <c r="E42" s="219"/>
      <c r="F42" s="216"/>
      <c r="G42" s="219"/>
      <c r="H42" s="216"/>
      <c r="I42" s="216"/>
      <c r="J42" s="216"/>
      <c r="K42" s="216"/>
      <c r="L42" s="220"/>
      <c r="M42"/>
      <c r="N42" s="64"/>
      <c r="O42" s="64"/>
    </row>
    <row r="43" spans="1:15" ht="15" x14ac:dyDescent="0.25">
      <c r="A43" s="61">
        <v>45291</v>
      </c>
      <c r="B43" s="215"/>
      <c r="C43" s="207"/>
      <c r="D43" s="216"/>
      <c r="E43" s="219"/>
      <c r="F43" s="216"/>
      <c r="G43" s="219"/>
      <c r="H43" s="216"/>
      <c r="I43" s="216"/>
      <c r="J43" s="216"/>
      <c r="K43" s="216"/>
      <c r="L43" s="220"/>
      <c r="M43"/>
      <c r="N43" s="64"/>
      <c r="O43" s="64"/>
    </row>
    <row r="44" spans="1:15" ht="15" x14ac:dyDescent="0.25">
      <c r="A44" s="61">
        <v>45322</v>
      </c>
      <c r="B44" s="215"/>
      <c r="C44" s="207"/>
      <c r="D44" s="216"/>
      <c r="E44" s="219"/>
      <c r="F44" s="216"/>
      <c r="G44" s="219"/>
      <c r="H44" s="216"/>
      <c r="I44" s="216"/>
      <c r="J44" s="216"/>
      <c r="K44" s="216"/>
      <c r="L44" s="220"/>
      <c r="M44"/>
      <c r="N44" s="64"/>
      <c r="O44" s="64"/>
    </row>
    <row r="45" spans="1:15" ht="15" x14ac:dyDescent="0.25">
      <c r="A45" s="61">
        <v>45351</v>
      </c>
      <c r="B45" s="215"/>
      <c r="C45" s="207"/>
      <c r="D45" s="216"/>
      <c r="E45" s="219"/>
      <c r="F45" s="216"/>
      <c r="G45" s="219"/>
      <c r="H45" s="216"/>
      <c r="I45" s="216"/>
      <c r="J45" s="216"/>
      <c r="K45" s="216"/>
      <c r="L45" s="220"/>
      <c r="M45"/>
      <c r="N45" s="64"/>
      <c r="O45" s="64"/>
    </row>
    <row r="46" spans="1:15" ht="15" x14ac:dyDescent="0.25">
      <c r="A46" s="61">
        <v>45382</v>
      </c>
      <c r="B46" s="215"/>
      <c r="C46" s="207"/>
      <c r="D46" s="216"/>
      <c r="E46" s="219"/>
      <c r="F46" s="216"/>
      <c r="G46" s="219"/>
      <c r="H46" s="216"/>
      <c r="I46" s="216"/>
      <c r="J46" s="216"/>
      <c r="K46" s="216"/>
      <c r="L46" s="220"/>
      <c r="M46"/>
      <c r="N46" s="64"/>
      <c r="O46" s="64"/>
    </row>
    <row r="47" spans="1:15" ht="15" x14ac:dyDescent="0.25">
      <c r="A47" s="61">
        <v>45412</v>
      </c>
      <c r="B47" s="215"/>
      <c r="C47" s="207"/>
      <c r="D47" s="216"/>
      <c r="E47" s="219"/>
      <c r="F47" s="216"/>
      <c r="G47" s="219"/>
      <c r="H47" s="216"/>
      <c r="I47" s="216"/>
      <c r="J47" s="216"/>
      <c r="K47" s="216"/>
      <c r="L47" s="220"/>
      <c r="M47"/>
      <c r="N47" s="64"/>
      <c r="O47" s="64"/>
    </row>
    <row r="48" spans="1:15" ht="15" x14ac:dyDescent="0.25">
      <c r="A48" s="61">
        <v>45443</v>
      </c>
      <c r="B48" s="215"/>
      <c r="C48" s="207"/>
      <c r="D48" s="216"/>
      <c r="E48" s="219"/>
      <c r="F48" s="216"/>
      <c r="G48" s="219"/>
      <c r="H48" s="216"/>
      <c r="I48" s="216"/>
      <c r="J48" s="216"/>
      <c r="K48" s="216"/>
      <c r="L48" s="220"/>
      <c r="M48"/>
      <c r="N48" s="64"/>
      <c r="O48" s="64"/>
    </row>
    <row r="49" spans="1:15" ht="15" x14ac:dyDescent="0.25">
      <c r="A49" s="61">
        <v>45473</v>
      </c>
      <c r="B49" s="215"/>
      <c r="C49" s="207"/>
      <c r="D49" s="216"/>
      <c r="E49" s="219"/>
      <c r="F49" s="216"/>
      <c r="G49" s="219"/>
      <c r="H49" s="216"/>
      <c r="I49" s="216"/>
      <c r="J49" s="216"/>
      <c r="K49" s="216"/>
      <c r="L49" s="220"/>
      <c r="M49"/>
      <c r="N49" s="64"/>
      <c r="O49" s="64"/>
    </row>
    <row r="50" spans="1:15" ht="15" x14ac:dyDescent="0.25">
      <c r="A50" s="61">
        <v>45504</v>
      </c>
      <c r="B50" s="215"/>
      <c r="C50" s="207"/>
      <c r="D50" s="216"/>
      <c r="E50" s="219"/>
      <c r="F50" s="216"/>
      <c r="G50" s="219"/>
      <c r="H50" s="216"/>
      <c r="I50" s="216"/>
      <c r="J50" s="216"/>
      <c r="K50" s="216"/>
      <c r="L50" s="220"/>
      <c r="M50"/>
      <c r="N50" s="64"/>
      <c r="O50" s="64"/>
    </row>
    <row r="51" spans="1:15" ht="15" x14ac:dyDescent="0.25">
      <c r="A51" s="61">
        <v>45535</v>
      </c>
      <c r="B51" s="215"/>
      <c r="C51" s="207"/>
      <c r="D51" s="216"/>
      <c r="E51" s="219"/>
      <c r="F51" s="216"/>
      <c r="G51" s="219"/>
      <c r="H51" s="216"/>
      <c r="I51" s="216"/>
      <c r="J51" s="216"/>
      <c r="K51" s="216"/>
      <c r="L51" s="220"/>
      <c r="M51"/>
      <c r="N51" s="64"/>
      <c r="O51" s="64"/>
    </row>
    <row r="52" spans="1:15" ht="15" x14ac:dyDescent="0.25">
      <c r="A52" s="61">
        <v>45565</v>
      </c>
      <c r="B52" s="215"/>
      <c r="C52" s="207"/>
      <c r="D52" s="216"/>
      <c r="E52" s="219"/>
      <c r="F52" s="216"/>
      <c r="G52" s="219"/>
      <c r="H52" s="216"/>
      <c r="I52" s="216"/>
      <c r="J52" s="216"/>
      <c r="K52" s="216"/>
      <c r="L52" s="220"/>
      <c r="M52"/>
      <c r="N52" s="64"/>
      <c r="O52" s="64"/>
    </row>
    <row r="53" spans="1:15" ht="15" x14ac:dyDescent="0.25">
      <c r="A53" s="61">
        <v>45596</v>
      </c>
      <c r="B53" s="215"/>
      <c r="C53" s="207"/>
      <c r="D53" s="216"/>
      <c r="E53" s="219"/>
      <c r="F53" s="216"/>
      <c r="G53" s="219"/>
      <c r="H53" s="216"/>
      <c r="I53" s="216"/>
      <c r="J53" s="216"/>
      <c r="K53" s="216"/>
      <c r="L53" s="220"/>
      <c r="M53"/>
      <c r="N53" s="64"/>
      <c r="O53" s="64"/>
    </row>
    <row r="54" spans="1:15" ht="15" x14ac:dyDescent="0.25">
      <c r="A54" s="61">
        <v>45626</v>
      </c>
      <c r="B54" s="215"/>
      <c r="C54" s="207"/>
      <c r="D54" s="216"/>
      <c r="E54" s="219"/>
      <c r="F54" s="216"/>
      <c r="G54" s="219"/>
      <c r="H54" s="216"/>
      <c r="I54" s="216"/>
      <c r="J54" s="216"/>
      <c r="K54" s="216"/>
      <c r="L54" s="220"/>
      <c r="M54"/>
      <c r="N54" s="64"/>
      <c r="O54" s="64"/>
    </row>
    <row r="55" spans="1:15" ht="15" x14ac:dyDescent="0.25">
      <c r="A55" s="61">
        <v>45657</v>
      </c>
      <c r="B55" s="215"/>
      <c r="C55" s="207"/>
      <c r="D55" s="216"/>
      <c r="E55" s="219"/>
      <c r="F55" s="216"/>
      <c r="G55" s="219"/>
      <c r="H55" s="216"/>
      <c r="I55" s="216"/>
      <c r="J55" s="216"/>
      <c r="K55" s="216"/>
      <c r="L55" s="220"/>
      <c r="M55"/>
      <c r="N55" s="64"/>
      <c r="O55" s="64"/>
    </row>
    <row r="56" spans="1:15" ht="15" x14ac:dyDescent="0.25">
      <c r="A56" s="61">
        <v>45688</v>
      </c>
      <c r="B56" s="215"/>
      <c r="C56" s="207"/>
      <c r="D56" s="216"/>
      <c r="E56" s="219"/>
      <c r="F56" s="216"/>
      <c r="G56" s="219"/>
      <c r="H56" s="216"/>
      <c r="I56" s="216"/>
      <c r="J56" s="216"/>
      <c r="K56" s="216"/>
      <c r="L56" s="220"/>
      <c r="M56"/>
      <c r="N56" s="64"/>
      <c r="O56" s="64"/>
    </row>
    <row r="57" spans="1:15" ht="15" x14ac:dyDescent="0.25">
      <c r="A57" s="61">
        <v>45716</v>
      </c>
      <c r="B57" s="215"/>
      <c r="C57" s="207"/>
      <c r="D57" s="216"/>
      <c r="E57" s="219"/>
      <c r="F57" s="216"/>
      <c r="G57" s="219"/>
      <c r="H57" s="216"/>
      <c r="I57" s="216"/>
      <c r="J57" s="216"/>
      <c r="K57" s="216"/>
      <c r="L57" s="220"/>
      <c r="M57"/>
      <c r="N57" s="64"/>
      <c r="O57" s="64"/>
    </row>
    <row r="58" spans="1:15" ht="15" customHeight="1" x14ac:dyDescent="0.25">
      <c r="A58" s="61">
        <v>45747</v>
      </c>
      <c r="B58" s="215"/>
      <c r="C58" s="207"/>
      <c r="D58" s="216"/>
      <c r="E58" s="219"/>
      <c r="F58" s="216"/>
      <c r="G58" s="219"/>
      <c r="H58" s="216"/>
      <c r="I58" s="216"/>
      <c r="J58" s="216"/>
      <c r="K58" s="216"/>
      <c r="L58" s="220"/>
      <c r="M58"/>
      <c r="N58" s="64"/>
      <c r="O58" s="64"/>
    </row>
    <row r="59" spans="1:15" ht="15" customHeight="1" x14ac:dyDescent="0.25">
      <c r="A59" s="61">
        <v>45777</v>
      </c>
      <c r="B59" s="215"/>
      <c r="C59" s="207"/>
      <c r="D59" s="216"/>
      <c r="E59" s="219"/>
      <c r="F59" s="216"/>
      <c r="G59" s="219"/>
      <c r="H59" s="216"/>
      <c r="I59" s="216"/>
      <c r="J59" s="216"/>
      <c r="K59" s="216"/>
      <c r="L59" s="220"/>
      <c r="M59"/>
      <c r="N59" s="64"/>
      <c r="O59" s="64"/>
    </row>
    <row r="60" spans="1:15" ht="15" customHeight="1" x14ac:dyDescent="0.25">
      <c r="A60" s="61">
        <v>45808</v>
      </c>
      <c r="B60" s="215"/>
      <c r="C60" s="207"/>
      <c r="D60" s="216"/>
      <c r="E60" s="219"/>
      <c r="F60" s="216"/>
      <c r="G60" s="219"/>
      <c r="H60" s="216"/>
      <c r="I60" s="216"/>
      <c r="J60" s="216"/>
      <c r="K60" s="216"/>
      <c r="L60" s="220"/>
      <c r="M60"/>
      <c r="N60" s="64"/>
      <c r="O60" s="64"/>
    </row>
    <row r="61" spans="1:15" ht="15" x14ac:dyDescent="0.25">
      <c r="A61" s="61">
        <v>45838</v>
      </c>
      <c r="B61" s="215"/>
      <c r="C61" s="207"/>
      <c r="D61" s="216"/>
      <c r="E61" s="219"/>
      <c r="F61" s="216"/>
      <c r="G61" s="219"/>
      <c r="H61" s="216"/>
      <c r="I61" s="216"/>
      <c r="J61" s="216"/>
      <c r="K61" s="216"/>
      <c r="L61" s="220"/>
      <c r="M61"/>
      <c r="N61" s="64"/>
      <c r="O61" s="64"/>
    </row>
    <row r="62" spans="1:15" ht="15" x14ac:dyDescent="0.25">
      <c r="A62" s="61">
        <v>45869</v>
      </c>
      <c r="B62" s="215"/>
      <c r="C62" s="207"/>
      <c r="D62" s="216"/>
      <c r="E62" s="219"/>
      <c r="F62" s="216"/>
      <c r="G62" s="219"/>
      <c r="H62" s="216"/>
      <c r="I62" s="216"/>
      <c r="J62" s="216"/>
      <c r="K62" s="216"/>
      <c r="L62" s="220"/>
      <c r="M62"/>
      <c r="N62" s="64"/>
      <c r="O62" s="64"/>
    </row>
    <row r="63" spans="1:15" ht="15" x14ac:dyDescent="0.25">
      <c r="A63" s="61">
        <v>45900</v>
      </c>
      <c r="B63" s="215"/>
      <c r="C63" s="207"/>
      <c r="D63" s="216"/>
      <c r="E63" s="219"/>
      <c r="F63" s="216"/>
      <c r="G63" s="219"/>
      <c r="H63" s="216"/>
      <c r="I63" s="216"/>
      <c r="J63" s="216"/>
      <c r="K63" s="216"/>
      <c r="L63" s="220"/>
      <c r="M63"/>
      <c r="N63" s="64"/>
      <c r="O63" s="64"/>
    </row>
    <row r="64" spans="1:15" ht="15" x14ac:dyDescent="0.25">
      <c r="A64" s="61">
        <v>45930</v>
      </c>
      <c r="B64" s="215"/>
      <c r="C64" s="207"/>
      <c r="D64" s="216"/>
      <c r="E64" s="219"/>
      <c r="F64" s="216"/>
      <c r="G64" s="219"/>
      <c r="H64" s="216"/>
      <c r="I64" s="216"/>
      <c r="J64" s="216"/>
      <c r="K64" s="216"/>
      <c r="L64" s="220"/>
      <c r="M64"/>
      <c r="N64" s="64"/>
      <c r="O64" s="64"/>
    </row>
    <row r="65" spans="1:15" ht="15" x14ac:dyDescent="0.25">
      <c r="A65" s="61">
        <v>45961</v>
      </c>
      <c r="B65" s="215"/>
      <c r="C65" s="207"/>
      <c r="D65" s="216"/>
      <c r="E65" s="219"/>
      <c r="F65" s="216"/>
      <c r="G65" s="219"/>
      <c r="H65" s="216"/>
      <c r="I65" s="216"/>
      <c r="J65" s="216"/>
      <c r="K65" s="216"/>
      <c r="L65" s="220"/>
      <c r="M65"/>
      <c r="N65" s="64"/>
      <c r="O65" s="64"/>
    </row>
    <row r="66" spans="1:15" ht="15" x14ac:dyDescent="0.25">
      <c r="A66" s="61">
        <v>45991</v>
      </c>
      <c r="B66" s="215"/>
      <c r="C66" s="207"/>
      <c r="D66" s="216"/>
      <c r="E66" s="219"/>
      <c r="F66" s="216"/>
      <c r="G66" s="219"/>
      <c r="H66" s="216"/>
      <c r="I66" s="216"/>
      <c r="J66" s="216"/>
      <c r="K66" s="216"/>
      <c r="L66" s="220"/>
      <c r="M66"/>
      <c r="N66" s="64"/>
    </row>
    <row r="67" spans="1:15" ht="15.75" thickBot="1" x14ac:dyDescent="0.3">
      <c r="A67" s="61">
        <v>46022</v>
      </c>
      <c r="B67" s="221"/>
      <c r="C67" s="222"/>
      <c r="D67" s="223"/>
      <c r="E67" s="224"/>
      <c r="F67" s="223"/>
      <c r="G67" s="224"/>
      <c r="H67" s="223"/>
      <c r="I67" s="223"/>
      <c r="J67" s="223"/>
      <c r="K67" s="223"/>
      <c r="L67" s="225"/>
      <c r="M67"/>
    </row>
    <row r="68" spans="1:15" ht="15.75" thickTop="1" x14ac:dyDescent="0.25">
      <c r="A68" s="81" t="s">
        <v>63</v>
      </c>
      <c r="B68" s="62"/>
      <c r="C68" s="82">
        <f>C67-SUM('Forecast Additions (R)'!H14:H67)</f>
        <v>0</v>
      </c>
      <c r="D68" s="84">
        <f>F67+SUM(D14:D67)</f>
        <v>0</v>
      </c>
      <c r="E68" s="85">
        <f>G67+SUM(E14:E67)</f>
        <v>0</v>
      </c>
      <c r="F68" s="62"/>
      <c r="G68" s="63"/>
      <c r="H68" s="62"/>
      <c r="I68" s="62"/>
      <c r="J68" s="62"/>
      <c r="K68" s="62"/>
      <c r="L68" s="94"/>
      <c r="M68"/>
    </row>
    <row r="69" spans="1:15" ht="13.5" thickBot="1" x14ac:dyDescent="0.25">
      <c r="A69" s="68" t="s">
        <v>144</v>
      </c>
      <c r="B69" s="187"/>
      <c r="C69" s="188"/>
      <c r="D69" s="187"/>
      <c r="E69" s="187"/>
      <c r="F69" s="187"/>
      <c r="G69" s="189"/>
      <c r="H69" s="187"/>
      <c r="I69" s="187"/>
      <c r="J69" s="187"/>
      <c r="K69" s="187"/>
      <c r="L69" s="95"/>
      <c r="M69" s="6"/>
      <c r="N69" s="64"/>
      <c r="O69" s="64"/>
    </row>
    <row r="70" spans="1:15" ht="13.5" thickTop="1" x14ac:dyDescent="0.2">
      <c r="A70" s="185" t="s">
        <v>145</v>
      </c>
      <c r="B70" s="226"/>
      <c r="C70" s="214"/>
      <c r="D70" s="214"/>
      <c r="E70" s="214"/>
      <c r="F70" s="214"/>
      <c r="G70" s="214"/>
      <c r="H70" s="214"/>
      <c r="I70" s="214"/>
      <c r="J70" s="214"/>
      <c r="K70" s="214"/>
      <c r="L70" s="227"/>
      <c r="M70" s="6"/>
      <c r="N70" s="64"/>
      <c r="O70" s="64"/>
    </row>
    <row r="71" spans="1:15" ht="13.5" thickBot="1" x14ac:dyDescent="0.25">
      <c r="A71" s="186" t="s">
        <v>146</v>
      </c>
      <c r="B71" s="228"/>
      <c r="C71" s="229"/>
      <c r="D71" s="229"/>
      <c r="E71" s="230"/>
      <c r="F71" s="229"/>
      <c r="G71" s="229"/>
      <c r="H71" s="229"/>
      <c r="I71" s="229"/>
      <c r="J71" s="229"/>
      <c r="K71" s="229"/>
      <c r="L71" s="231"/>
      <c r="M71" s="6"/>
      <c r="N71" s="64"/>
      <c r="O71" s="64"/>
    </row>
    <row r="72" spans="1:15" ht="14.25" thickTop="1" thickBot="1" x14ac:dyDescent="0.25">
      <c r="A72" s="68" t="s">
        <v>143</v>
      </c>
      <c r="B72" s="71"/>
      <c r="C72" s="190"/>
      <c r="D72" s="71"/>
      <c r="E72" s="71"/>
      <c r="F72" s="71"/>
      <c r="G72" s="191"/>
      <c r="H72" s="71"/>
      <c r="I72" s="71"/>
      <c r="J72" s="71"/>
      <c r="K72" s="71"/>
      <c r="L72" s="192"/>
      <c r="M72" s="6"/>
    </row>
    <row r="73" spans="1:15" ht="13.5" thickTop="1" x14ac:dyDescent="0.2">
      <c r="A73" s="69" t="s">
        <v>147</v>
      </c>
      <c r="B73" s="226"/>
      <c r="C73" s="214"/>
      <c r="D73" s="214"/>
      <c r="E73" s="214"/>
      <c r="F73" s="214"/>
      <c r="G73" s="214"/>
      <c r="H73" s="214"/>
      <c r="I73" s="214"/>
      <c r="J73" s="214"/>
      <c r="K73" s="214"/>
      <c r="L73" s="227"/>
      <c r="M73" s="6"/>
      <c r="N73" s="6"/>
    </row>
    <row r="74" spans="1:15" ht="13.5" thickBot="1" x14ac:dyDescent="0.25">
      <c r="A74" s="70" t="s">
        <v>148</v>
      </c>
      <c r="B74" s="228"/>
      <c r="C74" s="229"/>
      <c r="D74" s="229"/>
      <c r="E74" s="230"/>
      <c r="F74" s="229"/>
      <c r="G74" s="229"/>
      <c r="H74" s="229"/>
      <c r="I74" s="229"/>
      <c r="J74" s="229"/>
      <c r="K74" s="229"/>
      <c r="L74" s="231"/>
      <c r="M74" s="6"/>
    </row>
    <row r="75" spans="1:15" ht="15.75" thickTop="1" x14ac:dyDescent="0.25">
      <c r="A75"/>
      <c r="B75"/>
      <c r="C75"/>
      <c r="D75"/>
      <c r="E75"/>
      <c r="F75"/>
      <c r="G75"/>
      <c r="H75"/>
      <c r="I75"/>
      <c r="J75"/>
      <c r="K75"/>
      <c r="L75"/>
      <c r="M75" s="6"/>
    </row>
    <row r="76" spans="1:15" ht="15" x14ac:dyDescent="0.25">
      <c r="A76"/>
      <c r="B76"/>
      <c r="C76"/>
      <c r="D76"/>
      <c r="E76"/>
      <c r="F76"/>
      <c r="G76"/>
      <c r="H76"/>
      <c r="I76"/>
      <c r="J76"/>
      <c r="K76"/>
      <c r="L76"/>
      <c r="M76" s="6"/>
    </row>
    <row r="77" spans="1:15" ht="15" x14ac:dyDescent="0.25">
      <c r="A77"/>
      <c r="B77"/>
      <c r="C77"/>
      <c r="D77"/>
      <c r="E77"/>
      <c r="F77"/>
      <c r="G77"/>
      <c r="H77"/>
      <c r="I77"/>
      <c r="J77"/>
      <c r="K77"/>
      <c r="L77"/>
      <c r="M77" s="6"/>
    </row>
    <row r="78" spans="1:15" ht="15" x14ac:dyDescent="0.25">
      <c r="A78"/>
      <c r="B78"/>
      <c r="C78"/>
      <c r="D78"/>
      <c r="E78"/>
      <c r="F78"/>
      <c r="G78"/>
      <c r="H78"/>
      <c r="I78"/>
      <c r="J78"/>
      <c r="K78"/>
      <c r="L78"/>
      <c r="M78" s="6"/>
    </row>
    <row r="79" spans="1:15" ht="15" x14ac:dyDescent="0.25">
      <c r="A79"/>
      <c r="B79"/>
      <c r="C79"/>
      <c r="D79"/>
      <c r="E79"/>
      <c r="F79"/>
      <c r="G79"/>
      <c r="H79"/>
      <c r="I79"/>
      <c r="J79"/>
      <c r="K79"/>
      <c r="L79"/>
    </row>
    <row r="80" spans="1:15" ht="15" x14ac:dyDescent="0.25">
      <c r="A80"/>
      <c r="B80"/>
      <c r="C80"/>
      <c r="D80"/>
      <c r="E80"/>
      <c r="F80"/>
      <c r="G80"/>
      <c r="H80"/>
      <c r="I80"/>
      <c r="J80"/>
      <c r="K80"/>
      <c r="L80"/>
    </row>
    <row r="81" spans="1:12" ht="15" x14ac:dyDescent="0.25">
      <c r="A81"/>
      <c r="B81"/>
      <c r="C81"/>
      <c r="D81"/>
      <c r="E81"/>
      <c r="F81"/>
      <c r="G81"/>
      <c r="H81"/>
      <c r="I81"/>
      <c r="J81"/>
      <c r="K81"/>
      <c r="L81"/>
    </row>
    <row r="82" spans="1:12" ht="15" x14ac:dyDescent="0.25">
      <c r="A82"/>
      <c r="B82"/>
      <c r="C82"/>
      <c r="D82"/>
      <c r="E82"/>
      <c r="F82"/>
      <c r="G82"/>
      <c r="H82"/>
      <c r="I82"/>
      <c r="J82"/>
      <c r="K82"/>
      <c r="L82"/>
    </row>
    <row r="83" spans="1:12" ht="15" x14ac:dyDescent="0.25">
      <c r="A83"/>
      <c r="B83"/>
      <c r="C83"/>
      <c r="D83"/>
      <c r="E83"/>
      <c r="F83"/>
      <c r="G83"/>
      <c r="H83"/>
      <c r="I83"/>
      <c r="J83"/>
      <c r="K83"/>
      <c r="L83"/>
    </row>
    <row r="84" spans="1:12" ht="15" x14ac:dyDescent="0.25">
      <c r="A84"/>
      <c r="B84"/>
      <c r="C84"/>
      <c r="D84"/>
      <c r="E84"/>
      <c r="F84"/>
      <c r="G84"/>
      <c r="H84"/>
      <c r="I84"/>
      <c r="J84"/>
      <c r="K84"/>
      <c r="L84"/>
    </row>
    <row r="85" spans="1:12" ht="15" x14ac:dyDescent="0.25">
      <c r="A85"/>
      <c r="B85"/>
      <c r="C85"/>
      <c r="D85"/>
      <c r="E85"/>
      <c r="F85"/>
      <c r="G85"/>
      <c r="H85"/>
      <c r="I85"/>
      <c r="J85"/>
      <c r="K85"/>
      <c r="L85"/>
    </row>
    <row r="86" spans="1:12" ht="15" x14ac:dyDescent="0.25">
      <c r="A86"/>
      <c r="B86"/>
      <c r="C86"/>
      <c r="D86"/>
      <c r="E86"/>
      <c r="F86"/>
      <c r="G86"/>
      <c r="H86"/>
      <c r="I86"/>
      <c r="J86"/>
      <c r="K86"/>
      <c r="L86"/>
    </row>
    <row r="87" spans="1:12" ht="15" x14ac:dyDescent="0.25">
      <c r="A87"/>
      <c r="B87"/>
      <c r="C87"/>
      <c r="D87"/>
      <c r="E87"/>
      <c r="F87"/>
      <c r="G87"/>
      <c r="H87"/>
      <c r="I87"/>
      <c r="J87"/>
      <c r="K87"/>
      <c r="L87"/>
    </row>
    <row r="88" spans="1:12" ht="15" x14ac:dyDescent="0.25">
      <c r="A88"/>
      <c r="B88"/>
      <c r="C88"/>
      <c r="D88"/>
      <c r="E88"/>
      <c r="F88"/>
      <c r="G88"/>
      <c r="H88"/>
      <c r="I88"/>
      <c r="J88"/>
      <c r="K88"/>
      <c r="L88"/>
    </row>
    <row r="89" spans="1:12" ht="15" x14ac:dyDescent="0.25">
      <c r="A89"/>
      <c r="B89"/>
      <c r="C89"/>
      <c r="D89"/>
      <c r="E89"/>
      <c r="F89"/>
      <c r="G89"/>
      <c r="H89"/>
      <c r="I89"/>
      <c r="J89"/>
      <c r="K89"/>
      <c r="L89"/>
    </row>
    <row r="90" spans="1:12" ht="15" x14ac:dyDescent="0.25">
      <c r="A90"/>
      <c r="B90"/>
      <c r="C90"/>
      <c r="D90"/>
      <c r="E90"/>
      <c r="F90"/>
      <c r="G90"/>
      <c r="H90"/>
      <c r="I90"/>
      <c r="J90"/>
      <c r="K90"/>
      <c r="L90"/>
    </row>
    <row r="91" spans="1:12" ht="15" x14ac:dyDescent="0.25">
      <c r="A91"/>
      <c r="B91"/>
      <c r="C91"/>
      <c r="D91"/>
      <c r="E91"/>
      <c r="F91"/>
      <c r="G91"/>
      <c r="H91"/>
      <c r="I91"/>
      <c r="J91"/>
      <c r="K91"/>
      <c r="L91"/>
    </row>
    <row r="92" spans="1:12" ht="15" x14ac:dyDescent="0.25">
      <c r="A92"/>
      <c r="B92"/>
      <c r="C92"/>
      <c r="D92"/>
      <c r="E92"/>
      <c r="F92"/>
      <c r="G92"/>
      <c r="H92"/>
      <c r="I92"/>
      <c r="J92"/>
      <c r="K92"/>
      <c r="L92"/>
    </row>
    <row r="93" spans="1:12" ht="15" x14ac:dyDescent="0.25">
      <c r="A93"/>
      <c r="B93"/>
      <c r="C93"/>
      <c r="D93"/>
      <c r="E93"/>
      <c r="F93"/>
      <c r="G93"/>
      <c r="H93"/>
      <c r="I93"/>
      <c r="J93"/>
      <c r="K93"/>
      <c r="L93"/>
    </row>
    <row r="94" spans="1:12" ht="15" x14ac:dyDescent="0.25">
      <c r="A94"/>
      <c r="B94"/>
      <c r="C94"/>
      <c r="D94"/>
      <c r="E94"/>
      <c r="F94"/>
      <c r="G94"/>
      <c r="H94"/>
      <c r="I94"/>
      <c r="J94"/>
      <c r="K94"/>
      <c r="L94"/>
    </row>
    <row r="95" spans="1:12" ht="15" x14ac:dyDescent="0.25">
      <c r="A95"/>
      <c r="B95"/>
      <c r="C95"/>
      <c r="D95"/>
      <c r="E95"/>
      <c r="F95"/>
      <c r="G95"/>
      <c r="H95"/>
      <c r="I95"/>
      <c r="J95"/>
      <c r="K95"/>
      <c r="L95"/>
    </row>
    <row r="96" spans="1:12" ht="15" x14ac:dyDescent="0.25">
      <c r="A96"/>
      <c r="B96"/>
      <c r="C96"/>
      <c r="D96"/>
      <c r="E96"/>
      <c r="F96"/>
      <c r="G96"/>
      <c r="H96"/>
      <c r="I96"/>
      <c r="J96"/>
      <c r="K96"/>
      <c r="L96"/>
    </row>
    <row r="97" spans="1:12" ht="15" x14ac:dyDescent="0.25">
      <c r="A97"/>
      <c r="B97"/>
      <c r="C97"/>
      <c r="D97"/>
      <c r="E97"/>
      <c r="F97"/>
      <c r="G97"/>
      <c r="H97"/>
      <c r="I97"/>
      <c r="J97"/>
      <c r="K97"/>
      <c r="L97"/>
    </row>
    <row r="98" spans="1:12" ht="15" x14ac:dyDescent="0.25">
      <c r="A98"/>
      <c r="B98"/>
      <c r="C98"/>
      <c r="D98"/>
      <c r="E98"/>
      <c r="F98"/>
      <c r="G98"/>
      <c r="H98"/>
      <c r="I98"/>
      <c r="J98"/>
      <c r="K98"/>
      <c r="L98"/>
    </row>
    <row r="99" spans="1:12" ht="15" x14ac:dyDescent="0.25">
      <c r="A99"/>
      <c r="B99"/>
      <c r="C99"/>
      <c r="D99"/>
      <c r="E99"/>
      <c r="F99"/>
      <c r="G99"/>
      <c r="H99"/>
      <c r="I99"/>
      <c r="J99"/>
      <c r="K99"/>
      <c r="L99"/>
    </row>
    <row r="100" spans="1:12" ht="15" x14ac:dyDescent="0.25">
      <c r="A100"/>
      <c r="B100"/>
      <c r="C100"/>
      <c r="D100"/>
      <c r="E100"/>
      <c r="F100"/>
      <c r="G100"/>
      <c r="H100"/>
      <c r="I100"/>
      <c r="J100"/>
      <c r="K100"/>
      <c r="L100"/>
    </row>
    <row r="101" spans="1:12" ht="15" x14ac:dyDescent="0.25">
      <c r="A101"/>
      <c r="B101"/>
      <c r="C101"/>
      <c r="D101"/>
      <c r="E101"/>
      <c r="F101"/>
      <c r="G101"/>
      <c r="H101"/>
      <c r="I101"/>
      <c r="J101"/>
      <c r="K101"/>
      <c r="L101"/>
    </row>
    <row r="102" spans="1:12" ht="15" x14ac:dyDescent="0.25">
      <c r="A102"/>
      <c r="B102"/>
      <c r="C102"/>
      <c r="D102"/>
      <c r="E102"/>
      <c r="F102"/>
      <c r="G102"/>
      <c r="H102"/>
      <c r="I102"/>
      <c r="J102"/>
      <c r="K102"/>
      <c r="L102"/>
    </row>
    <row r="103" spans="1:12" ht="15" x14ac:dyDescent="0.25">
      <c r="A103"/>
      <c r="B103"/>
      <c r="C103"/>
      <c r="D103"/>
      <c r="E103"/>
      <c r="F103"/>
      <c r="G103"/>
      <c r="H103"/>
      <c r="I103"/>
      <c r="J103"/>
      <c r="K103"/>
      <c r="L103"/>
    </row>
    <row r="104" spans="1:12" ht="15" x14ac:dyDescent="0.25">
      <c r="A104"/>
      <c r="B104"/>
      <c r="C104"/>
      <c r="D104"/>
      <c r="E104"/>
      <c r="F104"/>
      <c r="G104"/>
      <c r="H104"/>
      <c r="I104"/>
      <c r="J104"/>
      <c r="K104"/>
      <c r="L104"/>
    </row>
    <row r="105" spans="1:12" ht="15" x14ac:dyDescent="0.25">
      <c r="A105"/>
      <c r="B105"/>
      <c r="C105"/>
      <c r="D105"/>
      <c r="E105"/>
      <c r="F105"/>
      <c r="G105"/>
      <c r="H105"/>
      <c r="I105"/>
      <c r="J105"/>
      <c r="K105"/>
      <c r="L105"/>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workbookViewId="0">
      <pane xSplit="1" ySplit="13" topLeftCell="B14"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6.28515625" style="32" customWidth="1"/>
    <col min="2" max="2" width="12.42578125" style="32" bestFit="1" customWidth="1"/>
    <col min="3" max="3" width="15.140625" style="32" bestFit="1" customWidth="1"/>
    <col min="4" max="4" width="11.7109375" style="32" bestFit="1" customWidth="1"/>
    <col min="5" max="5" width="13.28515625" style="32" bestFit="1" customWidth="1"/>
    <col min="6" max="6" width="12.140625" style="32" bestFit="1" customWidth="1"/>
    <col min="7" max="7" width="14.5703125" style="32" bestFit="1" customWidth="1"/>
    <col min="8" max="8" width="12.5703125" style="32" bestFit="1" customWidth="1"/>
    <col min="9" max="9" width="12.28515625" style="32" bestFit="1" customWidth="1"/>
    <col min="10" max="10" width="12.140625" style="32" bestFit="1" customWidth="1"/>
    <col min="11" max="11" width="11.140625" style="32" bestFit="1"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98</v>
      </c>
      <c r="C1" s="20"/>
      <c r="D1" s="20"/>
      <c r="E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87</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0.16666666666666666</v>
      </c>
      <c r="C6" s="83">
        <v>0.33333333333333331</v>
      </c>
      <c r="D6" s="83">
        <v>0.33333333333333331</v>
      </c>
      <c r="E6" s="83">
        <v>0.16666666666666666</v>
      </c>
      <c r="F6" s="83"/>
      <c r="G6" s="83"/>
      <c r="H6" s="83"/>
      <c r="I6" s="83"/>
      <c r="J6" s="83"/>
      <c r="K6" s="83"/>
      <c r="L6" s="83"/>
      <c r="M6" s="83"/>
      <c r="N6" s="83"/>
      <c r="O6" s="83"/>
      <c r="P6" s="83"/>
      <c r="Q6" s="83"/>
      <c r="R6" s="83"/>
      <c r="S6" s="83"/>
      <c r="T6" s="83"/>
      <c r="U6" s="83"/>
      <c r="V6" s="83"/>
      <c r="W6" s="83">
        <f>SUM(B6:V6)</f>
        <v>0.99999999999999989</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(R)'!I6</f>
        <v>0.2</v>
      </c>
      <c r="F9" s="48"/>
      <c r="G9" s="47"/>
      <c r="H9" s="49"/>
      <c r="I9" s="50"/>
      <c r="J9" s="51"/>
      <c r="K9" s="51"/>
      <c r="L9" s="52" t="s">
        <v>15</v>
      </c>
    </row>
    <row r="10" spans="1:23" ht="13.5" thickBot="1" x14ac:dyDescent="0.25">
      <c r="A10" s="45"/>
      <c r="B10" s="46"/>
      <c r="C10" s="47"/>
      <c r="D10" s="46" t="s">
        <v>41</v>
      </c>
      <c r="E10" s="198">
        <f>E9</f>
        <v>0.2</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56" t="s">
        <v>29</v>
      </c>
      <c r="C13" s="57" t="s">
        <v>30</v>
      </c>
      <c r="D13" s="56"/>
      <c r="E13" s="57" t="s">
        <v>31</v>
      </c>
      <c r="F13" s="56" t="s">
        <v>32</v>
      </c>
      <c r="G13" s="57" t="s">
        <v>33</v>
      </c>
      <c r="H13" s="56" t="s">
        <v>34</v>
      </c>
      <c r="I13" s="57" t="s">
        <v>35</v>
      </c>
      <c r="J13" s="58" t="s">
        <v>36</v>
      </c>
      <c r="K13" s="59">
        <v>0.21</v>
      </c>
      <c r="L13" s="60" t="s">
        <v>37</v>
      </c>
    </row>
    <row r="14" spans="1:23" ht="13.5" thickTop="1" x14ac:dyDescent="0.2">
      <c r="A14" s="61">
        <v>44227</v>
      </c>
      <c r="B14" s="208"/>
      <c r="C14" s="214"/>
      <c r="D14" s="236"/>
      <c r="E14" s="214"/>
      <c r="F14" s="236"/>
      <c r="G14" s="214"/>
      <c r="H14" s="236"/>
      <c r="I14" s="214"/>
      <c r="J14" s="237"/>
      <c r="K14" s="238"/>
      <c r="L14" s="239"/>
    </row>
    <row r="15" spans="1:23" x14ac:dyDescent="0.2">
      <c r="A15" s="77">
        <v>44255</v>
      </c>
      <c r="B15" s="215"/>
      <c r="C15" s="216"/>
      <c r="D15" s="216"/>
      <c r="E15" s="217"/>
      <c r="F15" s="216"/>
      <c r="G15" s="217"/>
      <c r="H15" s="216"/>
      <c r="I15" s="217"/>
      <c r="J15" s="218"/>
      <c r="K15" s="212"/>
      <c r="L15" s="213"/>
    </row>
    <row r="16" spans="1:23" x14ac:dyDescent="0.2">
      <c r="A16" s="77">
        <v>44286</v>
      </c>
      <c r="B16" s="215"/>
      <c r="C16" s="207"/>
      <c r="D16" s="216"/>
      <c r="E16" s="219"/>
      <c r="F16" s="216"/>
      <c r="G16" s="219"/>
      <c r="H16" s="216"/>
      <c r="I16" s="216"/>
      <c r="J16" s="216"/>
      <c r="K16" s="216"/>
      <c r="L16" s="220"/>
    </row>
    <row r="17" spans="1:15" x14ac:dyDescent="0.2">
      <c r="A17" s="61">
        <v>44316</v>
      </c>
      <c r="B17" s="215"/>
      <c r="C17" s="207"/>
      <c r="D17" s="216"/>
      <c r="E17" s="219"/>
      <c r="F17" s="216"/>
      <c r="G17" s="219"/>
      <c r="H17" s="216"/>
      <c r="I17" s="216"/>
      <c r="J17" s="216"/>
      <c r="K17" s="216"/>
      <c r="L17" s="220"/>
    </row>
    <row r="18" spans="1:15" x14ac:dyDescent="0.2">
      <c r="A18" s="77">
        <v>44347</v>
      </c>
      <c r="B18" s="215"/>
      <c r="C18" s="207"/>
      <c r="D18" s="216"/>
      <c r="E18" s="219"/>
      <c r="F18" s="216"/>
      <c r="G18" s="219"/>
      <c r="H18" s="216"/>
      <c r="I18" s="216"/>
      <c r="J18" s="216"/>
      <c r="K18" s="216"/>
      <c r="L18" s="220"/>
    </row>
    <row r="19" spans="1:15" x14ac:dyDescent="0.2">
      <c r="A19" s="77">
        <v>44377</v>
      </c>
      <c r="B19" s="215"/>
      <c r="C19" s="207"/>
      <c r="D19" s="216"/>
      <c r="E19" s="219"/>
      <c r="F19" s="216"/>
      <c r="G19" s="219"/>
      <c r="H19" s="216"/>
      <c r="I19" s="216"/>
      <c r="J19" s="216"/>
      <c r="K19" s="216"/>
      <c r="L19" s="220"/>
    </row>
    <row r="20" spans="1:15" x14ac:dyDescent="0.2">
      <c r="A20" s="61">
        <v>44408</v>
      </c>
      <c r="B20" s="215"/>
      <c r="C20" s="207"/>
      <c r="D20" s="216"/>
      <c r="E20" s="219"/>
      <c r="F20" s="216"/>
      <c r="G20" s="219"/>
      <c r="H20" s="216"/>
      <c r="I20" s="216"/>
      <c r="J20" s="216"/>
      <c r="K20" s="216"/>
      <c r="L20" s="220"/>
      <c r="M20" s="91"/>
    </row>
    <row r="21" spans="1:15" ht="15" x14ac:dyDescent="0.25">
      <c r="A21" s="77">
        <v>44439</v>
      </c>
      <c r="B21" s="215"/>
      <c r="C21" s="207"/>
      <c r="D21" s="216"/>
      <c r="E21" s="219"/>
      <c r="F21" s="216"/>
      <c r="G21" s="219"/>
      <c r="H21" s="216"/>
      <c r="I21" s="216"/>
      <c r="J21" s="216"/>
      <c r="K21" s="216"/>
      <c r="L21" s="220"/>
      <c r="M21" s="91"/>
      <c r="N21" s="4"/>
      <c r="O21" s="5"/>
    </row>
    <row r="22" spans="1:15" ht="15" x14ac:dyDescent="0.25">
      <c r="A22" s="77">
        <v>44469</v>
      </c>
      <c r="B22" s="215"/>
      <c r="C22" s="207"/>
      <c r="D22" s="216"/>
      <c r="E22" s="219"/>
      <c r="F22" s="216"/>
      <c r="G22" s="219"/>
      <c r="H22" s="216"/>
      <c r="I22" s="216"/>
      <c r="J22" s="216"/>
      <c r="K22" s="216"/>
      <c r="L22" s="220"/>
      <c r="M22" s="90"/>
    </row>
    <row r="23" spans="1:15" ht="15" x14ac:dyDescent="0.25">
      <c r="A23" s="77">
        <v>44500</v>
      </c>
      <c r="B23" s="215"/>
      <c r="C23" s="207"/>
      <c r="D23" s="216"/>
      <c r="E23" s="219"/>
      <c r="F23" s="216"/>
      <c r="G23" s="219"/>
      <c r="H23" s="216"/>
      <c r="I23" s="216"/>
      <c r="J23" s="212"/>
      <c r="K23" s="216"/>
      <c r="L23" s="220"/>
      <c r="M23" s="90"/>
    </row>
    <row r="24" spans="1:15" ht="15" x14ac:dyDescent="0.25">
      <c r="A24" s="77">
        <v>44530</v>
      </c>
      <c r="B24" s="215"/>
      <c r="C24" s="207"/>
      <c r="D24" s="216"/>
      <c r="E24" s="219"/>
      <c r="F24" s="216"/>
      <c r="G24" s="219"/>
      <c r="H24" s="216"/>
      <c r="I24" s="216"/>
      <c r="J24" s="212"/>
      <c r="K24" s="216"/>
      <c r="L24" s="220"/>
      <c r="M24" s="90"/>
    </row>
    <row r="25" spans="1:15" ht="15" x14ac:dyDescent="0.25">
      <c r="A25" s="77">
        <v>44561</v>
      </c>
      <c r="B25" s="215"/>
      <c r="C25" s="216"/>
      <c r="D25" s="216"/>
      <c r="E25" s="217"/>
      <c r="F25" s="216"/>
      <c r="G25" s="217"/>
      <c r="H25" s="216"/>
      <c r="I25" s="217"/>
      <c r="J25" s="218"/>
      <c r="K25" s="212"/>
      <c r="L25" s="213"/>
      <c r="M25" s="90"/>
    </row>
    <row r="26" spans="1:15" x14ac:dyDescent="0.2">
      <c r="A26" s="77">
        <v>44592</v>
      </c>
      <c r="B26" s="215"/>
      <c r="C26" s="207"/>
      <c r="D26" s="216"/>
      <c r="E26" s="219"/>
      <c r="F26" s="216"/>
      <c r="G26" s="219"/>
      <c r="H26" s="216"/>
      <c r="I26" s="216"/>
      <c r="J26" s="216"/>
      <c r="K26" s="216"/>
      <c r="L26" s="220"/>
      <c r="M26" s="91"/>
    </row>
    <row r="27" spans="1:15" x14ac:dyDescent="0.2">
      <c r="A27" s="77">
        <v>44620</v>
      </c>
      <c r="B27" s="215"/>
      <c r="C27" s="207"/>
      <c r="D27" s="216"/>
      <c r="E27" s="219"/>
      <c r="F27" s="216"/>
      <c r="G27" s="219"/>
      <c r="H27" s="216"/>
      <c r="I27" s="216"/>
      <c r="J27" s="216"/>
      <c r="K27" s="216"/>
      <c r="L27" s="220"/>
      <c r="M27" s="91"/>
    </row>
    <row r="28" spans="1:15" ht="15" x14ac:dyDescent="0.25">
      <c r="A28" s="61">
        <v>44651</v>
      </c>
      <c r="B28" s="215"/>
      <c r="C28" s="207"/>
      <c r="D28" s="216"/>
      <c r="E28" s="219"/>
      <c r="F28" s="216"/>
      <c r="G28" s="219"/>
      <c r="H28" s="216"/>
      <c r="I28" s="216"/>
      <c r="J28" s="216"/>
      <c r="K28" s="216"/>
      <c r="L28" s="220"/>
      <c r="M28" s="90"/>
      <c r="N28" s="66"/>
    </row>
    <row r="29" spans="1:15" ht="15" x14ac:dyDescent="0.25">
      <c r="A29" s="61">
        <v>44681</v>
      </c>
      <c r="B29" s="215"/>
      <c r="C29" s="207"/>
      <c r="D29" s="216"/>
      <c r="E29" s="219"/>
      <c r="F29" s="216"/>
      <c r="G29" s="219"/>
      <c r="H29" s="216"/>
      <c r="I29" s="216"/>
      <c r="J29" s="216"/>
      <c r="K29" s="216"/>
      <c r="L29" s="220"/>
      <c r="M29" s="90"/>
    </row>
    <row r="30" spans="1:15" ht="15" x14ac:dyDescent="0.25">
      <c r="A30" s="61">
        <v>44712</v>
      </c>
      <c r="B30" s="215"/>
      <c r="C30" s="207"/>
      <c r="D30" s="216"/>
      <c r="E30" s="219"/>
      <c r="F30" s="216"/>
      <c r="G30" s="219"/>
      <c r="H30" s="216"/>
      <c r="I30" s="216"/>
      <c r="J30" s="216"/>
      <c r="K30" s="216"/>
      <c r="L30" s="220"/>
      <c r="M30" s="90"/>
    </row>
    <row r="31" spans="1:15" ht="15" x14ac:dyDescent="0.25">
      <c r="A31" s="61">
        <v>44742</v>
      </c>
      <c r="B31" s="215"/>
      <c r="C31" s="207"/>
      <c r="D31" s="216"/>
      <c r="E31" s="219"/>
      <c r="F31" s="216"/>
      <c r="G31" s="219"/>
      <c r="H31" s="216"/>
      <c r="I31" s="216"/>
      <c r="J31" s="216"/>
      <c r="K31" s="216"/>
      <c r="L31" s="220"/>
      <c r="M31" s="90"/>
    </row>
    <row r="32" spans="1:15" ht="15" x14ac:dyDescent="0.25">
      <c r="A32" s="61">
        <v>44773</v>
      </c>
      <c r="B32" s="215"/>
      <c r="C32" s="207"/>
      <c r="D32" s="216"/>
      <c r="E32" s="219"/>
      <c r="F32" s="216"/>
      <c r="G32" s="219"/>
      <c r="H32" s="216"/>
      <c r="I32" s="216"/>
      <c r="J32" s="216"/>
      <c r="K32" s="216"/>
      <c r="L32" s="220"/>
      <c r="M32" s="90"/>
    </row>
    <row r="33" spans="1:15" ht="15" x14ac:dyDescent="0.25">
      <c r="A33" s="61">
        <v>44804</v>
      </c>
      <c r="B33" s="215"/>
      <c r="C33" s="207"/>
      <c r="D33" s="216"/>
      <c r="E33" s="219"/>
      <c r="F33" s="216"/>
      <c r="G33" s="219"/>
      <c r="H33" s="216"/>
      <c r="I33" s="216"/>
      <c r="J33" s="212"/>
      <c r="K33" s="216"/>
      <c r="L33" s="220"/>
      <c r="M33" s="90"/>
    </row>
    <row r="34" spans="1:15" ht="15" x14ac:dyDescent="0.25">
      <c r="A34" s="61">
        <v>44834</v>
      </c>
      <c r="B34" s="215"/>
      <c r="C34" s="207"/>
      <c r="D34" s="216"/>
      <c r="E34" s="219"/>
      <c r="F34" s="216"/>
      <c r="G34" s="219"/>
      <c r="H34" s="216"/>
      <c r="I34" s="216"/>
      <c r="J34" s="216"/>
      <c r="K34" s="216"/>
      <c r="L34" s="220"/>
      <c r="M34" s="90"/>
      <c r="O34" s="64"/>
    </row>
    <row r="35" spans="1:15" ht="15" x14ac:dyDescent="0.25">
      <c r="A35" s="61">
        <v>44865</v>
      </c>
      <c r="B35" s="215"/>
      <c r="C35" s="207"/>
      <c r="D35" s="216"/>
      <c r="E35" s="219"/>
      <c r="F35" s="216"/>
      <c r="G35" s="219"/>
      <c r="H35" s="216"/>
      <c r="I35" s="216"/>
      <c r="J35" s="216"/>
      <c r="K35" s="216"/>
      <c r="L35" s="220"/>
      <c r="M35" s="90"/>
      <c r="N35" s="64"/>
      <c r="O35" s="64"/>
    </row>
    <row r="36" spans="1:15" ht="15" x14ac:dyDescent="0.25">
      <c r="A36" s="61">
        <v>44895</v>
      </c>
      <c r="B36" s="215"/>
      <c r="C36" s="207"/>
      <c r="D36" s="216"/>
      <c r="E36" s="219"/>
      <c r="F36" s="216"/>
      <c r="G36" s="219"/>
      <c r="H36" s="216"/>
      <c r="I36" s="216"/>
      <c r="J36" s="216"/>
      <c r="K36" s="216"/>
      <c r="L36" s="220"/>
      <c r="M36" s="90"/>
      <c r="N36" s="67"/>
      <c r="O36" s="64"/>
    </row>
    <row r="37" spans="1:15" ht="15" x14ac:dyDescent="0.25">
      <c r="A37" s="61">
        <v>44926</v>
      </c>
      <c r="B37" s="215"/>
      <c r="C37" s="207"/>
      <c r="D37" s="216"/>
      <c r="E37" s="219"/>
      <c r="F37" s="216"/>
      <c r="G37" s="219"/>
      <c r="H37" s="216"/>
      <c r="I37" s="216"/>
      <c r="J37" s="216"/>
      <c r="K37" s="216"/>
      <c r="L37" s="220"/>
      <c r="M37" s="90"/>
      <c r="O37" s="64"/>
    </row>
    <row r="38" spans="1:15" ht="15" x14ac:dyDescent="0.25">
      <c r="A38" s="61">
        <v>44957</v>
      </c>
      <c r="B38" s="215"/>
      <c r="C38" s="207"/>
      <c r="D38" s="216"/>
      <c r="E38" s="219"/>
      <c r="F38" s="216"/>
      <c r="G38" s="219"/>
      <c r="H38" s="216"/>
      <c r="I38" s="216"/>
      <c r="J38" s="216"/>
      <c r="K38" s="216"/>
      <c r="L38" s="220"/>
      <c r="M38" s="90"/>
      <c r="O38" s="64"/>
    </row>
    <row r="39" spans="1:15" ht="15" x14ac:dyDescent="0.25">
      <c r="A39" s="61">
        <v>44985</v>
      </c>
      <c r="B39" s="215"/>
      <c r="C39" s="207"/>
      <c r="D39" s="216"/>
      <c r="E39" s="219"/>
      <c r="F39" s="216"/>
      <c r="G39" s="219"/>
      <c r="H39" s="216"/>
      <c r="I39" s="216"/>
      <c r="J39" s="216"/>
      <c r="K39" s="216"/>
      <c r="L39" s="220"/>
      <c r="M39" s="90"/>
      <c r="N39" s="64"/>
      <c r="O39" s="64"/>
    </row>
    <row r="40" spans="1:15" ht="15" x14ac:dyDescent="0.25">
      <c r="A40" s="61">
        <v>45016</v>
      </c>
      <c r="B40" s="215"/>
      <c r="C40" s="207"/>
      <c r="D40" s="216"/>
      <c r="E40" s="219"/>
      <c r="F40" s="216"/>
      <c r="G40" s="219"/>
      <c r="H40" s="216"/>
      <c r="I40" s="216"/>
      <c r="J40" s="216"/>
      <c r="K40" s="216"/>
      <c r="L40" s="220"/>
      <c r="M40" s="90"/>
      <c r="N40" s="64"/>
      <c r="O40" s="64"/>
    </row>
    <row r="41" spans="1:15" ht="15" x14ac:dyDescent="0.25">
      <c r="A41" s="61">
        <v>45046</v>
      </c>
      <c r="B41" s="215"/>
      <c r="C41" s="207"/>
      <c r="D41" s="216"/>
      <c r="E41" s="219"/>
      <c r="F41" s="216"/>
      <c r="G41" s="219"/>
      <c r="H41" s="216"/>
      <c r="I41" s="216"/>
      <c r="J41" s="216"/>
      <c r="K41" s="216"/>
      <c r="L41" s="220"/>
      <c r="M41" s="90"/>
      <c r="N41" s="64"/>
      <c r="O41" s="64"/>
    </row>
    <row r="42" spans="1:15" ht="15" x14ac:dyDescent="0.25">
      <c r="A42" s="61">
        <v>45077</v>
      </c>
      <c r="B42" s="215"/>
      <c r="C42" s="207"/>
      <c r="D42" s="216"/>
      <c r="E42" s="219"/>
      <c r="F42" s="216"/>
      <c r="G42" s="219"/>
      <c r="H42" s="216"/>
      <c r="I42" s="216"/>
      <c r="J42" s="216"/>
      <c r="K42" s="216"/>
      <c r="L42" s="220"/>
      <c r="M42" s="90"/>
      <c r="N42" s="64"/>
      <c r="O42" s="64"/>
    </row>
    <row r="43" spans="1:15" ht="15" x14ac:dyDescent="0.25">
      <c r="A43" s="61">
        <v>45107</v>
      </c>
      <c r="B43" s="215"/>
      <c r="C43" s="207"/>
      <c r="D43" s="216"/>
      <c r="E43" s="219"/>
      <c r="F43" s="216"/>
      <c r="G43" s="219"/>
      <c r="H43" s="216"/>
      <c r="I43" s="216"/>
      <c r="J43" s="216"/>
      <c r="K43" s="216"/>
      <c r="L43" s="220"/>
      <c r="M43" s="90"/>
      <c r="N43" s="64"/>
      <c r="O43" s="64"/>
    </row>
    <row r="44" spans="1:15" ht="15" x14ac:dyDescent="0.25">
      <c r="A44" s="61">
        <v>45138</v>
      </c>
      <c r="B44" s="215"/>
      <c r="C44" s="207"/>
      <c r="D44" s="216"/>
      <c r="E44" s="219"/>
      <c r="F44" s="216"/>
      <c r="G44" s="219"/>
      <c r="H44" s="216"/>
      <c r="I44" s="216"/>
      <c r="J44" s="216"/>
      <c r="K44" s="216"/>
      <c r="L44" s="220"/>
      <c r="M44" s="90"/>
      <c r="N44" s="64"/>
      <c r="O44" s="64"/>
    </row>
    <row r="45" spans="1:15" ht="15" x14ac:dyDescent="0.25">
      <c r="A45" s="61">
        <v>45169</v>
      </c>
      <c r="B45" s="215"/>
      <c r="C45" s="207"/>
      <c r="D45" s="216"/>
      <c r="E45" s="219"/>
      <c r="F45" s="216"/>
      <c r="G45" s="219"/>
      <c r="H45" s="216"/>
      <c r="I45" s="216"/>
      <c r="J45" s="212"/>
      <c r="K45" s="216"/>
      <c r="L45" s="220"/>
      <c r="M45" s="90"/>
      <c r="N45" s="64"/>
      <c r="O45" s="64"/>
    </row>
    <row r="46" spans="1:15" ht="15" x14ac:dyDescent="0.25">
      <c r="A46" s="61">
        <v>45199</v>
      </c>
      <c r="B46" s="215"/>
      <c r="C46" s="207"/>
      <c r="D46" s="216"/>
      <c r="E46" s="219"/>
      <c r="F46" s="216"/>
      <c r="G46" s="219"/>
      <c r="H46" s="216"/>
      <c r="I46" s="216"/>
      <c r="J46" s="216"/>
      <c r="K46" s="216"/>
      <c r="L46" s="220"/>
      <c r="M46" s="90"/>
      <c r="N46" s="64"/>
      <c r="O46" s="64"/>
    </row>
    <row r="47" spans="1:15" ht="15" x14ac:dyDescent="0.25">
      <c r="A47" s="61">
        <v>45230</v>
      </c>
      <c r="B47" s="215"/>
      <c r="C47" s="207"/>
      <c r="D47" s="216"/>
      <c r="E47" s="219"/>
      <c r="F47" s="216"/>
      <c r="G47" s="219"/>
      <c r="H47" s="216"/>
      <c r="I47" s="216"/>
      <c r="J47" s="216"/>
      <c r="K47" s="216"/>
      <c r="L47" s="220"/>
      <c r="M47" s="90"/>
      <c r="N47" s="64"/>
      <c r="O47" s="64"/>
    </row>
    <row r="48" spans="1:15" ht="15" x14ac:dyDescent="0.25">
      <c r="A48" s="61">
        <v>45260</v>
      </c>
      <c r="B48" s="215"/>
      <c r="C48" s="207"/>
      <c r="D48" s="216"/>
      <c r="E48" s="219"/>
      <c r="F48" s="216"/>
      <c r="G48" s="219"/>
      <c r="H48" s="216"/>
      <c r="I48" s="216"/>
      <c r="J48" s="216"/>
      <c r="K48" s="216"/>
      <c r="L48" s="220"/>
      <c r="M48" s="90"/>
      <c r="N48" s="64"/>
      <c r="O48" s="64"/>
    </row>
    <row r="49" spans="1:15" ht="15" x14ac:dyDescent="0.25">
      <c r="A49" s="61">
        <v>45291</v>
      </c>
      <c r="B49" s="215"/>
      <c r="C49" s="207"/>
      <c r="D49" s="216"/>
      <c r="E49" s="219"/>
      <c r="F49" s="216"/>
      <c r="G49" s="219"/>
      <c r="H49" s="216"/>
      <c r="I49" s="216"/>
      <c r="J49" s="216"/>
      <c r="K49" s="216"/>
      <c r="L49" s="220"/>
      <c r="M49" s="90"/>
      <c r="N49" s="64"/>
      <c r="O49" s="64"/>
    </row>
    <row r="50" spans="1:15" ht="15" x14ac:dyDescent="0.25">
      <c r="A50" s="61">
        <v>45322</v>
      </c>
      <c r="B50" s="215"/>
      <c r="C50" s="207"/>
      <c r="D50" s="216"/>
      <c r="E50" s="219"/>
      <c r="F50" s="216"/>
      <c r="G50" s="219"/>
      <c r="H50" s="216"/>
      <c r="I50" s="216"/>
      <c r="J50" s="216"/>
      <c r="K50" s="216"/>
      <c r="L50" s="220"/>
      <c r="M50" s="90"/>
      <c r="N50" s="64"/>
      <c r="O50" s="64"/>
    </row>
    <row r="51" spans="1:15" ht="15" x14ac:dyDescent="0.25">
      <c r="A51" s="61">
        <v>45351</v>
      </c>
      <c r="B51" s="215"/>
      <c r="C51" s="207"/>
      <c r="D51" s="216"/>
      <c r="E51" s="219"/>
      <c r="F51" s="216"/>
      <c r="G51" s="219"/>
      <c r="H51" s="216"/>
      <c r="I51" s="216"/>
      <c r="J51" s="216"/>
      <c r="K51" s="216"/>
      <c r="L51" s="220"/>
      <c r="M51" s="90"/>
      <c r="N51" s="64"/>
      <c r="O51" s="64"/>
    </row>
    <row r="52" spans="1:15" ht="15" x14ac:dyDescent="0.25">
      <c r="A52" s="61">
        <v>45382</v>
      </c>
      <c r="B52" s="215"/>
      <c r="C52" s="207"/>
      <c r="D52" s="216"/>
      <c r="E52" s="219"/>
      <c r="F52" s="216"/>
      <c r="G52" s="219"/>
      <c r="H52" s="216"/>
      <c r="I52" s="216"/>
      <c r="J52" s="216"/>
      <c r="K52" s="216"/>
      <c r="L52" s="220"/>
      <c r="M52" s="90"/>
      <c r="N52" s="64"/>
      <c r="O52" s="64"/>
    </row>
    <row r="53" spans="1:15" ht="15" x14ac:dyDescent="0.25">
      <c r="A53" s="61">
        <v>45412</v>
      </c>
      <c r="B53" s="215"/>
      <c r="C53" s="207"/>
      <c r="D53" s="216"/>
      <c r="E53" s="219"/>
      <c r="F53" s="216"/>
      <c r="G53" s="219"/>
      <c r="H53" s="216"/>
      <c r="I53" s="216"/>
      <c r="J53" s="216"/>
      <c r="K53" s="216"/>
      <c r="L53" s="220"/>
      <c r="M53" s="90"/>
      <c r="N53" s="64"/>
      <c r="O53" s="64"/>
    </row>
    <row r="54" spans="1:15" ht="15" x14ac:dyDescent="0.25">
      <c r="A54" s="61">
        <v>45443</v>
      </c>
      <c r="B54" s="215"/>
      <c r="C54" s="207"/>
      <c r="D54" s="216"/>
      <c r="E54" s="219"/>
      <c r="F54" s="216"/>
      <c r="G54" s="219"/>
      <c r="H54" s="216"/>
      <c r="I54" s="216"/>
      <c r="J54" s="216"/>
      <c r="K54" s="216"/>
      <c r="L54" s="220"/>
      <c r="M54" s="90"/>
      <c r="N54" s="64"/>
      <c r="O54" s="64"/>
    </row>
    <row r="55" spans="1:15" ht="15" x14ac:dyDescent="0.25">
      <c r="A55" s="61">
        <v>45473</v>
      </c>
      <c r="B55" s="215"/>
      <c r="C55" s="207"/>
      <c r="D55" s="216"/>
      <c r="E55" s="219"/>
      <c r="F55" s="216"/>
      <c r="G55" s="219"/>
      <c r="H55" s="216"/>
      <c r="I55" s="216"/>
      <c r="J55" s="216"/>
      <c r="K55" s="216"/>
      <c r="L55" s="220"/>
      <c r="M55" s="90"/>
      <c r="N55" s="64"/>
      <c r="O55" s="64"/>
    </row>
    <row r="56" spans="1:15" ht="15" x14ac:dyDescent="0.25">
      <c r="A56" s="61">
        <v>45504</v>
      </c>
      <c r="B56" s="215"/>
      <c r="C56" s="207"/>
      <c r="D56" s="216"/>
      <c r="E56" s="219"/>
      <c r="F56" s="216"/>
      <c r="G56" s="219"/>
      <c r="H56" s="216"/>
      <c r="I56" s="216"/>
      <c r="J56" s="216"/>
      <c r="K56" s="216"/>
      <c r="L56" s="220"/>
      <c r="M56" s="90"/>
      <c r="N56" s="64"/>
      <c r="O56" s="64"/>
    </row>
    <row r="57" spans="1:15" ht="15" x14ac:dyDescent="0.25">
      <c r="A57" s="61">
        <v>45535</v>
      </c>
      <c r="B57" s="215"/>
      <c r="C57" s="207"/>
      <c r="D57" s="216"/>
      <c r="E57" s="219"/>
      <c r="F57" s="216"/>
      <c r="G57" s="219"/>
      <c r="H57" s="216"/>
      <c r="I57" s="216"/>
      <c r="J57" s="216"/>
      <c r="K57" s="216"/>
      <c r="L57" s="220"/>
      <c r="M57" s="90"/>
      <c r="N57" s="64"/>
      <c r="O57" s="64"/>
    </row>
    <row r="58" spans="1:15" ht="15" x14ac:dyDescent="0.25">
      <c r="A58" s="61">
        <v>45565</v>
      </c>
      <c r="B58" s="215"/>
      <c r="C58" s="207"/>
      <c r="D58" s="216"/>
      <c r="E58" s="219"/>
      <c r="F58" s="216"/>
      <c r="G58" s="219"/>
      <c r="H58" s="216"/>
      <c r="I58" s="216"/>
      <c r="J58" s="216"/>
      <c r="K58" s="216"/>
      <c r="L58" s="220"/>
      <c r="M58" s="90"/>
      <c r="N58" s="64"/>
      <c r="O58" s="64"/>
    </row>
    <row r="59" spans="1:15" ht="15" x14ac:dyDescent="0.25">
      <c r="A59" s="61">
        <v>45596</v>
      </c>
      <c r="B59" s="215"/>
      <c r="C59" s="207"/>
      <c r="D59" s="216"/>
      <c r="E59" s="219"/>
      <c r="F59" s="216"/>
      <c r="G59" s="219"/>
      <c r="H59" s="216"/>
      <c r="I59" s="216"/>
      <c r="J59" s="216"/>
      <c r="K59" s="216"/>
      <c r="L59" s="220"/>
      <c r="M59" s="90"/>
      <c r="N59" s="64"/>
      <c r="O59" s="64"/>
    </row>
    <row r="60" spans="1:15" ht="15" x14ac:dyDescent="0.25">
      <c r="A60" s="61">
        <v>45626</v>
      </c>
      <c r="B60" s="215"/>
      <c r="C60" s="207"/>
      <c r="D60" s="216"/>
      <c r="E60" s="219"/>
      <c r="F60" s="216"/>
      <c r="G60" s="219"/>
      <c r="H60" s="216"/>
      <c r="I60" s="216"/>
      <c r="J60" s="216"/>
      <c r="K60" s="216"/>
      <c r="L60" s="220"/>
      <c r="M60" s="90"/>
      <c r="N60" s="64"/>
      <c r="O60" s="64"/>
    </row>
    <row r="61" spans="1:15" ht="15" x14ac:dyDescent="0.25">
      <c r="A61" s="61">
        <v>45657</v>
      </c>
      <c r="B61" s="215"/>
      <c r="C61" s="207"/>
      <c r="D61" s="216"/>
      <c r="E61" s="219"/>
      <c r="F61" s="216"/>
      <c r="G61" s="219"/>
      <c r="H61" s="216"/>
      <c r="I61" s="216"/>
      <c r="J61" s="216"/>
      <c r="K61" s="216"/>
      <c r="L61" s="220"/>
      <c r="M61" s="90"/>
      <c r="N61" s="64"/>
      <c r="O61" s="64"/>
    </row>
    <row r="62" spans="1:15" ht="15" x14ac:dyDescent="0.25">
      <c r="A62" s="61">
        <v>45688</v>
      </c>
      <c r="B62" s="215"/>
      <c r="C62" s="207"/>
      <c r="D62" s="216"/>
      <c r="E62" s="219"/>
      <c r="F62" s="216"/>
      <c r="G62" s="219"/>
      <c r="H62" s="216"/>
      <c r="I62" s="216"/>
      <c r="J62" s="216"/>
      <c r="K62" s="216"/>
      <c r="L62" s="220"/>
      <c r="M62" s="90"/>
      <c r="N62" s="64"/>
      <c r="O62" s="64"/>
    </row>
    <row r="63" spans="1:15" ht="15" x14ac:dyDescent="0.25">
      <c r="A63" s="61">
        <v>45716</v>
      </c>
      <c r="B63" s="215"/>
      <c r="C63" s="207"/>
      <c r="D63" s="216"/>
      <c r="E63" s="219"/>
      <c r="F63" s="216"/>
      <c r="G63" s="219"/>
      <c r="H63" s="216"/>
      <c r="I63" s="216"/>
      <c r="J63" s="216"/>
      <c r="K63" s="216"/>
      <c r="L63" s="220"/>
      <c r="M63" s="90"/>
      <c r="N63" s="64"/>
      <c r="O63" s="64"/>
    </row>
    <row r="64" spans="1:15" ht="15" customHeight="1" x14ac:dyDescent="0.25">
      <c r="A64" s="61">
        <v>45747</v>
      </c>
      <c r="B64" s="215"/>
      <c r="C64" s="207"/>
      <c r="D64" s="216"/>
      <c r="E64" s="219"/>
      <c r="F64" s="216"/>
      <c r="G64" s="219"/>
      <c r="H64" s="216"/>
      <c r="I64" s="216"/>
      <c r="J64" s="216"/>
      <c r="K64" s="216"/>
      <c r="L64" s="220"/>
      <c r="M64" s="90"/>
      <c r="N64" s="64"/>
      <c r="O64" s="64"/>
    </row>
    <row r="65" spans="1:15" ht="15" customHeight="1" x14ac:dyDescent="0.25">
      <c r="A65" s="61">
        <v>45777</v>
      </c>
      <c r="B65" s="215"/>
      <c r="C65" s="207"/>
      <c r="D65" s="216"/>
      <c r="E65" s="219"/>
      <c r="F65" s="216"/>
      <c r="G65" s="219"/>
      <c r="H65" s="216"/>
      <c r="I65" s="216"/>
      <c r="J65" s="216"/>
      <c r="K65" s="216"/>
      <c r="L65" s="220"/>
      <c r="M65" s="90"/>
      <c r="N65" s="64"/>
      <c r="O65" s="64"/>
    </row>
    <row r="66" spans="1:15" ht="15" customHeight="1" x14ac:dyDescent="0.25">
      <c r="A66" s="61">
        <v>45808</v>
      </c>
      <c r="B66" s="215"/>
      <c r="C66" s="207"/>
      <c r="D66" s="216"/>
      <c r="E66" s="219"/>
      <c r="F66" s="216"/>
      <c r="G66" s="219"/>
      <c r="H66" s="216"/>
      <c r="I66" s="216"/>
      <c r="J66" s="216"/>
      <c r="K66" s="216"/>
      <c r="L66" s="220"/>
      <c r="M66" s="90"/>
      <c r="N66" s="64"/>
      <c r="O66" s="64"/>
    </row>
    <row r="67" spans="1:15" ht="15" x14ac:dyDescent="0.25">
      <c r="A67" s="61">
        <v>45838</v>
      </c>
      <c r="B67" s="215"/>
      <c r="C67" s="207"/>
      <c r="D67" s="216"/>
      <c r="E67" s="219"/>
      <c r="F67" s="216"/>
      <c r="G67" s="219"/>
      <c r="H67" s="216"/>
      <c r="I67" s="216"/>
      <c r="J67" s="216"/>
      <c r="K67" s="216"/>
      <c r="L67" s="220"/>
      <c r="M67" s="90"/>
      <c r="N67" s="64"/>
      <c r="O67" s="64"/>
    </row>
    <row r="68" spans="1:15" ht="15" x14ac:dyDescent="0.25">
      <c r="A68" s="61">
        <v>45869</v>
      </c>
      <c r="B68" s="215"/>
      <c r="C68" s="207"/>
      <c r="D68" s="216"/>
      <c r="E68" s="219"/>
      <c r="F68" s="216"/>
      <c r="G68" s="219"/>
      <c r="H68" s="216"/>
      <c r="I68" s="216"/>
      <c r="J68" s="216"/>
      <c r="K68" s="216"/>
      <c r="L68" s="220"/>
      <c r="M68" s="90"/>
      <c r="N68" s="64"/>
      <c r="O68" s="64"/>
    </row>
    <row r="69" spans="1:15" ht="15" x14ac:dyDescent="0.25">
      <c r="A69" s="61">
        <v>45900</v>
      </c>
      <c r="B69" s="215"/>
      <c r="C69" s="207"/>
      <c r="D69" s="216"/>
      <c r="E69" s="219"/>
      <c r="F69" s="216"/>
      <c r="G69" s="219"/>
      <c r="H69" s="216"/>
      <c r="I69" s="216"/>
      <c r="J69" s="216"/>
      <c r="K69" s="216"/>
      <c r="L69" s="220"/>
      <c r="M69" s="90"/>
      <c r="N69" s="64"/>
      <c r="O69" s="64"/>
    </row>
    <row r="70" spans="1:15" ht="15" x14ac:dyDescent="0.25">
      <c r="A70" s="61">
        <v>45930</v>
      </c>
      <c r="B70" s="215"/>
      <c r="C70" s="207"/>
      <c r="D70" s="216"/>
      <c r="E70" s="219"/>
      <c r="F70" s="216"/>
      <c r="G70" s="219"/>
      <c r="H70" s="216"/>
      <c r="I70" s="216"/>
      <c r="J70" s="216"/>
      <c r="K70" s="216"/>
      <c r="L70" s="220"/>
      <c r="M70" s="90"/>
      <c r="N70" s="64"/>
      <c r="O70" s="64"/>
    </row>
    <row r="71" spans="1:15" ht="15" x14ac:dyDescent="0.25">
      <c r="A71" s="61">
        <v>45961</v>
      </c>
      <c r="B71" s="215"/>
      <c r="C71" s="207"/>
      <c r="D71" s="216"/>
      <c r="E71" s="219"/>
      <c r="F71" s="216"/>
      <c r="G71" s="219"/>
      <c r="H71" s="216"/>
      <c r="I71" s="216"/>
      <c r="J71" s="216"/>
      <c r="K71" s="216"/>
      <c r="L71" s="220"/>
      <c r="M71" s="90"/>
      <c r="N71" s="64"/>
      <c r="O71" s="64"/>
    </row>
    <row r="72" spans="1:15" ht="15" x14ac:dyDescent="0.25">
      <c r="A72" s="61">
        <v>45991</v>
      </c>
      <c r="B72" s="215"/>
      <c r="C72" s="207"/>
      <c r="D72" s="216"/>
      <c r="E72" s="219"/>
      <c r="F72" s="216"/>
      <c r="G72" s="219"/>
      <c r="H72" s="216"/>
      <c r="I72" s="216"/>
      <c r="J72" s="216"/>
      <c r="K72" s="216"/>
      <c r="L72" s="220"/>
      <c r="M72" s="90"/>
      <c r="N72" s="64"/>
    </row>
    <row r="73" spans="1:15" ht="15.75" thickBot="1" x14ac:dyDescent="0.3">
      <c r="A73" s="61">
        <v>46022</v>
      </c>
      <c r="B73" s="221"/>
      <c r="C73" s="222"/>
      <c r="D73" s="223"/>
      <c r="E73" s="224"/>
      <c r="F73" s="223"/>
      <c r="G73" s="224"/>
      <c r="H73" s="223"/>
      <c r="I73" s="223"/>
      <c r="J73" s="223"/>
      <c r="K73" s="223"/>
      <c r="L73" s="225"/>
      <c r="M73" s="90"/>
    </row>
    <row r="74" spans="1:15" ht="13.5" thickTop="1" x14ac:dyDescent="0.2">
      <c r="A74" s="81" t="s">
        <v>63</v>
      </c>
      <c r="B74" s="62"/>
      <c r="C74" s="82">
        <f>C73-SUM('Forecast Additions (R)'!I8:I67)</f>
        <v>0</v>
      </c>
      <c r="D74" s="84">
        <f>F73+SUM(D14:D73)</f>
        <v>0</v>
      </c>
      <c r="E74" s="85">
        <f>G73+SUM(E14:E73)</f>
        <v>0</v>
      </c>
      <c r="F74" s="62"/>
      <c r="G74" s="63"/>
      <c r="H74" s="62"/>
      <c r="I74" s="62"/>
      <c r="J74" s="62"/>
      <c r="K74" s="62"/>
      <c r="L74" s="94"/>
      <c r="M74" s="6"/>
    </row>
    <row r="75" spans="1:15" ht="13.5" thickBot="1" x14ac:dyDescent="0.25">
      <c r="A75" s="68" t="s">
        <v>144</v>
      </c>
      <c r="B75" s="187"/>
      <c r="C75" s="188"/>
      <c r="D75" s="187"/>
      <c r="E75" s="187"/>
      <c r="F75" s="187"/>
      <c r="G75" s="189"/>
      <c r="H75" s="187"/>
      <c r="I75" s="187"/>
      <c r="J75" s="187"/>
      <c r="K75" s="187"/>
      <c r="L75" s="95"/>
      <c r="M75" s="6"/>
      <c r="N75" s="64"/>
      <c r="O75" s="64"/>
    </row>
    <row r="76" spans="1:15" ht="13.5" thickTop="1" x14ac:dyDescent="0.2">
      <c r="A76" s="69" t="s">
        <v>145</v>
      </c>
      <c r="B76" s="226"/>
      <c r="C76" s="214"/>
      <c r="D76" s="214"/>
      <c r="E76" s="214"/>
      <c r="F76" s="214"/>
      <c r="G76" s="214"/>
      <c r="H76" s="214"/>
      <c r="I76" s="214"/>
      <c r="J76" s="214"/>
      <c r="K76" s="214"/>
      <c r="L76" s="227"/>
      <c r="M76" s="6"/>
      <c r="N76" s="64"/>
      <c r="O76" s="64"/>
    </row>
    <row r="77" spans="1:15" ht="13.5" thickBot="1" x14ac:dyDescent="0.25">
      <c r="A77" s="70" t="s">
        <v>146</v>
      </c>
      <c r="B77" s="228"/>
      <c r="C77" s="229"/>
      <c r="D77" s="229"/>
      <c r="E77" s="230"/>
      <c r="F77" s="229"/>
      <c r="G77" s="229"/>
      <c r="H77" s="229"/>
      <c r="I77" s="229"/>
      <c r="J77" s="229"/>
      <c r="K77" s="229"/>
      <c r="L77" s="231"/>
      <c r="M77" s="6"/>
      <c r="N77" s="64"/>
      <c r="O77" s="64"/>
    </row>
    <row r="78" spans="1:15" ht="14.25" thickTop="1" thickBot="1" x14ac:dyDescent="0.25">
      <c r="A78" s="86" t="s">
        <v>143</v>
      </c>
      <c r="B78" s="71"/>
      <c r="C78" s="190"/>
      <c r="D78" s="71"/>
      <c r="E78" s="71"/>
      <c r="F78" s="71"/>
      <c r="G78" s="191"/>
      <c r="H78" s="71"/>
      <c r="I78" s="71"/>
      <c r="J78" s="71"/>
      <c r="K78" s="71"/>
      <c r="L78" s="192"/>
      <c r="M78" s="6"/>
    </row>
    <row r="79" spans="1:15" ht="13.5" thickTop="1" x14ac:dyDescent="0.2">
      <c r="A79" s="87" t="s">
        <v>147</v>
      </c>
      <c r="B79" s="226"/>
      <c r="C79" s="214"/>
      <c r="D79" s="214"/>
      <c r="E79" s="214"/>
      <c r="F79" s="214"/>
      <c r="G79" s="214"/>
      <c r="H79" s="214"/>
      <c r="I79" s="214"/>
      <c r="J79" s="214"/>
      <c r="K79" s="214"/>
      <c r="L79" s="227"/>
      <c r="M79" s="6"/>
      <c r="N79" s="6"/>
    </row>
    <row r="80" spans="1:15" ht="13.5" thickBot="1" x14ac:dyDescent="0.25">
      <c r="A80" s="88" t="s">
        <v>148</v>
      </c>
      <c r="B80" s="228"/>
      <c r="C80" s="229"/>
      <c r="D80" s="229"/>
      <c r="E80" s="230"/>
      <c r="F80" s="229"/>
      <c r="G80" s="229"/>
      <c r="H80" s="229"/>
      <c r="I80" s="229"/>
      <c r="J80" s="229"/>
      <c r="K80" s="229"/>
      <c r="L80" s="231"/>
      <c r="M80" s="6"/>
    </row>
    <row r="81" spans="1:14" ht="15.75" thickTop="1" x14ac:dyDescent="0.25">
      <c r="A81"/>
      <c r="B81"/>
      <c r="C81"/>
      <c r="D81"/>
      <c r="E81"/>
      <c r="F81"/>
      <c r="G81"/>
      <c r="H81"/>
      <c r="I81"/>
      <c r="J81"/>
      <c r="K81"/>
      <c r="L81"/>
      <c r="M81"/>
      <c r="N81"/>
    </row>
    <row r="82" spans="1:14" ht="15" x14ac:dyDescent="0.25">
      <c r="A82"/>
      <c r="B82"/>
      <c r="C82"/>
      <c r="D82"/>
      <c r="E82"/>
      <c r="F82"/>
      <c r="G82"/>
      <c r="H82"/>
      <c r="I82"/>
      <c r="J82"/>
      <c r="K82"/>
      <c r="L82"/>
      <c r="M82"/>
      <c r="N82"/>
    </row>
    <row r="83" spans="1:14" ht="15" x14ac:dyDescent="0.25">
      <c r="A83"/>
      <c r="B83"/>
      <c r="C83"/>
      <c r="D83"/>
      <c r="E83"/>
      <c r="F83"/>
      <c r="G83"/>
      <c r="H83"/>
      <c r="I83"/>
      <c r="J83"/>
      <c r="K83"/>
      <c r="L83"/>
      <c r="M83"/>
      <c r="N83"/>
    </row>
    <row r="84" spans="1:14" ht="15" x14ac:dyDescent="0.25">
      <c r="A84"/>
      <c r="B84"/>
      <c r="C84"/>
      <c r="D84"/>
      <c r="E84"/>
      <c r="F84"/>
      <c r="G84"/>
      <c r="H84"/>
      <c r="I84"/>
      <c r="J84"/>
      <c r="K84"/>
      <c r="L84"/>
      <c r="M84"/>
      <c r="N84"/>
    </row>
    <row r="85" spans="1:14" ht="15" x14ac:dyDescent="0.25">
      <c r="A85"/>
      <c r="B85"/>
      <c r="C85"/>
      <c r="D85"/>
      <c r="E85"/>
      <c r="F85"/>
      <c r="G85"/>
      <c r="H85"/>
      <c r="I85"/>
      <c r="J85"/>
      <c r="K85"/>
      <c r="L85"/>
      <c r="M85"/>
      <c r="N85"/>
    </row>
    <row r="86" spans="1:14" ht="15" x14ac:dyDescent="0.25">
      <c r="A86"/>
      <c r="B86"/>
      <c r="C86"/>
      <c r="D86"/>
      <c r="E86"/>
      <c r="F86"/>
      <c r="G86"/>
      <c r="H86"/>
      <c r="I86"/>
      <c r="J86"/>
      <c r="K86"/>
      <c r="L86"/>
      <c r="M86"/>
      <c r="N86"/>
    </row>
    <row r="87" spans="1:14" ht="15" x14ac:dyDescent="0.25">
      <c r="A87"/>
      <c r="B87"/>
      <c r="C87"/>
      <c r="D87"/>
      <c r="E87"/>
      <c r="F87"/>
      <c r="G87"/>
      <c r="H87"/>
      <c r="I87"/>
      <c r="J87"/>
      <c r="K87"/>
      <c r="L87"/>
      <c r="M87"/>
      <c r="N87"/>
    </row>
    <row r="88" spans="1:14" ht="15" x14ac:dyDescent="0.25">
      <c r="A88"/>
      <c r="B88"/>
      <c r="C88"/>
      <c r="D88"/>
      <c r="E88"/>
      <c r="F88"/>
      <c r="G88"/>
      <c r="H88"/>
      <c r="I88"/>
      <c r="J88"/>
      <c r="K88"/>
      <c r="L88"/>
      <c r="M88"/>
      <c r="N88"/>
    </row>
    <row r="89" spans="1:14" ht="15" x14ac:dyDescent="0.25">
      <c r="A89"/>
      <c r="B89"/>
      <c r="C89"/>
      <c r="D89"/>
      <c r="E89"/>
      <c r="F89"/>
      <c r="G89"/>
      <c r="H89"/>
      <c r="I89"/>
      <c r="J89"/>
      <c r="K89"/>
      <c r="L89"/>
      <c r="M89"/>
      <c r="N89"/>
    </row>
    <row r="90" spans="1:14" ht="15" x14ac:dyDescent="0.25">
      <c r="A90"/>
      <c r="B90"/>
      <c r="C90"/>
      <c r="D90"/>
      <c r="E90"/>
      <c r="F90"/>
      <c r="G90"/>
      <c r="H90"/>
      <c r="I90"/>
      <c r="J90"/>
      <c r="K90"/>
      <c r="L90"/>
      <c r="M90"/>
      <c r="N90"/>
    </row>
    <row r="91" spans="1:14" ht="15" x14ac:dyDescent="0.25">
      <c r="A91"/>
      <c r="B91"/>
      <c r="C91"/>
      <c r="D91"/>
      <c r="E91"/>
      <c r="F91"/>
      <c r="G91"/>
      <c r="H91"/>
      <c r="I91"/>
      <c r="J91"/>
      <c r="K91"/>
      <c r="L91"/>
      <c r="M91"/>
      <c r="N91"/>
    </row>
    <row r="92" spans="1:14" ht="15" x14ac:dyDescent="0.25">
      <c r="A92"/>
      <c r="B92"/>
      <c r="C92"/>
      <c r="D92"/>
      <c r="E92"/>
      <c r="F92"/>
      <c r="G92"/>
      <c r="H92"/>
      <c r="I92"/>
      <c r="J92"/>
      <c r="K92"/>
      <c r="L92"/>
      <c r="M92"/>
      <c r="N92"/>
    </row>
    <row r="93" spans="1:14" ht="15" x14ac:dyDescent="0.25">
      <c r="A93"/>
      <c r="B93"/>
      <c r="C93"/>
      <c r="D93"/>
      <c r="E93"/>
      <c r="F93"/>
      <c r="G93"/>
      <c r="H93"/>
      <c r="I93"/>
      <c r="J93"/>
      <c r="K93"/>
      <c r="L93"/>
      <c r="M93"/>
      <c r="N93"/>
    </row>
    <row r="94" spans="1:14" ht="15" x14ac:dyDescent="0.25">
      <c r="A94"/>
      <c r="B94"/>
      <c r="C94"/>
      <c r="D94"/>
      <c r="E94"/>
      <c r="F94"/>
      <c r="G94"/>
      <c r="H94"/>
      <c r="I94"/>
      <c r="J94"/>
      <c r="K94"/>
      <c r="L94"/>
      <c r="M94"/>
      <c r="N94"/>
    </row>
    <row r="95" spans="1:14" ht="15" x14ac:dyDescent="0.25">
      <c r="A95"/>
      <c r="B95"/>
      <c r="C95"/>
      <c r="D95"/>
      <c r="E95"/>
      <c r="F95"/>
      <c r="G95"/>
      <c r="H95"/>
      <c r="I95"/>
      <c r="J95"/>
      <c r="K95"/>
      <c r="L95"/>
      <c r="M95"/>
      <c r="N95"/>
    </row>
    <row r="96" spans="1:14" ht="15" x14ac:dyDescent="0.25">
      <c r="A96"/>
      <c r="B96"/>
      <c r="C96"/>
      <c r="D96"/>
      <c r="E96"/>
      <c r="F96"/>
      <c r="G96"/>
      <c r="H96"/>
      <c r="I96"/>
      <c r="J96"/>
      <c r="K96"/>
      <c r="L96"/>
      <c r="M96"/>
      <c r="N96"/>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pane xSplit="1" ySplit="13" topLeftCell="B14"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5.7109375" style="32" customWidth="1"/>
    <col min="2" max="2" width="12.42578125" style="32" bestFit="1" customWidth="1"/>
    <col min="3" max="3" width="15.140625" style="32" bestFit="1" customWidth="1"/>
    <col min="4" max="4" width="11.7109375" style="32" bestFit="1" customWidth="1"/>
    <col min="5" max="5" width="13.28515625" style="32" bestFit="1" customWidth="1"/>
    <col min="6" max="6" width="12.140625" style="32" bestFit="1" customWidth="1"/>
    <col min="7" max="7" width="14.5703125" style="32" bestFit="1" customWidth="1"/>
    <col min="8" max="8" width="12.5703125" style="32" bestFit="1" customWidth="1"/>
    <col min="9" max="9" width="12.28515625" style="32" bestFit="1" customWidth="1"/>
    <col min="10" max="10" width="12.140625" style="32" bestFit="1" customWidth="1"/>
    <col min="11" max="11" width="11.140625" style="32" bestFit="1"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99</v>
      </c>
      <c r="C1" s="20"/>
      <c r="D1" s="20"/>
      <c r="E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70</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0.05</v>
      </c>
      <c r="C6" s="83">
        <v>9.5000000000000001E-2</v>
      </c>
      <c r="D6" s="83">
        <v>8.5500000000000007E-2</v>
      </c>
      <c r="E6" s="83">
        <v>7.6999999999999999E-2</v>
      </c>
      <c r="F6" s="83">
        <v>6.93E-2</v>
      </c>
      <c r="G6" s="83">
        <v>6.2300000000000001E-2</v>
      </c>
      <c r="H6" s="83">
        <v>5.8999999999999997E-2</v>
      </c>
      <c r="I6" s="83">
        <v>5.8999999999999997E-2</v>
      </c>
      <c r="J6" s="83">
        <v>5.91E-2</v>
      </c>
      <c r="K6" s="83">
        <v>5.8999999999999997E-2</v>
      </c>
      <c r="L6" s="83">
        <v>5.91E-2</v>
      </c>
      <c r="M6" s="83">
        <v>5.8999999999999997E-2</v>
      </c>
      <c r="N6" s="83">
        <v>5.91E-2</v>
      </c>
      <c r="O6" s="83">
        <v>5.8999999999999997E-2</v>
      </c>
      <c r="P6" s="83">
        <v>5.91E-2</v>
      </c>
      <c r="Q6" s="83">
        <v>2.9499999999999998E-2</v>
      </c>
      <c r="R6" s="83"/>
      <c r="S6" s="83"/>
      <c r="T6" s="83"/>
      <c r="U6" s="83"/>
      <c r="V6" s="83"/>
      <c r="W6" s="83">
        <f>SUM(B6:V6)</f>
        <v>1.0000000000000002</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(R)'!J6</f>
        <v>0.03</v>
      </c>
      <c r="F9" s="48"/>
      <c r="G9" s="47"/>
      <c r="H9" s="49"/>
      <c r="I9" s="50"/>
      <c r="J9" s="51"/>
      <c r="K9" s="51"/>
      <c r="L9" s="52" t="s">
        <v>15</v>
      </c>
    </row>
    <row r="10" spans="1:23" ht="13.5" thickBot="1" x14ac:dyDescent="0.25">
      <c r="A10" s="45"/>
      <c r="B10" s="46"/>
      <c r="C10" s="47"/>
      <c r="D10" s="46" t="s">
        <v>41</v>
      </c>
      <c r="E10" s="198">
        <f>E9</f>
        <v>0.03</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56" t="s">
        <v>29</v>
      </c>
      <c r="C13" s="57" t="s">
        <v>30</v>
      </c>
      <c r="D13" s="56"/>
      <c r="E13" s="57" t="s">
        <v>31</v>
      </c>
      <c r="F13" s="56" t="s">
        <v>32</v>
      </c>
      <c r="G13" s="57" t="s">
        <v>33</v>
      </c>
      <c r="H13" s="56" t="s">
        <v>34</v>
      </c>
      <c r="I13" s="57" t="s">
        <v>35</v>
      </c>
      <c r="J13" s="58" t="s">
        <v>36</v>
      </c>
      <c r="K13" s="59">
        <v>0.21</v>
      </c>
      <c r="L13" s="60" t="s">
        <v>37</v>
      </c>
    </row>
    <row r="14" spans="1:23" ht="13.5" thickTop="1" x14ac:dyDescent="0.2">
      <c r="A14" s="61">
        <v>44408</v>
      </c>
      <c r="B14" s="65">
        <f t="shared" ref="B14:B17" si="0">C14</f>
        <v>0</v>
      </c>
      <c r="C14" s="94">
        <f>'Forecast Additions (R)'!J14</f>
        <v>0</v>
      </c>
      <c r="D14" s="205"/>
      <c r="E14" s="184">
        <f>(+C14*$E$9/12)*0.5</f>
        <v>0</v>
      </c>
      <c r="F14" s="205"/>
      <c r="G14" s="62">
        <f>-E14</f>
        <v>0</v>
      </c>
      <c r="H14" s="205"/>
      <c r="I14" s="62">
        <f t="shared" ref="I14:I19" si="1">C14+G14</f>
        <v>0</v>
      </c>
      <c r="J14" s="208"/>
      <c r="K14" s="209"/>
      <c r="L14" s="210"/>
      <c r="M14" s="91"/>
    </row>
    <row r="15" spans="1:23" ht="15" x14ac:dyDescent="0.25">
      <c r="A15" s="77">
        <v>44439</v>
      </c>
      <c r="B15" s="65">
        <f t="shared" si="0"/>
        <v>0</v>
      </c>
      <c r="C15" s="94">
        <f>'Forecast Additions (R)'!J15+C14</f>
        <v>0</v>
      </c>
      <c r="D15" s="206"/>
      <c r="E15" s="92">
        <f t="shared" ref="E15:E19" si="2">+(C14*$E$9/12)+(((C15-C14)*$E$9/12)*0.5)</f>
        <v>0</v>
      </c>
      <c r="F15" s="206"/>
      <c r="G15" s="62">
        <f t="shared" ref="G15:G19" si="3">+G14-E15</f>
        <v>0</v>
      </c>
      <c r="H15" s="206"/>
      <c r="I15" s="62">
        <f t="shared" si="1"/>
        <v>0</v>
      </c>
      <c r="J15" s="211"/>
      <c r="K15" s="212"/>
      <c r="L15" s="213"/>
      <c r="M15" s="91"/>
      <c r="N15" s="4"/>
      <c r="O15" s="5"/>
    </row>
    <row r="16" spans="1:23" ht="15" x14ac:dyDescent="0.25">
      <c r="A16" s="77">
        <v>44469</v>
      </c>
      <c r="B16" s="65">
        <f t="shared" si="0"/>
        <v>0</v>
      </c>
      <c r="C16" s="94">
        <f>'Forecast Additions (R)'!J16+C15</f>
        <v>0</v>
      </c>
      <c r="D16" s="206"/>
      <c r="E16" s="92">
        <f t="shared" si="2"/>
        <v>0</v>
      </c>
      <c r="F16" s="206"/>
      <c r="G16" s="62">
        <f t="shared" si="3"/>
        <v>0</v>
      </c>
      <c r="H16" s="206"/>
      <c r="I16" s="62">
        <f t="shared" si="1"/>
        <v>0</v>
      </c>
      <c r="J16" s="211"/>
      <c r="K16" s="212"/>
      <c r="L16" s="213"/>
      <c r="M16" s="90"/>
    </row>
    <row r="17" spans="1:15" ht="15" x14ac:dyDescent="0.25">
      <c r="A17" s="77">
        <v>44500</v>
      </c>
      <c r="B17" s="65">
        <f t="shared" si="0"/>
        <v>0</v>
      </c>
      <c r="C17" s="94">
        <f>'Forecast Additions (R)'!J17+C16</f>
        <v>0</v>
      </c>
      <c r="D17" s="206"/>
      <c r="E17" s="92">
        <f t="shared" si="2"/>
        <v>0</v>
      </c>
      <c r="F17" s="206"/>
      <c r="G17" s="62">
        <f t="shared" si="3"/>
        <v>0</v>
      </c>
      <c r="H17" s="206"/>
      <c r="I17" s="62">
        <f t="shared" si="1"/>
        <v>0</v>
      </c>
      <c r="J17" s="211"/>
      <c r="K17" s="212"/>
      <c r="L17" s="213"/>
      <c r="M17" s="90"/>
    </row>
    <row r="18" spans="1:15" ht="15" x14ac:dyDescent="0.25">
      <c r="A18" s="77">
        <v>44530</v>
      </c>
      <c r="B18" s="65">
        <f t="shared" ref="B18:B19" si="4">C18</f>
        <v>0</v>
      </c>
      <c r="C18" s="94">
        <f>'Forecast Additions (R)'!J18+C17</f>
        <v>0</v>
      </c>
      <c r="D18" s="251"/>
      <c r="E18" s="65">
        <f t="shared" si="2"/>
        <v>0</v>
      </c>
      <c r="F18" s="251"/>
      <c r="G18" s="65">
        <f t="shared" si="3"/>
        <v>0</v>
      </c>
      <c r="H18" s="251"/>
      <c r="I18" s="65">
        <f t="shared" si="1"/>
        <v>0</v>
      </c>
      <c r="J18" s="252"/>
      <c r="K18" s="212"/>
      <c r="L18" s="213"/>
      <c r="M18" s="90"/>
    </row>
    <row r="19" spans="1:15" ht="15.75" thickBot="1" x14ac:dyDescent="0.3">
      <c r="A19" s="77">
        <v>44561</v>
      </c>
      <c r="B19" s="65">
        <f t="shared" si="4"/>
        <v>0</v>
      </c>
      <c r="C19" s="94">
        <f>'Forecast Additions (R)'!J19+C18</f>
        <v>0</v>
      </c>
      <c r="D19" s="206"/>
      <c r="E19" s="65">
        <f t="shared" si="2"/>
        <v>0</v>
      </c>
      <c r="F19" s="206"/>
      <c r="G19" s="65">
        <f t="shared" si="3"/>
        <v>0</v>
      </c>
      <c r="H19" s="206"/>
      <c r="I19" s="65">
        <f t="shared" si="1"/>
        <v>0</v>
      </c>
      <c r="J19" s="211"/>
      <c r="K19" s="212"/>
      <c r="L19" s="213"/>
      <c r="M19" s="90"/>
    </row>
    <row r="20" spans="1:15" ht="13.5" thickTop="1" x14ac:dyDescent="0.2">
      <c r="A20" s="77">
        <v>44592</v>
      </c>
      <c r="B20" s="208"/>
      <c r="C20" s="209"/>
      <c r="D20" s="250"/>
      <c r="E20" s="253"/>
      <c r="F20" s="216"/>
      <c r="G20" s="253"/>
      <c r="H20" s="216"/>
      <c r="I20" s="254"/>
      <c r="J20" s="216"/>
      <c r="K20" s="216"/>
      <c r="L20" s="220"/>
      <c r="M20" s="91"/>
    </row>
    <row r="21" spans="1:15" x14ac:dyDescent="0.2">
      <c r="A21" s="77">
        <v>44620</v>
      </c>
      <c r="B21" s="215"/>
      <c r="C21" s="207"/>
      <c r="D21" s="216"/>
      <c r="E21" s="219"/>
      <c r="F21" s="216"/>
      <c r="G21" s="219"/>
      <c r="H21" s="216"/>
      <c r="I21" s="216"/>
      <c r="J21" s="216"/>
      <c r="K21" s="216"/>
      <c r="L21" s="220"/>
      <c r="M21" s="91"/>
    </row>
    <row r="22" spans="1:15" ht="15" x14ac:dyDescent="0.25">
      <c r="A22" s="61">
        <v>44651</v>
      </c>
      <c r="B22" s="215"/>
      <c r="C22" s="207"/>
      <c r="D22" s="216"/>
      <c r="E22" s="219"/>
      <c r="F22" s="216"/>
      <c r="G22" s="219"/>
      <c r="H22" s="216"/>
      <c r="I22" s="216"/>
      <c r="J22" s="216"/>
      <c r="K22" s="216"/>
      <c r="L22" s="220"/>
      <c r="M22" s="90"/>
      <c r="N22" s="66"/>
    </row>
    <row r="23" spans="1:15" ht="15" x14ac:dyDescent="0.25">
      <c r="A23" s="61">
        <v>44681</v>
      </c>
      <c r="B23" s="215"/>
      <c r="C23" s="207"/>
      <c r="D23" s="216"/>
      <c r="E23" s="219"/>
      <c r="F23" s="216"/>
      <c r="G23" s="219"/>
      <c r="H23" s="216"/>
      <c r="I23" s="216"/>
      <c r="J23" s="216"/>
      <c r="K23" s="216"/>
      <c r="L23" s="220"/>
      <c r="M23" s="90"/>
    </row>
    <row r="24" spans="1:15" ht="15" x14ac:dyDescent="0.25">
      <c r="A24" s="61">
        <v>44712</v>
      </c>
      <c r="B24" s="215"/>
      <c r="C24" s="207"/>
      <c r="D24" s="216"/>
      <c r="E24" s="219"/>
      <c r="F24" s="216"/>
      <c r="G24" s="219"/>
      <c r="H24" s="216"/>
      <c r="I24" s="216"/>
      <c r="J24" s="216"/>
      <c r="K24" s="216"/>
      <c r="L24" s="220"/>
      <c r="M24" s="90"/>
    </row>
    <row r="25" spans="1:15" ht="15" x14ac:dyDescent="0.25">
      <c r="A25" s="61">
        <v>44742</v>
      </c>
      <c r="B25" s="215"/>
      <c r="C25" s="207"/>
      <c r="D25" s="216"/>
      <c r="E25" s="219"/>
      <c r="F25" s="216"/>
      <c r="G25" s="219"/>
      <c r="H25" s="216"/>
      <c r="I25" s="216"/>
      <c r="J25" s="216"/>
      <c r="K25" s="216"/>
      <c r="L25" s="220"/>
      <c r="M25" s="90"/>
    </row>
    <row r="26" spans="1:15" ht="15" x14ac:dyDescent="0.25">
      <c r="A26" s="61">
        <v>44773</v>
      </c>
      <c r="B26" s="215"/>
      <c r="C26" s="207"/>
      <c r="D26" s="216"/>
      <c r="E26" s="219"/>
      <c r="F26" s="216"/>
      <c r="G26" s="219"/>
      <c r="H26" s="216"/>
      <c r="I26" s="216"/>
      <c r="J26" s="216"/>
      <c r="K26" s="216"/>
      <c r="L26" s="220"/>
      <c r="M26" s="90"/>
    </row>
    <row r="27" spans="1:15" ht="15" x14ac:dyDescent="0.25">
      <c r="A27" s="61">
        <v>44804</v>
      </c>
      <c r="B27" s="215"/>
      <c r="C27" s="207"/>
      <c r="D27" s="216"/>
      <c r="E27" s="219"/>
      <c r="F27" s="216"/>
      <c r="G27" s="219"/>
      <c r="H27" s="216"/>
      <c r="I27" s="216"/>
      <c r="J27" s="212"/>
      <c r="K27" s="216"/>
      <c r="L27" s="220"/>
      <c r="M27" s="90"/>
    </row>
    <row r="28" spans="1:15" ht="15" x14ac:dyDescent="0.25">
      <c r="A28" s="61">
        <v>44834</v>
      </c>
      <c r="B28" s="215"/>
      <c r="C28" s="207"/>
      <c r="D28" s="216"/>
      <c r="E28" s="219"/>
      <c r="F28" s="216"/>
      <c r="G28" s="219"/>
      <c r="H28" s="216"/>
      <c r="I28" s="216"/>
      <c r="J28" s="216"/>
      <c r="K28" s="216"/>
      <c r="L28" s="220"/>
      <c r="M28" s="90"/>
      <c r="O28" s="64"/>
    </row>
    <row r="29" spans="1:15" ht="15" x14ac:dyDescent="0.25">
      <c r="A29" s="61">
        <v>44865</v>
      </c>
      <c r="B29" s="215"/>
      <c r="C29" s="207"/>
      <c r="D29" s="216"/>
      <c r="E29" s="219"/>
      <c r="F29" s="216"/>
      <c r="G29" s="219"/>
      <c r="H29" s="216"/>
      <c r="I29" s="216"/>
      <c r="J29" s="216"/>
      <c r="K29" s="216"/>
      <c r="L29" s="220"/>
      <c r="M29" s="90"/>
      <c r="N29" s="64"/>
      <c r="O29" s="64"/>
    </row>
    <row r="30" spans="1:15" ht="15" x14ac:dyDescent="0.25">
      <c r="A30" s="61">
        <v>44895</v>
      </c>
      <c r="B30" s="215"/>
      <c r="C30" s="207"/>
      <c r="D30" s="216"/>
      <c r="E30" s="219"/>
      <c r="F30" s="216"/>
      <c r="G30" s="219"/>
      <c r="H30" s="216"/>
      <c r="I30" s="216"/>
      <c r="J30" s="216"/>
      <c r="K30" s="216"/>
      <c r="L30" s="220"/>
      <c r="M30" s="90"/>
      <c r="N30" s="67"/>
      <c r="O30" s="64"/>
    </row>
    <row r="31" spans="1:15" ht="15" x14ac:dyDescent="0.25">
      <c r="A31" s="61">
        <v>44926</v>
      </c>
      <c r="B31" s="215"/>
      <c r="C31" s="207"/>
      <c r="D31" s="216"/>
      <c r="E31" s="219"/>
      <c r="F31" s="216"/>
      <c r="G31" s="219"/>
      <c r="H31" s="216"/>
      <c r="I31" s="216"/>
      <c r="J31" s="216"/>
      <c r="K31" s="216"/>
      <c r="L31" s="220"/>
      <c r="M31" s="90"/>
      <c r="O31" s="64"/>
    </row>
    <row r="32" spans="1:15" ht="15" x14ac:dyDescent="0.25">
      <c r="A32" s="61">
        <v>44957</v>
      </c>
      <c r="B32" s="215"/>
      <c r="C32" s="207"/>
      <c r="D32" s="216"/>
      <c r="E32" s="219"/>
      <c r="F32" s="216"/>
      <c r="G32" s="219"/>
      <c r="H32" s="216"/>
      <c r="I32" s="216"/>
      <c r="J32" s="216"/>
      <c r="K32" s="216"/>
      <c r="L32" s="220"/>
      <c r="M32" s="90"/>
      <c r="O32" s="64"/>
    </row>
    <row r="33" spans="1:15" ht="15" x14ac:dyDescent="0.25">
      <c r="A33" s="61">
        <v>44985</v>
      </c>
      <c r="B33" s="215"/>
      <c r="C33" s="207"/>
      <c r="D33" s="216"/>
      <c r="E33" s="219"/>
      <c r="F33" s="216"/>
      <c r="G33" s="219"/>
      <c r="H33" s="216"/>
      <c r="I33" s="216"/>
      <c r="J33" s="216"/>
      <c r="K33" s="216"/>
      <c r="L33" s="220"/>
      <c r="M33" s="90"/>
      <c r="N33" s="64"/>
      <c r="O33" s="64"/>
    </row>
    <row r="34" spans="1:15" ht="15" x14ac:dyDescent="0.25">
      <c r="A34" s="61">
        <v>45016</v>
      </c>
      <c r="B34" s="215"/>
      <c r="C34" s="207"/>
      <c r="D34" s="216"/>
      <c r="E34" s="219"/>
      <c r="F34" s="216"/>
      <c r="G34" s="219"/>
      <c r="H34" s="216"/>
      <c r="I34" s="216"/>
      <c r="J34" s="216"/>
      <c r="K34" s="216"/>
      <c r="L34" s="220"/>
      <c r="M34" s="90"/>
      <c r="N34" s="64"/>
      <c r="O34" s="64"/>
    </row>
    <row r="35" spans="1:15" ht="15" x14ac:dyDescent="0.25">
      <c r="A35" s="61">
        <v>45046</v>
      </c>
      <c r="B35" s="215"/>
      <c r="C35" s="207"/>
      <c r="D35" s="216"/>
      <c r="E35" s="219"/>
      <c r="F35" s="216"/>
      <c r="G35" s="219"/>
      <c r="H35" s="216"/>
      <c r="I35" s="216"/>
      <c r="J35" s="216"/>
      <c r="K35" s="216"/>
      <c r="L35" s="220"/>
      <c r="M35" s="90"/>
      <c r="N35" s="64"/>
      <c r="O35" s="64"/>
    </row>
    <row r="36" spans="1:15" ht="15" x14ac:dyDescent="0.25">
      <c r="A36" s="61">
        <v>45077</v>
      </c>
      <c r="B36" s="215"/>
      <c r="C36" s="207"/>
      <c r="D36" s="216"/>
      <c r="E36" s="219"/>
      <c r="F36" s="216"/>
      <c r="G36" s="219"/>
      <c r="H36" s="216"/>
      <c r="I36" s="216"/>
      <c r="J36" s="216"/>
      <c r="K36" s="216"/>
      <c r="L36" s="220"/>
      <c r="M36" s="90"/>
      <c r="N36" s="64"/>
      <c r="O36" s="64"/>
    </row>
    <row r="37" spans="1:15" ht="15" x14ac:dyDescent="0.25">
      <c r="A37" s="61">
        <v>45107</v>
      </c>
      <c r="B37" s="215"/>
      <c r="C37" s="207"/>
      <c r="D37" s="216"/>
      <c r="E37" s="219"/>
      <c r="F37" s="216"/>
      <c r="G37" s="219"/>
      <c r="H37" s="216"/>
      <c r="I37" s="216"/>
      <c r="J37" s="216"/>
      <c r="K37" s="216"/>
      <c r="L37" s="220"/>
      <c r="M37" s="90"/>
      <c r="N37" s="64"/>
      <c r="O37" s="64"/>
    </row>
    <row r="38" spans="1:15" ht="15" x14ac:dyDescent="0.25">
      <c r="A38" s="61">
        <v>45138</v>
      </c>
      <c r="B38" s="215"/>
      <c r="C38" s="207"/>
      <c r="D38" s="216"/>
      <c r="E38" s="219"/>
      <c r="F38" s="216"/>
      <c r="G38" s="219"/>
      <c r="H38" s="216"/>
      <c r="I38" s="216"/>
      <c r="J38" s="216"/>
      <c r="K38" s="216"/>
      <c r="L38" s="220"/>
      <c r="M38" s="90"/>
      <c r="N38" s="64"/>
      <c r="O38" s="64"/>
    </row>
    <row r="39" spans="1:15" ht="15" x14ac:dyDescent="0.25">
      <c r="A39" s="61">
        <v>45169</v>
      </c>
      <c r="B39" s="215"/>
      <c r="C39" s="207"/>
      <c r="D39" s="216"/>
      <c r="E39" s="219"/>
      <c r="F39" s="216"/>
      <c r="G39" s="219"/>
      <c r="H39" s="216"/>
      <c r="I39" s="216"/>
      <c r="J39" s="212"/>
      <c r="K39" s="216"/>
      <c r="L39" s="220"/>
      <c r="M39" s="90"/>
      <c r="N39" s="64"/>
      <c r="O39" s="64"/>
    </row>
    <row r="40" spans="1:15" ht="15" x14ac:dyDescent="0.25">
      <c r="A40" s="61">
        <v>45199</v>
      </c>
      <c r="B40" s="215"/>
      <c r="C40" s="207"/>
      <c r="D40" s="216"/>
      <c r="E40" s="219"/>
      <c r="F40" s="216"/>
      <c r="G40" s="219"/>
      <c r="H40" s="216"/>
      <c r="I40" s="216"/>
      <c r="J40" s="216"/>
      <c r="K40" s="216"/>
      <c r="L40" s="220"/>
      <c r="M40" s="90"/>
      <c r="N40" s="64"/>
      <c r="O40" s="64"/>
    </row>
    <row r="41" spans="1:15" ht="15" x14ac:dyDescent="0.25">
      <c r="A41" s="61">
        <v>45230</v>
      </c>
      <c r="B41" s="215"/>
      <c r="C41" s="207"/>
      <c r="D41" s="216"/>
      <c r="E41" s="219"/>
      <c r="F41" s="216"/>
      <c r="G41" s="219"/>
      <c r="H41" s="216"/>
      <c r="I41" s="216"/>
      <c r="J41" s="216"/>
      <c r="K41" s="216"/>
      <c r="L41" s="220"/>
      <c r="M41" s="90"/>
      <c r="N41" s="64"/>
      <c r="O41" s="64"/>
    </row>
    <row r="42" spans="1:15" ht="15" x14ac:dyDescent="0.25">
      <c r="A42" s="61">
        <v>45260</v>
      </c>
      <c r="B42" s="215"/>
      <c r="C42" s="207"/>
      <c r="D42" s="216"/>
      <c r="E42" s="219"/>
      <c r="F42" s="216"/>
      <c r="G42" s="219"/>
      <c r="H42" s="216"/>
      <c r="I42" s="216"/>
      <c r="J42" s="216"/>
      <c r="K42" s="216"/>
      <c r="L42" s="220"/>
      <c r="M42" s="90"/>
      <c r="N42" s="64"/>
      <c r="O42" s="64"/>
    </row>
    <row r="43" spans="1:15" ht="15" x14ac:dyDescent="0.25">
      <c r="A43" s="61">
        <v>45291</v>
      </c>
      <c r="B43" s="215"/>
      <c r="C43" s="207"/>
      <c r="D43" s="216"/>
      <c r="E43" s="219"/>
      <c r="F43" s="216"/>
      <c r="G43" s="219"/>
      <c r="H43" s="216"/>
      <c r="I43" s="216"/>
      <c r="J43" s="216"/>
      <c r="K43" s="216"/>
      <c r="L43" s="220"/>
      <c r="M43" s="90"/>
      <c r="N43" s="64"/>
      <c r="O43" s="64"/>
    </row>
    <row r="44" spans="1:15" ht="15" x14ac:dyDescent="0.25">
      <c r="A44" s="61">
        <v>45322</v>
      </c>
      <c r="B44" s="215"/>
      <c r="C44" s="207"/>
      <c r="D44" s="216"/>
      <c r="E44" s="219"/>
      <c r="F44" s="216"/>
      <c r="G44" s="219"/>
      <c r="H44" s="216"/>
      <c r="I44" s="216"/>
      <c r="J44" s="216"/>
      <c r="K44" s="216"/>
      <c r="L44" s="220"/>
      <c r="M44" s="90"/>
      <c r="N44" s="64"/>
      <c r="O44" s="64"/>
    </row>
    <row r="45" spans="1:15" ht="15" x14ac:dyDescent="0.25">
      <c r="A45" s="61">
        <v>45351</v>
      </c>
      <c r="B45" s="215"/>
      <c r="C45" s="207"/>
      <c r="D45" s="216"/>
      <c r="E45" s="219"/>
      <c r="F45" s="216"/>
      <c r="G45" s="219"/>
      <c r="H45" s="216"/>
      <c r="I45" s="216"/>
      <c r="J45" s="216"/>
      <c r="K45" s="216"/>
      <c r="L45" s="220"/>
      <c r="M45" s="90"/>
      <c r="N45" s="64"/>
      <c r="O45" s="64"/>
    </row>
    <row r="46" spans="1:15" ht="15" x14ac:dyDescent="0.25">
      <c r="A46" s="61">
        <v>45382</v>
      </c>
      <c r="B46" s="215"/>
      <c r="C46" s="207"/>
      <c r="D46" s="216"/>
      <c r="E46" s="219"/>
      <c r="F46" s="216"/>
      <c r="G46" s="219"/>
      <c r="H46" s="216"/>
      <c r="I46" s="216"/>
      <c r="J46" s="216"/>
      <c r="K46" s="216"/>
      <c r="L46" s="220"/>
      <c r="M46" s="90"/>
      <c r="N46" s="64"/>
      <c r="O46" s="64"/>
    </row>
    <row r="47" spans="1:15" ht="15" x14ac:dyDescent="0.25">
      <c r="A47" s="61">
        <v>45412</v>
      </c>
      <c r="B47" s="215"/>
      <c r="C47" s="207"/>
      <c r="D47" s="216"/>
      <c r="E47" s="219"/>
      <c r="F47" s="216"/>
      <c r="G47" s="219"/>
      <c r="H47" s="216"/>
      <c r="I47" s="216"/>
      <c r="J47" s="216"/>
      <c r="K47" s="216"/>
      <c r="L47" s="220"/>
      <c r="M47" s="90"/>
      <c r="N47" s="64"/>
      <c r="O47" s="64"/>
    </row>
    <row r="48" spans="1:15" ht="15" x14ac:dyDescent="0.25">
      <c r="A48" s="61">
        <v>45443</v>
      </c>
      <c r="B48" s="215"/>
      <c r="C48" s="207"/>
      <c r="D48" s="216"/>
      <c r="E48" s="219"/>
      <c r="F48" s="216"/>
      <c r="G48" s="219"/>
      <c r="H48" s="216"/>
      <c r="I48" s="216"/>
      <c r="J48" s="216"/>
      <c r="K48" s="216"/>
      <c r="L48" s="220"/>
      <c r="M48" s="90"/>
      <c r="N48" s="64"/>
      <c r="O48" s="64"/>
    </row>
    <row r="49" spans="1:15" ht="15" x14ac:dyDescent="0.25">
      <c r="A49" s="61">
        <v>45473</v>
      </c>
      <c r="B49" s="215"/>
      <c r="C49" s="207"/>
      <c r="D49" s="216"/>
      <c r="E49" s="219"/>
      <c r="F49" s="216"/>
      <c r="G49" s="219"/>
      <c r="H49" s="216"/>
      <c r="I49" s="216"/>
      <c r="J49" s="216"/>
      <c r="K49" s="216"/>
      <c r="L49" s="220"/>
      <c r="M49" s="90"/>
      <c r="N49" s="64"/>
      <c r="O49" s="64"/>
    </row>
    <row r="50" spans="1:15" ht="15" x14ac:dyDescent="0.25">
      <c r="A50" s="61">
        <v>45504</v>
      </c>
      <c r="B50" s="215"/>
      <c r="C50" s="207"/>
      <c r="D50" s="216"/>
      <c r="E50" s="219"/>
      <c r="F50" s="216"/>
      <c r="G50" s="219"/>
      <c r="H50" s="216"/>
      <c r="I50" s="216"/>
      <c r="J50" s="216"/>
      <c r="K50" s="216"/>
      <c r="L50" s="220"/>
      <c r="M50" s="90"/>
      <c r="N50" s="64"/>
      <c r="O50" s="64"/>
    </row>
    <row r="51" spans="1:15" ht="15" x14ac:dyDescent="0.25">
      <c r="A51" s="61">
        <v>45535</v>
      </c>
      <c r="B51" s="215"/>
      <c r="C51" s="207"/>
      <c r="D51" s="216"/>
      <c r="E51" s="219"/>
      <c r="F51" s="216"/>
      <c r="G51" s="219"/>
      <c r="H51" s="216"/>
      <c r="I51" s="216"/>
      <c r="J51" s="216"/>
      <c r="K51" s="216"/>
      <c r="L51" s="220"/>
      <c r="M51" s="90"/>
      <c r="N51" s="64"/>
      <c r="O51" s="64"/>
    </row>
    <row r="52" spans="1:15" ht="15" x14ac:dyDescent="0.25">
      <c r="A52" s="61">
        <v>45565</v>
      </c>
      <c r="B52" s="215"/>
      <c r="C52" s="207"/>
      <c r="D52" s="216"/>
      <c r="E52" s="219"/>
      <c r="F52" s="216"/>
      <c r="G52" s="219"/>
      <c r="H52" s="216"/>
      <c r="I52" s="216"/>
      <c r="J52" s="216"/>
      <c r="K52" s="216"/>
      <c r="L52" s="220"/>
      <c r="M52" s="90"/>
      <c r="N52" s="64"/>
      <c r="O52" s="64"/>
    </row>
    <row r="53" spans="1:15" ht="15" x14ac:dyDescent="0.25">
      <c r="A53" s="61">
        <v>45596</v>
      </c>
      <c r="B53" s="215"/>
      <c r="C53" s="207"/>
      <c r="D53" s="216"/>
      <c r="E53" s="219"/>
      <c r="F53" s="216"/>
      <c r="G53" s="219"/>
      <c r="H53" s="216"/>
      <c r="I53" s="216"/>
      <c r="J53" s="216"/>
      <c r="K53" s="216"/>
      <c r="L53" s="220"/>
      <c r="M53" s="90"/>
      <c r="N53" s="64"/>
      <c r="O53" s="64"/>
    </row>
    <row r="54" spans="1:15" ht="15" x14ac:dyDescent="0.25">
      <c r="A54" s="61">
        <v>45626</v>
      </c>
      <c r="B54" s="215"/>
      <c r="C54" s="207"/>
      <c r="D54" s="216"/>
      <c r="E54" s="219"/>
      <c r="F54" s="216"/>
      <c r="G54" s="219"/>
      <c r="H54" s="216"/>
      <c r="I54" s="216"/>
      <c r="J54" s="216"/>
      <c r="K54" s="216"/>
      <c r="L54" s="220"/>
      <c r="M54" s="90"/>
      <c r="N54" s="64"/>
      <c r="O54" s="64"/>
    </row>
    <row r="55" spans="1:15" ht="15" x14ac:dyDescent="0.25">
      <c r="A55" s="61">
        <v>45657</v>
      </c>
      <c r="B55" s="215"/>
      <c r="C55" s="207"/>
      <c r="D55" s="216"/>
      <c r="E55" s="219"/>
      <c r="F55" s="216"/>
      <c r="G55" s="219"/>
      <c r="H55" s="216"/>
      <c r="I55" s="216"/>
      <c r="J55" s="216"/>
      <c r="K55" s="216"/>
      <c r="L55" s="220"/>
      <c r="M55" s="90"/>
      <c r="N55" s="64"/>
      <c r="O55" s="64"/>
    </row>
    <row r="56" spans="1:15" ht="15" x14ac:dyDescent="0.25">
      <c r="A56" s="61">
        <v>45688</v>
      </c>
      <c r="B56" s="215"/>
      <c r="C56" s="207"/>
      <c r="D56" s="216"/>
      <c r="E56" s="219"/>
      <c r="F56" s="216"/>
      <c r="G56" s="219"/>
      <c r="H56" s="216"/>
      <c r="I56" s="216"/>
      <c r="J56" s="216"/>
      <c r="K56" s="216"/>
      <c r="L56" s="220"/>
      <c r="M56" s="90"/>
      <c r="N56" s="64"/>
      <c r="O56" s="64"/>
    </row>
    <row r="57" spans="1:15" ht="15" x14ac:dyDescent="0.25">
      <c r="A57" s="61">
        <v>45716</v>
      </c>
      <c r="B57" s="215"/>
      <c r="C57" s="207"/>
      <c r="D57" s="216"/>
      <c r="E57" s="219"/>
      <c r="F57" s="216"/>
      <c r="G57" s="219"/>
      <c r="H57" s="216"/>
      <c r="I57" s="216"/>
      <c r="J57" s="216"/>
      <c r="K57" s="216"/>
      <c r="L57" s="220"/>
      <c r="M57" s="90"/>
      <c r="N57" s="64"/>
      <c r="O57" s="64"/>
    </row>
    <row r="58" spans="1:15" ht="15" customHeight="1" x14ac:dyDescent="0.25">
      <c r="A58" s="61">
        <v>45747</v>
      </c>
      <c r="B58" s="215"/>
      <c r="C58" s="207"/>
      <c r="D58" s="216"/>
      <c r="E58" s="219"/>
      <c r="F58" s="216"/>
      <c r="G58" s="219"/>
      <c r="H58" s="216"/>
      <c r="I58" s="216"/>
      <c r="J58" s="216"/>
      <c r="K58" s="216"/>
      <c r="L58" s="220"/>
      <c r="M58" s="90"/>
      <c r="N58" s="64"/>
      <c r="O58" s="64"/>
    </row>
    <row r="59" spans="1:15" ht="15" customHeight="1" x14ac:dyDescent="0.25">
      <c r="A59" s="61">
        <v>45777</v>
      </c>
      <c r="B59" s="215"/>
      <c r="C59" s="207"/>
      <c r="D59" s="216"/>
      <c r="E59" s="219"/>
      <c r="F59" s="216"/>
      <c r="G59" s="219"/>
      <c r="H59" s="216"/>
      <c r="I59" s="216"/>
      <c r="J59" s="216"/>
      <c r="K59" s="216"/>
      <c r="L59" s="220"/>
      <c r="M59" s="90"/>
      <c r="N59" s="64"/>
      <c r="O59" s="64"/>
    </row>
    <row r="60" spans="1:15" ht="15" customHeight="1" x14ac:dyDescent="0.25">
      <c r="A60" s="61">
        <v>45808</v>
      </c>
      <c r="B60" s="215"/>
      <c r="C60" s="207"/>
      <c r="D60" s="216"/>
      <c r="E60" s="219"/>
      <c r="F60" s="216"/>
      <c r="G60" s="219"/>
      <c r="H60" s="216"/>
      <c r="I60" s="216"/>
      <c r="J60" s="216"/>
      <c r="K60" s="216"/>
      <c r="L60" s="220"/>
      <c r="M60" s="90"/>
      <c r="N60" s="64"/>
      <c r="O60" s="64"/>
    </row>
    <row r="61" spans="1:15" ht="15" x14ac:dyDescent="0.25">
      <c r="A61" s="61">
        <v>45838</v>
      </c>
      <c r="B61" s="215"/>
      <c r="C61" s="207"/>
      <c r="D61" s="216"/>
      <c r="E61" s="219"/>
      <c r="F61" s="216"/>
      <c r="G61" s="219"/>
      <c r="H61" s="216"/>
      <c r="I61" s="216"/>
      <c r="J61" s="216"/>
      <c r="K61" s="216"/>
      <c r="L61" s="220"/>
      <c r="M61" s="90"/>
      <c r="N61" s="64"/>
      <c r="O61" s="64"/>
    </row>
    <row r="62" spans="1:15" ht="15" x14ac:dyDescent="0.25">
      <c r="A62" s="61">
        <v>45869</v>
      </c>
      <c r="B62" s="215"/>
      <c r="C62" s="207"/>
      <c r="D62" s="216"/>
      <c r="E62" s="219"/>
      <c r="F62" s="216"/>
      <c r="G62" s="219"/>
      <c r="H62" s="216"/>
      <c r="I62" s="216"/>
      <c r="J62" s="216"/>
      <c r="K62" s="216"/>
      <c r="L62" s="220"/>
      <c r="M62" s="90"/>
      <c r="N62" s="64"/>
      <c r="O62" s="64"/>
    </row>
    <row r="63" spans="1:15" ht="15" x14ac:dyDescent="0.25">
      <c r="A63" s="61">
        <v>45900</v>
      </c>
      <c r="B63" s="215"/>
      <c r="C63" s="207"/>
      <c r="D63" s="216"/>
      <c r="E63" s="219"/>
      <c r="F63" s="216"/>
      <c r="G63" s="219"/>
      <c r="H63" s="216"/>
      <c r="I63" s="216"/>
      <c r="J63" s="216"/>
      <c r="K63" s="216"/>
      <c r="L63" s="220"/>
      <c r="M63" s="90"/>
      <c r="N63" s="64"/>
      <c r="O63" s="64"/>
    </row>
    <row r="64" spans="1:15" ht="15" x14ac:dyDescent="0.25">
      <c r="A64" s="61">
        <v>45930</v>
      </c>
      <c r="B64" s="215"/>
      <c r="C64" s="207"/>
      <c r="D64" s="216"/>
      <c r="E64" s="219"/>
      <c r="F64" s="216"/>
      <c r="G64" s="219"/>
      <c r="H64" s="216"/>
      <c r="I64" s="216"/>
      <c r="J64" s="216"/>
      <c r="K64" s="216"/>
      <c r="L64" s="220"/>
      <c r="M64" s="90"/>
      <c r="N64" s="64"/>
      <c r="O64" s="64"/>
    </row>
    <row r="65" spans="1:15" ht="15" x14ac:dyDescent="0.25">
      <c r="A65" s="61">
        <v>45961</v>
      </c>
      <c r="B65" s="215"/>
      <c r="C65" s="207"/>
      <c r="D65" s="216"/>
      <c r="E65" s="219"/>
      <c r="F65" s="216"/>
      <c r="G65" s="219"/>
      <c r="H65" s="216"/>
      <c r="I65" s="216"/>
      <c r="J65" s="216"/>
      <c r="K65" s="216"/>
      <c r="L65" s="220"/>
      <c r="M65" s="90"/>
      <c r="N65" s="64"/>
      <c r="O65" s="64"/>
    </row>
    <row r="66" spans="1:15" ht="15" x14ac:dyDescent="0.25">
      <c r="A66" s="61">
        <v>45991</v>
      </c>
      <c r="B66" s="215"/>
      <c r="C66" s="207"/>
      <c r="D66" s="216"/>
      <c r="E66" s="219"/>
      <c r="F66" s="216"/>
      <c r="G66" s="219"/>
      <c r="H66" s="216"/>
      <c r="I66" s="216"/>
      <c r="J66" s="216"/>
      <c r="K66" s="216"/>
      <c r="L66" s="220"/>
      <c r="M66" s="90"/>
      <c r="N66" s="64"/>
    </row>
    <row r="67" spans="1:15" ht="15.75" thickBot="1" x14ac:dyDescent="0.3">
      <c r="A67" s="61">
        <v>46022</v>
      </c>
      <c r="B67" s="221"/>
      <c r="C67" s="222"/>
      <c r="D67" s="223"/>
      <c r="E67" s="224"/>
      <c r="F67" s="223"/>
      <c r="G67" s="224"/>
      <c r="H67" s="223"/>
      <c r="I67" s="223"/>
      <c r="J67" s="223"/>
      <c r="K67" s="223"/>
      <c r="L67" s="225"/>
      <c r="M67" s="90"/>
    </row>
    <row r="68" spans="1:15" ht="13.5" thickTop="1" x14ac:dyDescent="0.2">
      <c r="A68" s="81" t="s">
        <v>63</v>
      </c>
      <c r="B68" s="62"/>
      <c r="C68" s="82">
        <f>C67-SUM('Forecast Additions (R)'!J14:J67)</f>
        <v>0</v>
      </c>
      <c r="D68" s="84">
        <f>F67+SUM(D14:D67)</f>
        <v>0</v>
      </c>
      <c r="E68" s="85">
        <f>G67+SUM(E14:E67)</f>
        <v>0</v>
      </c>
      <c r="F68" s="62"/>
      <c r="G68" s="63"/>
      <c r="H68" s="62"/>
      <c r="I68" s="62"/>
      <c r="J68" s="62"/>
      <c r="K68" s="62"/>
      <c r="L68" s="94"/>
      <c r="M68" s="6"/>
    </row>
    <row r="69" spans="1:15" ht="13.5" thickBot="1" x14ac:dyDescent="0.25">
      <c r="A69" s="68" t="s">
        <v>144</v>
      </c>
      <c r="B69" s="187"/>
      <c r="C69" s="188"/>
      <c r="D69" s="187"/>
      <c r="E69" s="187"/>
      <c r="F69" s="187"/>
      <c r="G69" s="189"/>
      <c r="H69" s="187"/>
      <c r="I69" s="187"/>
      <c r="J69" s="187"/>
      <c r="K69" s="187"/>
      <c r="L69" s="95"/>
      <c r="M69" s="6"/>
      <c r="N69" s="64"/>
      <c r="O69" s="64"/>
    </row>
    <row r="70" spans="1:15" ht="13.5" thickTop="1" x14ac:dyDescent="0.2">
      <c r="A70" s="69" t="s">
        <v>145</v>
      </c>
      <c r="B70" s="226"/>
      <c r="C70" s="214"/>
      <c r="D70" s="214"/>
      <c r="E70" s="214"/>
      <c r="F70" s="214"/>
      <c r="G70" s="214"/>
      <c r="H70" s="214"/>
      <c r="I70" s="214"/>
      <c r="J70" s="214"/>
      <c r="K70" s="214"/>
      <c r="L70" s="227"/>
      <c r="M70" s="6"/>
      <c r="N70" s="64"/>
      <c r="O70" s="64"/>
    </row>
    <row r="71" spans="1:15" ht="13.5" thickBot="1" x14ac:dyDescent="0.25">
      <c r="A71" s="70" t="s">
        <v>146</v>
      </c>
      <c r="B71" s="228"/>
      <c r="C71" s="229"/>
      <c r="D71" s="229"/>
      <c r="E71" s="230"/>
      <c r="F71" s="229"/>
      <c r="G71" s="229"/>
      <c r="H71" s="229"/>
      <c r="I71" s="229"/>
      <c r="J71" s="229"/>
      <c r="K71" s="229"/>
      <c r="L71" s="231"/>
      <c r="M71" s="6"/>
      <c r="N71" s="64"/>
      <c r="O71" s="64"/>
    </row>
    <row r="72" spans="1:15" ht="14.25" thickTop="1" thickBot="1" x14ac:dyDescent="0.25">
      <c r="A72" s="86" t="s">
        <v>143</v>
      </c>
      <c r="B72" s="71"/>
      <c r="C72" s="190"/>
      <c r="D72" s="71"/>
      <c r="E72" s="71"/>
      <c r="F72" s="71"/>
      <c r="G72" s="191"/>
      <c r="H72" s="71"/>
      <c r="I72" s="71"/>
      <c r="J72" s="71"/>
      <c r="K72" s="71"/>
      <c r="L72" s="192"/>
      <c r="M72" s="6"/>
    </row>
    <row r="73" spans="1:15" ht="13.5" thickTop="1" x14ac:dyDescent="0.2">
      <c r="A73" s="87" t="s">
        <v>147</v>
      </c>
      <c r="B73" s="226"/>
      <c r="C73" s="214"/>
      <c r="D73" s="214"/>
      <c r="E73" s="214"/>
      <c r="F73" s="214"/>
      <c r="G73" s="214"/>
      <c r="H73" s="214"/>
      <c r="I73" s="214"/>
      <c r="J73" s="214"/>
      <c r="K73" s="214"/>
      <c r="L73" s="227"/>
      <c r="M73" s="6"/>
      <c r="N73" s="6"/>
    </row>
    <row r="74" spans="1:15" ht="13.5" thickBot="1" x14ac:dyDescent="0.25">
      <c r="A74" s="88" t="s">
        <v>148</v>
      </c>
      <c r="B74" s="228"/>
      <c r="C74" s="229"/>
      <c r="D74" s="229"/>
      <c r="E74" s="230"/>
      <c r="F74" s="229"/>
      <c r="G74" s="229"/>
      <c r="H74" s="229"/>
      <c r="I74" s="229"/>
      <c r="J74" s="229"/>
      <c r="K74" s="229"/>
      <c r="L74" s="231"/>
      <c r="M74" s="6"/>
    </row>
    <row r="75" spans="1:15" ht="15.75" thickTop="1" x14ac:dyDescent="0.25">
      <c r="A75"/>
      <c r="B75"/>
      <c r="C75"/>
      <c r="D75"/>
      <c r="E75"/>
      <c r="F75"/>
      <c r="G75"/>
      <c r="H75"/>
      <c r="I75"/>
      <c r="J75"/>
      <c r="K75"/>
      <c r="L75"/>
      <c r="M75"/>
      <c r="N75"/>
    </row>
    <row r="76" spans="1:15" ht="15" x14ac:dyDescent="0.25">
      <c r="A76"/>
      <c r="B76"/>
      <c r="C76"/>
      <c r="D76"/>
      <c r="E76"/>
      <c r="F76"/>
      <c r="G76"/>
      <c r="H76"/>
      <c r="I76"/>
      <c r="J76"/>
      <c r="K76"/>
      <c r="L76"/>
      <c r="M76"/>
      <c r="N76"/>
    </row>
    <row r="77" spans="1:15" ht="15" x14ac:dyDescent="0.25">
      <c r="A77"/>
      <c r="B77"/>
      <c r="C77"/>
      <c r="D77"/>
      <c r="E77"/>
      <c r="F77"/>
      <c r="G77"/>
      <c r="H77"/>
      <c r="I77"/>
      <c r="J77"/>
      <c r="K77"/>
      <c r="L77"/>
      <c r="M77"/>
      <c r="N77"/>
    </row>
    <row r="78" spans="1:15" ht="15" x14ac:dyDescent="0.25">
      <c r="A78"/>
      <c r="B78"/>
      <c r="C78"/>
      <c r="D78"/>
      <c r="E78"/>
      <c r="F78"/>
      <c r="G78"/>
      <c r="H78"/>
      <c r="I78"/>
      <c r="J78"/>
      <c r="K78"/>
      <c r="L78"/>
      <c r="M78"/>
      <c r="N78"/>
    </row>
    <row r="79" spans="1:15" ht="15" x14ac:dyDescent="0.25">
      <c r="A79"/>
      <c r="B79"/>
      <c r="C79"/>
      <c r="D79"/>
      <c r="E79"/>
      <c r="F79"/>
      <c r="G79"/>
      <c r="H79"/>
      <c r="I79"/>
      <c r="J79"/>
      <c r="K79"/>
      <c r="L79"/>
      <c r="M79"/>
      <c r="N79"/>
    </row>
    <row r="80" spans="1:15" ht="15" x14ac:dyDescent="0.25">
      <c r="A80"/>
      <c r="B80"/>
      <c r="C80"/>
      <c r="D80"/>
      <c r="E80"/>
      <c r="F80"/>
      <c r="G80"/>
      <c r="H80"/>
      <c r="I80"/>
      <c r="J80"/>
      <c r="K80"/>
      <c r="L80"/>
      <c r="M80"/>
      <c r="N80"/>
    </row>
    <row r="81" spans="1:14" ht="15" x14ac:dyDescent="0.25">
      <c r="A81"/>
      <c r="B81"/>
      <c r="C81"/>
      <c r="D81"/>
      <c r="E81"/>
      <c r="F81"/>
      <c r="G81"/>
      <c r="H81"/>
      <c r="I81"/>
      <c r="J81"/>
      <c r="K81"/>
      <c r="L81"/>
      <c r="M81"/>
      <c r="N81"/>
    </row>
    <row r="82" spans="1:14" ht="15" x14ac:dyDescent="0.25">
      <c r="A82"/>
      <c r="B82"/>
      <c r="C82"/>
      <c r="D82"/>
      <c r="E82"/>
      <c r="F82"/>
      <c r="G82"/>
      <c r="H82"/>
      <c r="I82"/>
      <c r="J82"/>
      <c r="K82"/>
      <c r="L82"/>
      <c r="M82"/>
      <c r="N82"/>
    </row>
    <row r="83" spans="1:14" ht="15" x14ac:dyDescent="0.25">
      <c r="A83"/>
      <c r="B83"/>
      <c r="C83"/>
      <c r="D83"/>
      <c r="E83"/>
      <c r="F83"/>
      <c r="G83"/>
      <c r="H83"/>
      <c r="I83"/>
      <c r="J83"/>
      <c r="K83"/>
      <c r="L83"/>
      <c r="M83"/>
      <c r="N83"/>
    </row>
    <row r="84" spans="1:14" ht="15" x14ac:dyDescent="0.25">
      <c r="A84"/>
      <c r="B84"/>
      <c r="C84"/>
      <c r="D84"/>
      <c r="E84"/>
      <c r="F84"/>
      <c r="G84"/>
      <c r="H84"/>
      <c r="I84"/>
      <c r="J84"/>
      <c r="K84"/>
      <c r="L84"/>
      <c r="M84"/>
      <c r="N84"/>
    </row>
    <row r="85" spans="1:14" ht="15" x14ac:dyDescent="0.25">
      <c r="A85"/>
      <c r="B85"/>
      <c r="C85"/>
      <c r="D85"/>
      <c r="E85"/>
      <c r="F85"/>
      <c r="G85"/>
      <c r="H85"/>
      <c r="I85"/>
      <c r="J85"/>
      <c r="K85"/>
      <c r="L85"/>
      <c r="M85"/>
      <c r="N85"/>
    </row>
    <row r="86" spans="1:14" ht="15" x14ac:dyDescent="0.25">
      <c r="A86"/>
      <c r="B86"/>
      <c r="C86"/>
      <c r="D86"/>
      <c r="E86"/>
      <c r="F86"/>
      <c r="G86"/>
      <c r="H86"/>
      <c r="I86"/>
      <c r="J86"/>
      <c r="K86"/>
      <c r="L86"/>
      <c r="M86"/>
      <c r="N86"/>
    </row>
    <row r="87" spans="1:14" ht="15" x14ac:dyDescent="0.25">
      <c r="A87"/>
      <c r="B87"/>
      <c r="C87"/>
      <c r="D87"/>
      <c r="E87"/>
      <c r="F87"/>
      <c r="G87"/>
      <c r="H87"/>
      <c r="I87"/>
      <c r="J87"/>
      <c r="K87"/>
      <c r="L87"/>
      <c r="M87"/>
      <c r="N87"/>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workbookViewId="0">
      <pane xSplit="1" ySplit="13" topLeftCell="B14"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5.7109375" style="32" customWidth="1"/>
    <col min="2" max="2" width="12.42578125" style="32" bestFit="1" customWidth="1"/>
    <col min="3" max="3" width="15.140625" style="32" bestFit="1" customWidth="1"/>
    <col min="4" max="4" width="11.7109375" style="32" bestFit="1" customWidth="1"/>
    <col min="5" max="5" width="13.28515625" style="32" bestFit="1" customWidth="1"/>
    <col min="6" max="6" width="12.140625" style="32" bestFit="1" customWidth="1"/>
    <col min="7" max="7" width="14.5703125" style="32" bestFit="1" customWidth="1"/>
    <col min="8" max="8" width="12.5703125" style="32" bestFit="1" customWidth="1"/>
    <col min="9" max="9" width="12.28515625" style="32" bestFit="1" customWidth="1"/>
    <col min="10" max="10" width="12.140625" style="32" bestFit="1" customWidth="1"/>
    <col min="11" max="11" width="11.140625" style="32" bestFit="1"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100</v>
      </c>
      <c r="C1" s="20"/>
      <c r="D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88</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0.1429</v>
      </c>
      <c r="C6" s="83">
        <v>0.24490000000000001</v>
      </c>
      <c r="D6" s="83">
        <v>0.1749</v>
      </c>
      <c r="E6" s="83">
        <v>0.1249</v>
      </c>
      <c r="F6" s="83">
        <v>8.9300000000000004E-2</v>
      </c>
      <c r="G6" s="83">
        <v>8.9200000000000002E-2</v>
      </c>
      <c r="H6" s="83">
        <v>8.9300000000000004E-2</v>
      </c>
      <c r="I6" s="83">
        <v>4.4600000000000001E-2</v>
      </c>
      <c r="J6" s="83"/>
      <c r="K6" s="83"/>
      <c r="L6" s="83"/>
      <c r="M6" s="83"/>
      <c r="N6" s="83"/>
      <c r="O6" s="83"/>
      <c r="P6" s="83"/>
      <c r="Q6" s="83"/>
      <c r="R6" s="83"/>
      <c r="S6" s="83"/>
      <c r="T6" s="83"/>
      <c r="U6" s="83"/>
      <c r="V6" s="83"/>
      <c r="W6" s="83">
        <f>SUM(B6:V6)</f>
        <v>1.0000000000000002</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(R)'!K6</f>
        <v>0.2</v>
      </c>
      <c r="F9" s="48"/>
      <c r="G9" s="47"/>
      <c r="H9" s="49"/>
      <c r="I9" s="50"/>
      <c r="J9" s="51"/>
      <c r="K9" s="51"/>
      <c r="L9" s="52" t="s">
        <v>15</v>
      </c>
    </row>
    <row r="10" spans="1:23" ht="13.5" thickBot="1" x14ac:dyDescent="0.25">
      <c r="A10" s="45"/>
      <c r="B10" s="46"/>
      <c r="C10" s="47"/>
      <c r="D10" s="46" t="s">
        <v>41</v>
      </c>
      <c r="E10" s="198">
        <f>E9</f>
        <v>0.2</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56" t="s">
        <v>29</v>
      </c>
      <c r="C13" s="57" t="s">
        <v>30</v>
      </c>
      <c r="D13" s="56"/>
      <c r="E13" s="57" t="s">
        <v>31</v>
      </c>
      <c r="F13" s="56" t="s">
        <v>32</v>
      </c>
      <c r="G13" s="57" t="s">
        <v>33</v>
      </c>
      <c r="H13" s="56" t="s">
        <v>34</v>
      </c>
      <c r="I13" s="57" t="s">
        <v>35</v>
      </c>
      <c r="J13" s="58" t="s">
        <v>36</v>
      </c>
      <c r="K13" s="59">
        <v>0.21</v>
      </c>
      <c r="L13" s="60" t="s">
        <v>37</v>
      </c>
    </row>
    <row r="14" spans="1:23" ht="15.75" thickTop="1" x14ac:dyDescent="0.25">
      <c r="A14" s="61">
        <v>44408</v>
      </c>
      <c r="B14" s="65">
        <f t="shared" ref="B14:B19" si="0">C14</f>
        <v>0</v>
      </c>
      <c r="C14" s="94">
        <f>'Forecast Additions (R)'!K14</f>
        <v>0</v>
      </c>
      <c r="D14" s="205"/>
      <c r="E14" s="184">
        <f>(+C14*$E$9/12)*0.5</f>
        <v>0</v>
      </c>
      <c r="F14" s="205"/>
      <c r="G14" s="62">
        <f>-E14</f>
        <v>0</v>
      </c>
      <c r="H14" s="205"/>
      <c r="I14" s="62">
        <f t="shared" ref="I14:I19" si="1">C14+G14</f>
        <v>0</v>
      </c>
      <c r="J14" s="208"/>
      <c r="K14" s="209"/>
      <c r="L14" s="210"/>
      <c r="M14"/>
    </row>
    <row r="15" spans="1:23" ht="15" x14ac:dyDescent="0.25">
      <c r="A15" s="77">
        <v>44439</v>
      </c>
      <c r="B15" s="65">
        <f t="shared" si="0"/>
        <v>0</v>
      </c>
      <c r="C15" s="94">
        <f>'Forecast Additions (R)'!K15+C14</f>
        <v>0</v>
      </c>
      <c r="D15" s="206"/>
      <c r="E15" s="92">
        <f t="shared" ref="E15:E19" si="2">+(C14*$E$9/12)+(((C15-C14)*$E$9/12)*0.5)</f>
        <v>0</v>
      </c>
      <c r="F15" s="206"/>
      <c r="G15" s="62">
        <f t="shared" ref="G15:G19" si="3">+G14-E15</f>
        <v>0</v>
      </c>
      <c r="H15" s="206"/>
      <c r="I15" s="62">
        <f t="shared" si="1"/>
        <v>0</v>
      </c>
      <c r="J15" s="211"/>
      <c r="K15" s="212"/>
      <c r="L15" s="213"/>
      <c r="M15"/>
      <c r="N15" s="4"/>
      <c r="O15" s="5"/>
    </row>
    <row r="16" spans="1:23" ht="15" x14ac:dyDescent="0.25">
      <c r="A16" s="77">
        <v>44469</v>
      </c>
      <c r="B16" s="65">
        <f t="shared" si="0"/>
        <v>0</v>
      </c>
      <c r="C16" s="94">
        <f>'Forecast Additions (R)'!K16+C15</f>
        <v>0</v>
      </c>
      <c r="D16" s="206"/>
      <c r="E16" s="92">
        <f t="shared" si="2"/>
        <v>0</v>
      </c>
      <c r="F16" s="206"/>
      <c r="G16" s="62">
        <f t="shared" si="3"/>
        <v>0</v>
      </c>
      <c r="H16" s="206"/>
      <c r="I16" s="62">
        <f t="shared" si="1"/>
        <v>0</v>
      </c>
      <c r="J16" s="211"/>
      <c r="K16" s="212"/>
      <c r="L16" s="213"/>
      <c r="M16"/>
    </row>
    <row r="17" spans="1:15" ht="15" x14ac:dyDescent="0.25">
      <c r="A17" s="77">
        <v>44500</v>
      </c>
      <c r="B17" s="65">
        <f t="shared" si="0"/>
        <v>0</v>
      </c>
      <c r="C17" s="94">
        <f>'Forecast Additions (R)'!K17+C16</f>
        <v>0</v>
      </c>
      <c r="D17" s="206"/>
      <c r="E17" s="92">
        <f t="shared" si="2"/>
        <v>0</v>
      </c>
      <c r="F17" s="206"/>
      <c r="G17" s="62">
        <f t="shared" si="3"/>
        <v>0</v>
      </c>
      <c r="H17" s="206"/>
      <c r="I17" s="62">
        <f t="shared" si="1"/>
        <v>0</v>
      </c>
      <c r="J17" s="211"/>
      <c r="K17" s="212"/>
      <c r="L17" s="213"/>
      <c r="M17"/>
    </row>
    <row r="18" spans="1:15" ht="15" x14ac:dyDescent="0.25">
      <c r="A18" s="77">
        <v>44530</v>
      </c>
      <c r="B18" s="65">
        <f t="shared" si="0"/>
        <v>0</v>
      </c>
      <c r="C18" s="94">
        <f>'Forecast Additions (R)'!K18+C17</f>
        <v>0</v>
      </c>
      <c r="D18" s="251"/>
      <c r="E18" s="65">
        <f t="shared" si="2"/>
        <v>0</v>
      </c>
      <c r="F18" s="251"/>
      <c r="G18" s="65">
        <f t="shared" si="3"/>
        <v>0</v>
      </c>
      <c r="H18" s="251"/>
      <c r="I18" s="65">
        <f t="shared" si="1"/>
        <v>0</v>
      </c>
      <c r="J18" s="252"/>
      <c r="K18" s="212"/>
      <c r="L18" s="213"/>
      <c r="M18"/>
    </row>
    <row r="19" spans="1:15" ht="15.75" thickBot="1" x14ac:dyDescent="0.3">
      <c r="A19" s="77">
        <v>44561</v>
      </c>
      <c r="B19" s="65">
        <f t="shared" si="0"/>
        <v>0</v>
      </c>
      <c r="C19" s="94">
        <f>'Forecast Additions (R)'!K19+C18</f>
        <v>0</v>
      </c>
      <c r="D19" s="206"/>
      <c r="E19" s="65">
        <f t="shared" si="2"/>
        <v>0</v>
      </c>
      <c r="F19" s="206"/>
      <c r="G19" s="65">
        <f t="shared" si="3"/>
        <v>0</v>
      </c>
      <c r="H19" s="206"/>
      <c r="I19" s="65">
        <f t="shared" si="1"/>
        <v>0</v>
      </c>
      <c r="J19" s="211"/>
      <c r="K19" s="212"/>
      <c r="L19" s="213"/>
      <c r="M19"/>
    </row>
    <row r="20" spans="1:15" ht="15.75" thickTop="1" x14ac:dyDescent="0.25">
      <c r="A20" s="77">
        <v>44592</v>
      </c>
      <c r="B20" s="208"/>
      <c r="C20" s="209"/>
      <c r="D20" s="250"/>
      <c r="E20" s="253"/>
      <c r="F20" s="216"/>
      <c r="G20" s="253"/>
      <c r="H20" s="216"/>
      <c r="I20" s="254"/>
      <c r="J20" s="216"/>
      <c r="K20" s="216"/>
      <c r="L20" s="220"/>
      <c r="M20"/>
    </row>
    <row r="21" spans="1:15" ht="15" x14ac:dyDescent="0.25">
      <c r="A21" s="77">
        <v>44620</v>
      </c>
      <c r="B21" s="215"/>
      <c r="C21" s="207"/>
      <c r="D21" s="216"/>
      <c r="E21" s="219"/>
      <c r="F21" s="216"/>
      <c r="G21" s="219"/>
      <c r="H21" s="216"/>
      <c r="I21" s="216"/>
      <c r="J21" s="216"/>
      <c r="K21" s="216"/>
      <c r="L21" s="220"/>
      <c r="M21"/>
    </row>
    <row r="22" spans="1:15" ht="15" x14ac:dyDescent="0.25">
      <c r="A22" s="61">
        <v>44651</v>
      </c>
      <c r="B22" s="215"/>
      <c r="C22" s="207"/>
      <c r="D22" s="216"/>
      <c r="E22" s="219"/>
      <c r="F22" s="216"/>
      <c r="G22" s="219"/>
      <c r="H22" s="216"/>
      <c r="I22" s="216"/>
      <c r="J22" s="216"/>
      <c r="K22" s="216"/>
      <c r="L22" s="220"/>
      <c r="M22"/>
      <c r="N22" s="66"/>
    </row>
    <row r="23" spans="1:15" ht="15" x14ac:dyDescent="0.25">
      <c r="A23" s="61">
        <v>44681</v>
      </c>
      <c r="B23" s="215"/>
      <c r="C23" s="207"/>
      <c r="D23" s="216"/>
      <c r="E23" s="219"/>
      <c r="F23" s="216"/>
      <c r="G23" s="219"/>
      <c r="H23" s="216"/>
      <c r="I23" s="216"/>
      <c r="J23" s="216"/>
      <c r="K23" s="216"/>
      <c r="L23" s="220"/>
      <c r="M23"/>
    </row>
    <row r="24" spans="1:15" ht="15" x14ac:dyDescent="0.25">
      <c r="A24" s="61">
        <v>44712</v>
      </c>
      <c r="B24" s="215"/>
      <c r="C24" s="207"/>
      <c r="D24" s="216"/>
      <c r="E24" s="219"/>
      <c r="F24" s="216"/>
      <c r="G24" s="219"/>
      <c r="H24" s="216"/>
      <c r="I24" s="216"/>
      <c r="J24" s="216"/>
      <c r="K24" s="216"/>
      <c r="L24" s="220"/>
      <c r="M24"/>
    </row>
    <row r="25" spans="1:15" ht="15" x14ac:dyDescent="0.25">
      <c r="A25" s="61">
        <v>44742</v>
      </c>
      <c r="B25" s="215"/>
      <c r="C25" s="207"/>
      <c r="D25" s="216"/>
      <c r="E25" s="219"/>
      <c r="F25" s="216"/>
      <c r="G25" s="219"/>
      <c r="H25" s="216"/>
      <c r="I25" s="216"/>
      <c r="J25" s="216"/>
      <c r="K25" s="216"/>
      <c r="L25" s="220"/>
      <c r="M25"/>
    </row>
    <row r="26" spans="1:15" ht="15" x14ac:dyDescent="0.25">
      <c r="A26" s="61">
        <v>44773</v>
      </c>
      <c r="B26" s="215"/>
      <c r="C26" s="207"/>
      <c r="D26" s="216"/>
      <c r="E26" s="219"/>
      <c r="F26" s="216"/>
      <c r="G26" s="219"/>
      <c r="H26" s="216"/>
      <c r="I26" s="216"/>
      <c r="J26" s="216"/>
      <c r="K26" s="216"/>
      <c r="L26" s="220"/>
      <c r="M26"/>
    </row>
    <row r="27" spans="1:15" ht="15" x14ac:dyDescent="0.25">
      <c r="A27" s="61">
        <v>44804</v>
      </c>
      <c r="B27" s="215"/>
      <c r="C27" s="207"/>
      <c r="D27" s="216"/>
      <c r="E27" s="219"/>
      <c r="F27" s="216"/>
      <c r="G27" s="219"/>
      <c r="H27" s="216"/>
      <c r="I27" s="216"/>
      <c r="J27" s="212"/>
      <c r="K27" s="216"/>
      <c r="L27" s="220"/>
      <c r="M27"/>
    </row>
    <row r="28" spans="1:15" ht="15" x14ac:dyDescent="0.25">
      <c r="A28" s="61">
        <v>44834</v>
      </c>
      <c r="B28" s="215"/>
      <c r="C28" s="207"/>
      <c r="D28" s="216"/>
      <c r="E28" s="219"/>
      <c r="F28" s="216"/>
      <c r="G28" s="219"/>
      <c r="H28" s="216"/>
      <c r="I28" s="216"/>
      <c r="J28" s="216"/>
      <c r="K28" s="216"/>
      <c r="L28" s="220"/>
      <c r="M28"/>
      <c r="O28" s="64"/>
    </row>
    <row r="29" spans="1:15" ht="15" x14ac:dyDescent="0.25">
      <c r="A29" s="61">
        <v>44865</v>
      </c>
      <c r="B29" s="215"/>
      <c r="C29" s="207"/>
      <c r="D29" s="216"/>
      <c r="E29" s="219"/>
      <c r="F29" s="216"/>
      <c r="G29" s="219"/>
      <c r="H29" s="216"/>
      <c r="I29" s="216"/>
      <c r="J29" s="216"/>
      <c r="K29" s="216"/>
      <c r="L29" s="220"/>
      <c r="M29"/>
      <c r="N29" s="64"/>
      <c r="O29" s="64"/>
    </row>
    <row r="30" spans="1:15" ht="15" x14ac:dyDescent="0.25">
      <c r="A30" s="61">
        <v>44895</v>
      </c>
      <c r="B30" s="215"/>
      <c r="C30" s="207"/>
      <c r="D30" s="216"/>
      <c r="E30" s="219"/>
      <c r="F30" s="216"/>
      <c r="G30" s="219"/>
      <c r="H30" s="216"/>
      <c r="I30" s="216"/>
      <c r="J30" s="216"/>
      <c r="K30" s="216"/>
      <c r="L30" s="220"/>
      <c r="M30"/>
      <c r="N30" s="67"/>
      <c r="O30" s="64"/>
    </row>
    <row r="31" spans="1:15" ht="15" x14ac:dyDescent="0.25">
      <c r="A31" s="61">
        <v>44926</v>
      </c>
      <c r="B31" s="215"/>
      <c r="C31" s="207"/>
      <c r="D31" s="216"/>
      <c r="E31" s="219"/>
      <c r="F31" s="216"/>
      <c r="G31" s="219"/>
      <c r="H31" s="216"/>
      <c r="I31" s="216"/>
      <c r="J31" s="216"/>
      <c r="K31" s="216"/>
      <c r="L31" s="220"/>
      <c r="M31"/>
      <c r="O31" s="64"/>
    </row>
    <row r="32" spans="1:15" ht="15" x14ac:dyDescent="0.25">
      <c r="A32" s="61">
        <v>44957</v>
      </c>
      <c r="B32" s="215"/>
      <c r="C32" s="207"/>
      <c r="D32" s="216"/>
      <c r="E32" s="219"/>
      <c r="F32" s="216"/>
      <c r="G32" s="219"/>
      <c r="H32" s="216"/>
      <c r="I32" s="216"/>
      <c r="J32" s="216"/>
      <c r="K32" s="216"/>
      <c r="L32" s="220"/>
      <c r="M32"/>
      <c r="O32" s="64"/>
    </row>
    <row r="33" spans="1:15" ht="15" x14ac:dyDescent="0.25">
      <c r="A33" s="61">
        <v>44985</v>
      </c>
      <c r="B33" s="215"/>
      <c r="C33" s="207"/>
      <c r="D33" s="216"/>
      <c r="E33" s="219"/>
      <c r="F33" s="216"/>
      <c r="G33" s="219"/>
      <c r="H33" s="216"/>
      <c r="I33" s="216"/>
      <c r="J33" s="216"/>
      <c r="K33" s="216"/>
      <c r="L33" s="220"/>
      <c r="M33"/>
      <c r="N33" s="64"/>
      <c r="O33" s="64"/>
    </row>
    <row r="34" spans="1:15" ht="15" x14ac:dyDescent="0.25">
      <c r="A34" s="61">
        <v>45016</v>
      </c>
      <c r="B34" s="215"/>
      <c r="C34" s="207"/>
      <c r="D34" s="216"/>
      <c r="E34" s="219"/>
      <c r="F34" s="216"/>
      <c r="G34" s="219"/>
      <c r="H34" s="216"/>
      <c r="I34" s="216"/>
      <c r="J34" s="216"/>
      <c r="K34" s="216"/>
      <c r="L34" s="220"/>
      <c r="M34"/>
      <c r="N34" s="64"/>
      <c r="O34" s="64"/>
    </row>
    <row r="35" spans="1:15" ht="15" x14ac:dyDescent="0.25">
      <c r="A35" s="61">
        <v>45046</v>
      </c>
      <c r="B35" s="215"/>
      <c r="C35" s="207"/>
      <c r="D35" s="216"/>
      <c r="E35" s="219"/>
      <c r="F35" s="216"/>
      <c r="G35" s="219"/>
      <c r="H35" s="216"/>
      <c r="I35" s="216"/>
      <c r="J35" s="216"/>
      <c r="K35" s="216"/>
      <c r="L35" s="220"/>
      <c r="M35"/>
      <c r="N35" s="64"/>
      <c r="O35" s="64"/>
    </row>
    <row r="36" spans="1:15" ht="15" x14ac:dyDescent="0.25">
      <c r="A36" s="61">
        <v>45077</v>
      </c>
      <c r="B36" s="215"/>
      <c r="C36" s="207"/>
      <c r="D36" s="216"/>
      <c r="E36" s="219"/>
      <c r="F36" s="216"/>
      <c r="G36" s="219"/>
      <c r="H36" s="216"/>
      <c r="I36" s="216"/>
      <c r="J36" s="216"/>
      <c r="K36" s="216"/>
      <c r="L36" s="220"/>
      <c r="M36"/>
      <c r="N36" s="64"/>
      <c r="O36" s="64"/>
    </row>
    <row r="37" spans="1:15" ht="15" x14ac:dyDescent="0.25">
      <c r="A37" s="61">
        <v>45107</v>
      </c>
      <c r="B37" s="215"/>
      <c r="C37" s="207"/>
      <c r="D37" s="216"/>
      <c r="E37" s="219"/>
      <c r="F37" s="216"/>
      <c r="G37" s="219"/>
      <c r="H37" s="216"/>
      <c r="I37" s="216"/>
      <c r="J37" s="216"/>
      <c r="K37" s="216"/>
      <c r="L37" s="220"/>
      <c r="M37"/>
      <c r="N37" s="64"/>
      <c r="O37" s="64"/>
    </row>
    <row r="38" spans="1:15" ht="15" x14ac:dyDescent="0.25">
      <c r="A38" s="61">
        <v>45138</v>
      </c>
      <c r="B38" s="215"/>
      <c r="C38" s="207"/>
      <c r="D38" s="216"/>
      <c r="E38" s="219"/>
      <c r="F38" s="216"/>
      <c r="G38" s="219"/>
      <c r="H38" s="216"/>
      <c r="I38" s="216"/>
      <c r="J38" s="216"/>
      <c r="K38" s="216"/>
      <c r="L38" s="220"/>
      <c r="M38"/>
      <c r="N38" s="64"/>
      <c r="O38" s="64"/>
    </row>
    <row r="39" spans="1:15" ht="15" x14ac:dyDescent="0.25">
      <c r="A39" s="61">
        <v>45169</v>
      </c>
      <c r="B39" s="215"/>
      <c r="C39" s="207"/>
      <c r="D39" s="216"/>
      <c r="E39" s="219"/>
      <c r="F39" s="216"/>
      <c r="G39" s="219"/>
      <c r="H39" s="216"/>
      <c r="I39" s="216"/>
      <c r="J39" s="212"/>
      <c r="K39" s="216"/>
      <c r="L39" s="220"/>
      <c r="M39"/>
      <c r="N39" s="64"/>
      <c r="O39" s="64"/>
    </row>
    <row r="40" spans="1:15" ht="15" x14ac:dyDescent="0.25">
      <c r="A40" s="61">
        <v>45199</v>
      </c>
      <c r="B40" s="215"/>
      <c r="C40" s="207"/>
      <c r="D40" s="216"/>
      <c r="E40" s="219"/>
      <c r="F40" s="216"/>
      <c r="G40" s="219"/>
      <c r="H40" s="216"/>
      <c r="I40" s="216"/>
      <c r="J40" s="216"/>
      <c r="K40" s="216"/>
      <c r="L40" s="220"/>
      <c r="M40"/>
      <c r="N40" s="64"/>
      <c r="O40" s="64"/>
    </row>
    <row r="41" spans="1:15" ht="15" x14ac:dyDescent="0.25">
      <c r="A41" s="61">
        <v>45230</v>
      </c>
      <c r="B41" s="215"/>
      <c r="C41" s="207"/>
      <c r="D41" s="216"/>
      <c r="E41" s="219"/>
      <c r="F41" s="216"/>
      <c r="G41" s="219"/>
      <c r="H41" s="216"/>
      <c r="I41" s="216"/>
      <c r="J41" s="216"/>
      <c r="K41" s="216"/>
      <c r="L41" s="220"/>
      <c r="M41"/>
      <c r="N41" s="64"/>
      <c r="O41" s="64"/>
    </row>
    <row r="42" spans="1:15" ht="15" x14ac:dyDescent="0.25">
      <c r="A42" s="61">
        <v>45260</v>
      </c>
      <c r="B42" s="215"/>
      <c r="C42" s="207"/>
      <c r="D42" s="216"/>
      <c r="E42" s="219"/>
      <c r="F42" s="216"/>
      <c r="G42" s="219"/>
      <c r="H42" s="216"/>
      <c r="I42" s="216"/>
      <c r="J42" s="216"/>
      <c r="K42" s="216"/>
      <c r="L42" s="220"/>
      <c r="M42"/>
      <c r="N42" s="64"/>
      <c r="O42" s="64"/>
    </row>
    <row r="43" spans="1:15" ht="15" x14ac:dyDescent="0.25">
      <c r="A43" s="61">
        <v>45291</v>
      </c>
      <c r="B43" s="215"/>
      <c r="C43" s="207"/>
      <c r="D43" s="216"/>
      <c r="E43" s="219"/>
      <c r="F43" s="216"/>
      <c r="G43" s="219"/>
      <c r="H43" s="216"/>
      <c r="I43" s="216"/>
      <c r="J43" s="216"/>
      <c r="K43" s="216"/>
      <c r="L43" s="220"/>
      <c r="M43"/>
      <c r="N43" s="64"/>
      <c r="O43" s="64"/>
    </row>
    <row r="44" spans="1:15" ht="15" x14ac:dyDescent="0.25">
      <c r="A44" s="61">
        <v>45322</v>
      </c>
      <c r="B44" s="215"/>
      <c r="C44" s="207"/>
      <c r="D44" s="216"/>
      <c r="E44" s="219"/>
      <c r="F44" s="216"/>
      <c r="G44" s="219"/>
      <c r="H44" s="216"/>
      <c r="I44" s="216"/>
      <c r="J44" s="216"/>
      <c r="K44" s="216"/>
      <c r="L44" s="220"/>
      <c r="M44"/>
      <c r="N44" s="64"/>
      <c r="O44" s="64"/>
    </row>
    <row r="45" spans="1:15" ht="15" x14ac:dyDescent="0.25">
      <c r="A45" s="61">
        <v>45351</v>
      </c>
      <c r="B45" s="215"/>
      <c r="C45" s="207"/>
      <c r="D45" s="216"/>
      <c r="E45" s="219"/>
      <c r="F45" s="216"/>
      <c r="G45" s="219"/>
      <c r="H45" s="216"/>
      <c r="I45" s="216"/>
      <c r="J45" s="216"/>
      <c r="K45" s="216"/>
      <c r="L45" s="220"/>
      <c r="M45"/>
      <c r="N45" s="64"/>
      <c r="O45" s="64"/>
    </row>
    <row r="46" spans="1:15" ht="15" x14ac:dyDescent="0.25">
      <c r="A46" s="61">
        <v>45382</v>
      </c>
      <c r="B46" s="215"/>
      <c r="C46" s="207"/>
      <c r="D46" s="216"/>
      <c r="E46" s="219"/>
      <c r="F46" s="216"/>
      <c r="G46" s="219"/>
      <c r="H46" s="216"/>
      <c r="I46" s="216"/>
      <c r="J46" s="216"/>
      <c r="K46" s="216"/>
      <c r="L46" s="220"/>
      <c r="M46"/>
      <c r="N46" s="64"/>
      <c r="O46" s="64"/>
    </row>
    <row r="47" spans="1:15" ht="15" x14ac:dyDescent="0.25">
      <c r="A47" s="61">
        <v>45412</v>
      </c>
      <c r="B47" s="215"/>
      <c r="C47" s="207"/>
      <c r="D47" s="216"/>
      <c r="E47" s="219"/>
      <c r="F47" s="216"/>
      <c r="G47" s="219"/>
      <c r="H47" s="216"/>
      <c r="I47" s="216"/>
      <c r="J47" s="216"/>
      <c r="K47" s="216"/>
      <c r="L47" s="220"/>
      <c r="M47"/>
      <c r="N47" s="64"/>
      <c r="O47" s="64"/>
    </row>
    <row r="48" spans="1:15" ht="15" x14ac:dyDescent="0.25">
      <c r="A48" s="61">
        <v>45443</v>
      </c>
      <c r="B48" s="215"/>
      <c r="C48" s="207"/>
      <c r="D48" s="216"/>
      <c r="E48" s="219"/>
      <c r="F48" s="216"/>
      <c r="G48" s="219"/>
      <c r="H48" s="216"/>
      <c r="I48" s="216"/>
      <c r="J48" s="216"/>
      <c r="K48" s="216"/>
      <c r="L48" s="220"/>
      <c r="M48"/>
      <c r="N48" s="64"/>
      <c r="O48" s="64"/>
    </row>
    <row r="49" spans="1:15" ht="15" x14ac:dyDescent="0.25">
      <c r="A49" s="61">
        <v>45473</v>
      </c>
      <c r="B49" s="215"/>
      <c r="C49" s="207"/>
      <c r="D49" s="216"/>
      <c r="E49" s="219"/>
      <c r="F49" s="216"/>
      <c r="G49" s="219"/>
      <c r="H49" s="216"/>
      <c r="I49" s="216"/>
      <c r="J49" s="216"/>
      <c r="K49" s="216"/>
      <c r="L49" s="220"/>
      <c r="M49"/>
      <c r="N49" s="64"/>
      <c r="O49" s="64"/>
    </row>
    <row r="50" spans="1:15" ht="15" x14ac:dyDescent="0.25">
      <c r="A50" s="61">
        <v>45504</v>
      </c>
      <c r="B50" s="215"/>
      <c r="C50" s="207"/>
      <c r="D50" s="216"/>
      <c r="E50" s="219"/>
      <c r="F50" s="216"/>
      <c r="G50" s="219"/>
      <c r="H50" s="216"/>
      <c r="I50" s="216"/>
      <c r="J50" s="216"/>
      <c r="K50" s="216"/>
      <c r="L50" s="220"/>
      <c r="M50"/>
      <c r="N50" s="64"/>
      <c r="O50" s="64"/>
    </row>
    <row r="51" spans="1:15" ht="15" x14ac:dyDescent="0.25">
      <c r="A51" s="61">
        <v>45535</v>
      </c>
      <c r="B51" s="215"/>
      <c r="C51" s="207"/>
      <c r="D51" s="216"/>
      <c r="E51" s="219"/>
      <c r="F51" s="216"/>
      <c r="G51" s="219"/>
      <c r="H51" s="216"/>
      <c r="I51" s="216"/>
      <c r="J51" s="216"/>
      <c r="K51" s="216"/>
      <c r="L51" s="220"/>
      <c r="M51"/>
      <c r="N51" s="64"/>
      <c r="O51" s="64"/>
    </row>
    <row r="52" spans="1:15" ht="15" x14ac:dyDescent="0.25">
      <c r="A52" s="61">
        <v>45565</v>
      </c>
      <c r="B52" s="215"/>
      <c r="C52" s="207"/>
      <c r="D52" s="216"/>
      <c r="E52" s="219"/>
      <c r="F52" s="216"/>
      <c r="G52" s="219"/>
      <c r="H52" s="216"/>
      <c r="I52" s="216"/>
      <c r="J52" s="216"/>
      <c r="K52" s="216"/>
      <c r="L52" s="220"/>
      <c r="M52"/>
      <c r="N52" s="64"/>
      <c r="O52" s="64"/>
    </row>
    <row r="53" spans="1:15" ht="15" x14ac:dyDescent="0.25">
      <c r="A53" s="61">
        <v>45596</v>
      </c>
      <c r="B53" s="215"/>
      <c r="C53" s="207"/>
      <c r="D53" s="216"/>
      <c r="E53" s="219"/>
      <c r="F53" s="216"/>
      <c r="G53" s="219"/>
      <c r="H53" s="216"/>
      <c r="I53" s="216"/>
      <c r="J53" s="216"/>
      <c r="K53" s="216"/>
      <c r="L53" s="220"/>
      <c r="M53"/>
      <c r="N53" s="64"/>
      <c r="O53" s="64"/>
    </row>
    <row r="54" spans="1:15" ht="15" x14ac:dyDescent="0.25">
      <c r="A54" s="61">
        <v>45626</v>
      </c>
      <c r="B54" s="215"/>
      <c r="C54" s="207"/>
      <c r="D54" s="216"/>
      <c r="E54" s="219"/>
      <c r="F54" s="216"/>
      <c r="G54" s="219"/>
      <c r="H54" s="216"/>
      <c r="I54" s="216"/>
      <c r="J54" s="216"/>
      <c r="K54" s="216"/>
      <c r="L54" s="220"/>
      <c r="M54"/>
      <c r="N54" s="64"/>
      <c r="O54" s="64"/>
    </row>
    <row r="55" spans="1:15" ht="15" x14ac:dyDescent="0.25">
      <c r="A55" s="61">
        <v>45657</v>
      </c>
      <c r="B55" s="215"/>
      <c r="C55" s="207"/>
      <c r="D55" s="216"/>
      <c r="E55" s="219"/>
      <c r="F55" s="216"/>
      <c r="G55" s="219"/>
      <c r="H55" s="216"/>
      <c r="I55" s="216"/>
      <c r="J55" s="216"/>
      <c r="K55" s="216"/>
      <c r="L55" s="220"/>
      <c r="M55"/>
      <c r="N55" s="64"/>
      <c r="O55" s="64"/>
    </row>
    <row r="56" spans="1:15" ht="15" x14ac:dyDescent="0.25">
      <c r="A56" s="61">
        <v>45688</v>
      </c>
      <c r="B56" s="215"/>
      <c r="C56" s="207"/>
      <c r="D56" s="216"/>
      <c r="E56" s="219"/>
      <c r="F56" s="216"/>
      <c r="G56" s="219"/>
      <c r="H56" s="216"/>
      <c r="I56" s="216"/>
      <c r="J56" s="216"/>
      <c r="K56" s="216"/>
      <c r="L56" s="220"/>
      <c r="M56"/>
      <c r="N56" s="64"/>
      <c r="O56" s="64"/>
    </row>
    <row r="57" spans="1:15" ht="15" x14ac:dyDescent="0.25">
      <c r="A57" s="61">
        <v>45716</v>
      </c>
      <c r="B57" s="215"/>
      <c r="C57" s="207"/>
      <c r="D57" s="216"/>
      <c r="E57" s="219"/>
      <c r="F57" s="216"/>
      <c r="G57" s="219"/>
      <c r="H57" s="216"/>
      <c r="I57" s="216"/>
      <c r="J57" s="216"/>
      <c r="K57" s="216"/>
      <c r="L57" s="220"/>
      <c r="M57"/>
      <c r="N57" s="64"/>
      <c r="O57" s="64"/>
    </row>
    <row r="58" spans="1:15" ht="15" customHeight="1" x14ac:dyDescent="0.25">
      <c r="A58" s="61">
        <v>45747</v>
      </c>
      <c r="B58" s="215"/>
      <c r="C58" s="207"/>
      <c r="D58" s="216"/>
      <c r="E58" s="219"/>
      <c r="F58" s="216"/>
      <c r="G58" s="219"/>
      <c r="H58" s="216"/>
      <c r="I58" s="216"/>
      <c r="J58" s="216"/>
      <c r="K58" s="216"/>
      <c r="L58" s="220"/>
      <c r="M58"/>
      <c r="N58" s="64"/>
      <c r="O58" s="64"/>
    </row>
    <row r="59" spans="1:15" ht="15" customHeight="1" x14ac:dyDescent="0.25">
      <c r="A59" s="61">
        <v>45777</v>
      </c>
      <c r="B59" s="215"/>
      <c r="C59" s="207"/>
      <c r="D59" s="216"/>
      <c r="E59" s="219"/>
      <c r="F59" s="216"/>
      <c r="G59" s="219"/>
      <c r="H59" s="216"/>
      <c r="I59" s="216"/>
      <c r="J59" s="216"/>
      <c r="K59" s="216"/>
      <c r="L59" s="220"/>
      <c r="M59"/>
      <c r="N59" s="64"/>
      <c r="O59" s="64"/>
    </row>
    <row r="60" spans="1:15" ht="15" customHeight="1" x14ac:dyDescent="0.25">
      <c r="A60" s="61">
        <v>45808</v>
      </c>
      <c r="B60" s="215"/>
      <c r="C60" s="207"/>
      <c r="D60" s="216"/>
      <c r="E60" s="219"/>
      <c r="F60" s="216"/>
      <c r="G60" s="219"/>
      <c r="H60" s="216"/>
      <c r="I60" s="216"/>
      <c r="J60" s="216"/>
      <c r="K60" s="216"/>
      <c r="L60" s="220"/>
      <c r="M60"/>
      <c r="N60" s="64"/>
      <c r="O60" s="64"/>
    </row>
    <row r="61" spans="1:15" ht="15" x14ac:dyDescent="0.25">
      <c r="A61" s="61">
        <v>45838</v>
      </c>
      <c r="B61" s="215"/>
      <c r="C61" s="207"/>
      <c r="D61" s="216"/>
      <c r="E61" s="219"/>
      <c r="F61" s="216"/>
      <c r="G61" s="219"/>
      <c r="H61" s="216"/>
      <c r="I61" s="216"/>
      <c r="J61" s="216"/>
      <c r="K61" s="216"/>
      <c r="L61" s="220"/>
      <c r="M61"/>
      <c r="N61" s="64"/>
      <c r="O61" s="64"/>
    </row>
    <row r="62" spans="1:15" ht="15" x14ac:dyDescent="0.25">
      <c r="A62" s="61">
        <v>45869</v>
      </c>
      <c r="B62" s="215"/>
      <c r="C62" s="207"/>
      <c r="D62" s="216"/>
      <c r="E62" s="219"/>
      <c r="F62" s="216"/>
      <c r="G62" s="219"/>
      <c r="H62" s="216"/>
      <c r="I62" s="216"/>
      <c r="J62" s="216"/>
      <c r="K62" s="216"/>
      <c r="L62" s="220"/>
      <c r="M62"/>
      <c r="N62" s="64"/>
      <c r="O62" s="64"/>
    </row>
    <row r="63" spans="1:15" ht="15" x14ac:dyDescent="0.25">
      <c r="A63" s="61">
        <v>45900</v>
      </c>
      <c r="B63" s="215"/>
      <c r="C63" s="207"/>
      <c r="D63" s="216"/>
      <c r="E63" s="219"/>
      <c r="F63" s="216"/>
      <c r="G63" s="219"/>
      <c r="H63" s="216"/>
      <c r="I63" s="216"/>
      <c r="J63" s="216"/>
      <c r="K63" s="216"/>
      <c r="L63" s="220"/>
      <c r="M63"/>
      <c r="N63" s="64"/>
      <c r="O63" s="64"/>
    </row>
    <row r="64" spans="1:15" ht="15" x14ac:dyDescent="0.25">
      <c r="A64" s="61">
        <v>45930</v>
      </c>
      <c r="B64" s="215"/>
      <c r="C64" s="207"/>
      <c r="D64" s="216"/>
      <c r="E64" s="219"/>
      <c r="F64" s="216"/>
      <c r="G64" s="219"/>
      <c r="H64" s="216"/>
      <c r="I64" s="216"/>
      <c r="J64" s="216"/>
      <c r="K64" s="216"/>
      <c r="L64" s="220"/>
      <c r="M64"/>
      <c r="N64" s="64"/>
      <c r="O64" s="64"/>
    </row>
    <row r="65" spans="1:15" ht="15" x14ac:dyDescent="0.25">
      <c r="A65" s="61">
        <v>45961</v>
      </c>
      <c r="B65" s="215"/>
      <c r="C65" s="207"/>
      <c r="D65" s="216"/>
      <c r="E65" s="219"/>
      <c r="F65" s="216"/>
      <c r="G65" s="219"/>
      <c r="H65" s="216"/>
      <c r="I65" s="216"/>
      <c r="J65" s="216"/>
      <c r="K65" s="216"/>
      <c r="L65" s="220"/>
      <c r="M65"/>
      <c r="N65" s="64"/>
      <c r="O65" s="64"/>
    </row>
    <row r="66" spans="1:15" ht="15" x14ac:dyDescent="0.25">
      <c r="A66" s="61">
        <v>45991</v>
      </c>
      <c r="B66" s="215"/>
      <c r="C66" s="207"/>
      <c r="D66" s="216"/>
      <c r="E66" s="219"/>
      <c r="F66" s="216"/>
      <c r="G66" s="219"/>
      <c r="H66" s="216"/>
      <c r="I66" s="216"/>
      <c r="J66" s="216"/>
      <c r="K66" s="216"/>
      <c r="L66" s="220"/>
      <c r="M66"/>
      <c r="N66" s="64"/>
    </row>
    <row r="67" spans="1:15" ht="15.75" thickBot="1" x14ac:dyDescent="0.3">
      <c r="A67" s="61">
        <v>46022</v>
      </c>
      <c r="B67" s="221"/>
      <c r="C67" s="222"/>
      <c r="D67" s="223"/>
      <c r="E67" s="224"/>
      <c r="F67" s="223"/>
      <c r="G67" s="224"/>
      <c r="H67" s="223"/>
      <c r="I67" s="223"/>
      <c r="J67" s="223"/>
      <c r="K67" s="223"/>
      <c r="L67" s="225"/>
      <c r="M67"/>
    </row>
    <row r="68" spans="1:15" ht="13.5" thickTop="1" x14ac:dyDescent="0.2">
      <c r="A68" s="81" t="s">
        <v>63</v>
      </c>
      <c r="B68" s="62"/>
      <c r="C68" s="82">
        <f>C67-SUM('Forecast Additions (R)'!K14:K67)</f>
        <v>0</v>
      </c>
      <c r="D68" s="84">
        <f>F67+SUM(D14:D67)</f>
        <v>0</v>
      </c>
      <c r="E68" s="85">
        <f>G67+SUM(E14:E67)</f>
        <v>0</v>
      </c>
      <c r="F68" s="62"/>
      <c r="G68" s="63"/>
      <c r="H68" s="62"/>
      <c r="I68" s="62"/>
      <c r="J68" s="62"/>
      <c r="K68" s="62"/>
      <c r="L68" s="94"/>
      <c r="M68" s="6"/>
    </row>
    <row r="69" spans="1:15" ht="13.5" thickBot="1" x14ac:dyDescent="0.25">
      <c r="A69" s="68" t="s">
        <v>144</v>
      </c>
      <c r="B69" s="187"/>
      <c r="C69" s="188"/>
      <c r="D69" s="187"/>
      <c r="E69" s="187"/>
      <c r="F69" s="187"/>
      <c r="G69" s="189"/>
      <c r="H69" s="187"/>
      <c r="I69" s="187"/>
      <c r="J69" s="187"/>
      <c r="K69" s="187"/>
      <c r="L69" s="95"/>
      <c r="M69" s="6"/>
      <c r="N69" s="64"/>
      <c r="O69" s="64"/>
    </row>
    <row r="70" spans="1:15" ht="13.5" thickTop="1" x14ac:dyDescent="0.2">
      <c r="A70" s="69" t="s">
        <v>145</v>
      </c>
      <c r="B70" s="226"/>
      <c r="C70" s="214"/>
      <c r="D70" s="214"/>
      <c r="E70" s="214"/>
      <c r="F70" s="214"/>
      <c r="G70" s="214"/>
      <c r="H70" s="214"/>
      <c r="I70" s="214"/>
      <c r="J70" s="214"/>
      <c r="K70" s="214"/>
      <c r="L70" s="227"/>
      <c r="M70" s="6"/>
      <c r="N70" s="64"/>
      <c r="O70" s="64"/>
    </row>
    <row r="71" spans="1:15" ht="13.5" thickBot="1" x14ac:dyDescent="0.25">
      <c r="A71" s="70" t="s">
        <v>146</v>
      </c>
      <c r="B71" s="228"/>
      <c r="C71" s="229"/>
      <c r="D71" s="229"/>
      <c r="E71" s="230"/>
      <c r="F71" s="229"/>
      <c r="G71" s="229"/>
      <c r="H71" s="229"/>
      <c r="I71" s="229"/>
      <c r="J71" s="229"/>
      <c r="K71" s="229"/>
      <c r="L71" s="231"/>
      <c r="M71" s="6"/>
      <c r="N71" s="64"/>
      <c r="O71" s="64"/>
    </row>
    <row r="72" spans="1:15" ht="14.25" thickTop="1" thickBot="1" x14ac:dyDescent="0.25">
      <c r="A72" s="86" t="s">
        <v>143</v>
      </c>
      <c r="B72" s="71"/>
      <c r="C72" s="190"/>
      <c r="D72" s="71"/>
      <c r="E72" s="71"/>
      <c r="F72" s="71"/>
      <c r="G72" s="191"/>
      <c r="H72" s="71"/>
      <c r="I72" s="71"/>
      <c r="J72" s="71"/>
      <c r="K72" s="71"/>
      <c r="L72" s="192"/>
      <c r="M72" s="6"/>
    </row>
    <row r="73" spans="1:15" ht="13.5" thickTop="1" x14ac:dyDescent="0.2">
      <c r="A73" s="87" t="s">
        <v>147</v>
      </c>
      <c r="B73" s="226"/>
      <c r="C73" s="214"/>
      <c r="D73" s="214"/>
      <c r="E73" s="214"/>
      <c r="F73" s="214"/>
      <c r="G73" s="214"/>
      <c r="H73" s="214"/>
      <c r="I73" s="214"/>
      <c r="J73" s="214"/>
      <c r="K73" s="214"/>
      <c r="L73" s="227"/>
      <c r="M73" s="6"/>
      <c r="N73" s="6"/>
    </row>
    <row r="74" spans="1:15" ht="13.5" thickBot="1" x14ac:dyDescent="0.25">
      <c r="A74" s="88" t="s">
        <v>148</v>
      </c>
      <c r="B74" s="228"/>
      <c r="C74" s="229"/>
      <c r="D74" s="229"/>
      <c r="E74" s="230"/>
      <c r="F74" s="229"/>
      <c r="G74" s="229"/>
      <c r="H74" s="229"/>
      <c r="I74" s="229"/>
      <c r="J74" s="229"/>
      <c r="K74" s="229"/>
      <c r="L74" s="231"/>
      <c r="M74" s="6"/>
    </row>
    <row r="75" spans="1:15" ht="15.75" thickTop="1" x14ac:dyDescent="0.25">
      <c r="A75"/>
      <c r="B75"/>
      <c r="C75"/>
      <c r="D75"/>
      <c r="E75"/>
      <c r="F75"/>
      <c r="G75"/>
      <c r="H75"/>
      <c r="I75"/>
      <c r="J75"/>
      <c r="K75"/>
      <c r="L75"/>
      <c r="M75"/>
    </row>
    <row r="76" spans="1:15" ht="15" x14ac:dyDescent="0.25">
      <c r="A76"/>
      <c r="B76"/>
      <c r="C76"/>
      <c r="D76"/>
      <c r="E76"/>
      <c r="F76"/>
      <c r="G76"/>
      <c r="H76"/>
      <c r="I76"/>
      <c r="J76"/>
      <c r="K76"/>
      <c r="L76"/>
      <c r="M76"/>
    </row>
    <row r="77" spans="1:15" ht="15" x14ac:dyDescent="0.25">
      <c r="A77"/>
      <c r="B77"/>
      <c r="C77"/>
      <c r="D77"/>
      <c r="E77"/>
      <c r="F77"/>
      <c r="G77"/>
      <c r="H77"/>
      <c r="I77"/>
      <c r="J77"/>
      <c r="K77"/>
      <c r="L77"/>
      <c r="M77"/>
    </row>
    <row r="78" spans="1:15" ht="15" x14ac:dyDescent="0.25">
      <c r="A78"/>
      <c r="B78"/>
      <c r="C78"/>
      <c r="D78"/>
      <c r="E78"/>
      <c r="F78"/>
      <c r="G78"/>
      <c r="H78"/>
      <c r="I78"/>
      <c r="J78"/>
      <c r="K78"/>
      <c r="L78"/>
      <c r="M78"/>
    </row>
    <row r="79" spans="1:15" ht="15" x14ac:dyDescent="0.25">
      <c r="A79"/>
      <c r="B79"/>
      <c r="C79"/>
      <c r="D79"/>
      <c r="E79"/>
      <c r="F79"/>
      <c r="G79"/>
      <c r="H79"/>
      <c r="I79"/>
      <c r="J79"/>
      <c r="K79"/>
      <c r="L79"/>
      <c r="M79"/>
    </row>
    <row r="80" spans="1:15" ht="15" x14ac:dyDescent="0.25">
      <c r="A80"/>
      <c r="B80"/>
      <c r="C80"/>
      <c r="D80"/>
      <c r="E80"/>
      <c r="F80"/>
      <c r="G80"/>
      <c r="H80"/>
      <c r="I80"/>
      <c r="J80"/>
      <c r="K80"/>
      <c r="L80"/>
      <c r="M80"/>
    </row>
    <row r="81" spans="1:13" ht="15" x14ac:dyDescent="0.25">
      <c r="A81"/>
      <c r="B81"/>
      <c r="C81"/>
      <c r="D81"/>
      <c r="E81"/>
      <c r="F81"/>
      <c r="G81"/>
      <c r="H81"/>
      <c r="I81"/>
      <c r="J81"/>
      <c r="K81"/>
      <c r="L81"/>
      <c r="M81"/>
    </row>
    <row r="82" spans="1:13" ht="15" x14ac:dyDescent="0.25">
      <c r="A82"/>
      <c r="B82"/>
      <c r="C82"/>
      <c r="D82"/>
      <c r="E82"/>
      <c r="F82"/>
      <c r="G82"/>
      <c r="H82"/>
      <c r="I82"/>
      <c r="J82"/>
      <c r="K82"/>
      <c r="L82"/>
      <c r="M82"/>
    </row>
    <row r="83" spans="1:13" ht="15" x14ac:dyDescent="0.25">
      <c r="A83"/>
      <c r="B83"/>
      <c r="C83"/>
      <c r="D83"/>
      <c r="E83"/>
      <c r="F83"/>
      <c r="G83"/>
      <c r="H83"/>
      <c r="I83"/>
      <c r="J83"/>
      <c r="K83"/>
      <c r="L83"/>
      <c r="M83"/>
    </row>
    <row r="84" spans="1:13" ht="15" x14ac:dyDescent="0.25">
      <c r="A84"/>
      <c r="B84"/>
      <c r="C84"/>
      <c r="D84"/>
      <c r="E84"/>
      <c r="F84"/>
      <c r="G84"/>
      <c r="H84"/>
      <c r="I84"/>
      <c r="J84"/>
      <c r="K84"/>
      <c r="L84"/>
      <c r="M84"/>
    </row>
    <row r="85" spans="1:13" ht="15" x14ac:dyDescent="0.25">
      <c r="A85"/>
      <c r="B85"/>
      <c r="C85"/>
      <c r="D85"/>
      <c r="E85"/>
      <c r="F85"/>
      <c r="G85"/>
      <c r="H85"/>
      <c r="I85"/>
      <c r="J85"/>
      <c r="K85"/>
      <c r="L85"/>
      <c r="M85"/>
    </row>
    <row r="86" spans="1:13" ht="15" x14ac:dyDescent="0.25">
      <c r="A86"/>
      <c r="B86"/>
      <c r="C86"/>
      <c r="D86"/>
      <c r="E86"/>
      <c r="F86"/>
      <c r="G86"/>
      <c r="H86"/>
      <c r="I86"/>
      <c r="J86"/>
      <c r="K86"/>
      <c r="L86"/>
      <c r="M86"/>
    </row>
    <row r="87" spans="1:13" ht="15" x14ac:dyDescent="0.25">
      <c r="A87"/>
      <c r="B87"/>
      <c r="C87"/>
      <c r="D87"/>
      <c r="E87"/>
      <c r="F87"/>
      <c r="G87"/>
      <c r="H87"/>
      <c r="I87"/>
      <c r="J87"/>
      <c r="K87"/>
      <c r="L87"/>
      <c r="M87"/>
    </row>
    <row r="88" spans="1:13" ht="15" x14ac:dyDescent="0.25">
      <c r="A88"/>
      <c r="B88"/>
      <c r="C88"/>
      <c r="D88"/>
      <c r="E88"/>
      <c r="F88"/>
      <c r="G88"/>
      <c r="H88"/>
      <c r="I88"/>
      <c r="J88"/>
      <c r="K88"/>
      <c r="L88"/>
      <c r="M88"/>
    </row>
    <row r="89" spans="1:13" ht="15" x14ac:dyDescent="0.25">
      <c r="A89"/>
      <c r="B89"/>
      <c r="C89"/>
      <c r="D89"/>
      <c r="E89"/>
      <c r="F89"/>
      <c r="G89"/>
      <c r="H89"/>
      <c r="I89"/>
      <c r="J89"/>
      <c r="K89"/>
      <c r="L89"/>
      <c r="M89"/>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13"/>
  <sheetViews>
    <sheetView zoomScaleNormal="100" workbookViewId="0">
      <pane xSplit="1" ySplit="6" topLeftCell="B7" activePane="bottomRight" state="frozen"/>
      <selection activeCell="B34" activeCellId="1" sqref="E21 B34"/>
      <selection pane="topRight" activeCell="B34" activeCellId="1" sqref="E21 B34"/>
      <selection pane="bottomLeft" activeCell="B34" activeCellId="1" sqref="E21 B34"/>
      <selection pane="bottomRight"/>
    </sheetView>
  </sheetViews>
  <sheetFormatPr defaultColWidth="9.140625" defaultRowHeight="12.75" x14ac:dyDescent="0.2"/>
  <cols>
    <col min="1" max="1" width="9.140625" style="12"/>
    <col min="2" max="2" width="1.5703125" style="12" customWidth="1"/>
    <col min="3" max="3" width="8.140625" style="12" bestFit="1" customWidth="1"/>
    <col min="4" max="4" width="9" style="12" bestFit="1" customWidth="1"/>
    <col min="5" max="5" width="1.5703125" style="12" customWidth="1"/>
    <col min="6" max="6" width="8.140625" style="12" bestFit="1" customWidth="1"/>
    <col min="7" max="7" width="9" style="12" bestFit="1" customWidth="1"/>
    <col min="8" max="8" width="1.5703125" style="12" customWidth="1"/>
    <col min="9" max="9" width="8.140625" style="12" bestFit="1" customWidth="1"/>
    <col min="10" max="10" width="9" style="12" bestFit="1" customWidth="1"/>
    <col min="11" max="11" width="1.5703125" style="12" customWidth="1"/>
    <col min="12" max="12" width="8.140625" style="12" bestFit="1" customWidth="1"/>
    <col min="13" max="13" width="9" style="12" bestFit="1" customWidth="1"/>
    <col min="14" max="14" width="1.5703125" style="12" customWidth="1"/>
    <col min="15" max="15" width="8.140625" style="12" bestFit="1" customWidth="1"/>
    <col min="16" max="16" width="9" style="12" bestFit="1" customWidth="1"/>
    <col min="17" max="17" width="1.5703125" style="12" customWidth="1"/>
    <col min="18" max="18" width="8.140625" style="12" bestFit="1" customWidth="1"/>
    <col min="19" max="19" width="9" style="12" bestFit="1" customWidth="1"/>
    <col min="20" max="20" width="1.5703125" style="12" customWidth="1"/>
    <col min="21" max="21" width="8.140625" style="12" bestFit="1" customWidth="1"/>
    <col min="22" max="22" width="9" style="12" bestFit="1" customWidth="1"/>
    <col min="23" max="23" width="1.5703125" style="12" customWidth="1"/>
    <col min="24" max="24" width="8.140625" style="12" bestFit="1" customWidth="1"/>
    <col min="25" max="25" width="9" style="12" bestFit="1" customWidth="1"/>
    <col min="26" max="26" width="1.5703125" style="12" customWidth="1"/>
    <col min="27" max="27" width="8.140625" style="12" bestFit="1" customWidth="1"/>
    <col min="28" max="28" width="9" style="12" bestFit="1" customWidth="1"/>
    <col min="29" max="29" width="1.5703125" style="12" customWidth="1"/>
    <col min="30" max="30" width="9.140625" style="12"/>
    <col min="31" max="31" width="9" style="12" bestFit="1" customWidth="1"/>
    <col min="32" max="32" width="1.5703125" style="12" customWidth="1"/>
    <col min="33" max="34" width="9.140625" style="12"/>
    <col min="35" max="35" width="1" style="12" customWidth="1"/>
    <col min="36" max="37" width="9.140625" style="12"/>
    <col min="38" max="38" width="2.140625" style="12" customWidth="1"/>
    <col min="39" max="16384" width="9.140625" style="12"/>
  </cols>
  <sheetData>
    <row r="1" spans="1:144" x14ac:dyDescent="0.2">
      <c r="A1" s="10" t="s">
        <v>59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144" x14ac:dyDescent="0.2">
      <c r="A2" s="10" t="s">
        <v>60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144" x14ac:dyDescent="0.2">
      <c r="A3" s="13"/>
    </row>
    <row r="4" spans="1:144" x14ac:dyDescent="0.2">
      <c r="A4" s="13" t="s">
        <v>43</v>
      </c>
    </row>
    <row r="5" spans="1:144" x14ac:dyDescent="0.2">
      <c r="C5" s="14" t="s">
        <v>44</v>
      </c>
      <c r="F5" s="14" t="s">
        <v>44</v>
      </c>
      <c r="I5" s="14" t="s">
        <v>44</v>
      </c>
      <c r="L5" s="14" t="s">
        <v>44</v>
      </c>
      <c r="O5" s="14" t="s">
        <v>44</v>
      </c>
      <c r="R5" s="14" t="s">
        <v>44</v>
      </c>
      <c r="U5" s="14" t="s">
        <v>45</v>
      </c>
      <c r="X5" s="14" t="s">
        <v>45</v>
      </c>
      <c r="AA5" s="14" t="s">
        <v>45</v>
      </c>
      <c r="AD5" s="14" t="s">
        <v>46</v>
      </c>
      <c r="AG5" s="14" t="s">
        <v>46</v>
      </c>
      <c r="AJ5" s="15" t="s">
        <v>47</v>
      </c>
      <c r="AM5" s="14" t="s">
        <v>45</v>
      </c>
    </row>
    <row r="6" spans="1:144" s="14" customFormat="1" x14ac:dyDescent="0.2">
      <c r="A6" s="16" t="s">
        <v>1</v>
      </c>
      <c r="B6" s="17"/>
      <c r="C6" s="16" t="s">
        <v>48</v>
      </c>
      <c r="D6" s="16" t="s">
        <v>49</v>
      </c>
      <c r="E6" s="17"/>
      <c r="F6" s="16" t="s">
        <v>38</v>
      </c>
      <c r="G6" s="16" t="str">
        <f>+D6</f>
        <v>Cumulative</v>
      </c>
      <c r="H6" s="17"/>
      <c r="I6" s="16" t="s">
        <v>50</v>
      </c>
      <c r="J6" s="16" t="str">
        <f>+G6</f>
        <v>Cumulative</v>
      </c>
      <c r="K6" s="17"/>
      <c r="L6" s="16" t="s">
        <v>51</v>
      </c>
      <c r="M6" s="16" t="str">
        <f>+G6</f>
        <v>Cumulative</v>
      </c>
      <c r="N6" s="17"/>
      <c r="O6" s="16" t="s">
        <v>52</v>
      </c>
      <c r="P6" s="16" t="str">
        <f>+J6</f>
        <v>Cumulative</v>
      </c>
      <c r="Q6" s="17"/>
      <c r="R6" s="16" t="s">
        <v>53</v>
      </c>
      <c r="S6" s="16" t="str">
        <f>+J6</f>
        <v>Cumulative</v>
      </c>
      <c r="T6" s="17"/>
      <c r="U6" s="16" t="s">
        <v>54</v>
      </c>
      <c r="V6" s="16" t="str">
        <f>+P6</f>
        <v>Cumulative</v>
      </c>
      <c r="W6" s="17"/>
      <c r="X6" s="16" t="s">
        <v>52</v>
      </c>
      <c r="Y6" s="16" t="str">
        <f>+S6</f>
        <v>Cumulative</v>
      </c>
      <c r="Z6" s="17"/>
      <c r="AA6" s="16" t="s">
        <v>55</v>
      </c>
      <c r="AB6" s="16" t="str">
        <f>+V6</f>
        <v>Cumulative</v>
      </c>
      <c r="AC6" s="17"/>
      <c r="AD6" s="16" t="s">
        <v>56</v>
      </c>
      <c r="AE6" s="16" t="str">
        <f>+AB6</f>
        <v>Cumulative</v>
      </c>
      <c r="AF6" s="17"/>
      <c r="AG6" s="16" t="s">
        <v>57</v>
      </c>
      <c r="AH6" s="16" t="str">
        <f>+AE6</f>
        <v>Cumulative</v>
      </c>
      <c r="AI6" s="17"/>
      <c r="AJ6" s="16" t="s">
        <v>48</v>
      </c>
      <c r="AK6" s="16" t="s">
        <v>49</v>
      </c>
      <c r="AL6" s="17"/>
      <c r="AM6" s="16" t="s">
        <v>53</v>
      </c>
      <c r="AN6" s="16" t="str">
        <f>+AE6</f>
        <v>Cumulative</v>
      </c>
      <c r="AO6" s="17"/>
      <c r="AP6" s="17"/>
      <c r="AQ6" s="17"/>
      <c r="AR6" s="17"/>
      <c r="AS6" s="17"/>
      <c r="AT6" s="17"/>
      <c r="AU6" s="17"/>
      <c r="AV6" s="17"/>
      <c r="AW6" s="17"/>
      <c r="AX6" s="17"/>
      <c r="AY6" s="17"/>
      <c r="AZ6" s="17"/>
      <c r="BA6" s="17"/>
      <c r="BB6" s="17"/>
      <c r="BC6" s="17"/>
      <c r="BD6" s="17"/>
      <c r="BE6" s="17"/>
      <c r="BF6" s="17"/>
    </row>
    <row r="7" spans="1:144" x14ac:dyDescent="0.2">
      <c r="A7" s="14">
        <v>1</v>
      </c>
      <c r="C7" s="18">
        <v>0.33329999999999999</v>
      </c>
      <c r="D7" s="18">
        <f>+C7</f>
        <v>0.33329999999999999</v>
      </c>
      <c r="E7" s="18"/>
      <c r="F7" s="18">
        <v>0.2</v>
      </c>
      <c r="G7" s="18">
        <f>+F7</f>
        <v>0.2</v>
      </c>
      <c r="H7" s="18"/>
      <c r="I7" s="18">
        <v>0.1429</v>
      </c>
      <c r="J7" s="18">
        <f>+I7</f>
        <v>0.1429</v>
      </c>
      <c r="K7" s="18"/>
      <c r="L7" s="18">
        <v>0.11111</v>
      </c>
      <c r="M7" s="18">
        <f>+L7</f>
        <v>0.11111</v>
      </c>
      <c r="N7" s="18"/>
      <c r="O7" s="18">
        <v>0.1</v>
      </c>
      <c r="P7" s="18">
        <f>+O7</f>
        <v>0.1</v>
      </c>
      <c r="Q7" s="18"/>
      <c r="R7" s="18">
        <v>8.3299999999999999E-2</v>
      </c>
      <c r="S7" s="18">
        <f>+R7</f>
        <v>8.3299999999999999E-2</v>
      </c>
      <c r="T7" s="18"/>
      <c r="U7" s="18">
        <v>0.05</v>
      </c>
      <c r="V7" s="18">
        <f>+U7</f>
        <v>0.05</v>
      </c>
      <c r="W7" s="18"/>
      <c r="X7" s="18">
        <v>7.4999999999999997E-2</v>
      </c>
      <c r="Y7" s="18">
        <f>+X7</f>
        <v>7.4999999999999997E-2</v>
      </c>
      <c r="Z7" s="18"/>
      <c r="AA7" s="18">
        <v>3.7499999999999999E-2</v>
      </c>
      <c r="AB7" s="18">
        <f>+AA7</f>
        <v>3.7499999999999999E-2</v>
      </c>
      <c r="AC7" s="18"/>
      <c r="AD7" s="18">
        <v>1.72E-2</v>
      </c>
      <c r="AE7" s="18">
        <f>+AD7</f>
        <v>1.72E-2</v>
      </c>
      <c r="AF7" s="18"/>
      <c r="AG7" s="18">
        <v>1.2840000000000001E-2</v>
      </c>
      <c r="AH7" s="18">
        <f>+AG7</f>
        <v>1.2840000000000001E-2</v>
      </c>
      <c r="AI7" s="18"/>
      <c r="AJ7" s="18">
        <f>1/3/2</f>
        <v>0.16666666666666666</v>
      </c>
      <c r="AK7" s="18">
        <f>+AJ7</f>
        <v>0.16666666666666666</v>
      </c>
      <c r="AL7" s="18"/>
      <c r="AM7" s="18">
        <v>6.25E-2</v>
      </c>
      <c r="AN7" s="18">
        <f>+AM7</f>
        <v>6.25E-2</v>
      </c>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x14ac:dyDescent="0.2">
      <c r="A8" s="14">
        <f>+A7+1</f>
        <v>2</v>
      </c>
      <c r="C8" s="18">
        <v>0.44450000000000001</v>
      </c>
      <c r="D8" s="18">
        <f>+D7+C8</f>
        <v>0.77780000000000005</v>
      </c>
      <c r="E8" s="18"/>
      <c r="F8" s="18">
        <v>0.32</v>
      </c>
      <c r="G8" s="18">
        <f>+G7+F8</f>
        <v>0.52</v>
      </c>
      <c r="H8" s="18"/>
      <c r="I8" s="18">
        <v>0.24490000000000001</v>
      </c>
      <c r="J8" s="18">
        <f>+J7+I8</f>
        <v>0.38780000000000003</v>
      </c>
      <c r="K8" s="18"/>
      <c r="L8" s="18">
        <v>0.19753000000000001</v>
      </c>
      <c r="M8" s="18">
        <f>+M7+L8</f>
        <v>0.30864000000000003</v>
      </c>
      <c r="N8" s="18"/>
      <c r="O8" s="18">
        <v>0.18</v>
      </c>
      <c r="P8" s="18">
        <f>+P7+O8</f>
        <v>0.28000000000000003</v>
      </c>
      <c r="Q8" s="18"/>
      <c r="R8" s="18">
        <v>0.15279999999999999</v>
      </c>
      <c r="S8" s="18">
        <f>+S7+R8</f>
        <v>0.23609999999999998</v>
      </c>
      <c r="T8" s="18"/>
      <c r="U8" s="18">
        <v>9.5000000000000001E-2</v>
      </c>
      <c r="V8" s="18">
        <f>+V7+U8</f>
        <v>0.14500000000000002</v>
      </c>
      <c r="W8" s="18"/>
      <c r="X8" s="18">
        <v>0.13875000000000001</v>
      </c>
      <c r="Y8" s="18">
        <f>+Y7+X8</f>
        <v>0.21375</v>
      </c>
      <c r="Z8" s="18"/>
      <c r="AA8" s="18">
        <v>7.2190000000000004E-2</v>
      </c>
      <c r="AB8" s="18">
        <f>+AB7+AA8</f>
        <v>0.10969000000000001</v>
      </c>
      <c r="AC8" s="18"/>
      <c r="AD8" s="18">
        <v>3.175E-2</v>
      </c>
      <c r="AE8" s="18">
        <f>+AE7+AD8</f>
        <v>4.895E-2</v>
      </c>
      <c r="AF8" s="18"/>
      <c r="AG8" s="18">
        <v>2.564E-2</v>
      </c>
      <c r="AH8" s="18">
        <f>+AH7+AG8</f>
        <v>3.848E-2</v>
      </c>
      <c r="AI8" s="18"/>
      <c r="AJ8" s="18">
        <f>1/3</f>
        <v>0.33333333333333331</v>
      </c>
      <c r="AK8" s="18">
        <f>+AK7+AJ8</f>
        <v>0.5</v>
      </c>
      <c r="AL8" s="18"/>
      <c r="AM8" s="18">
        <v>0.11719</v>
      </c>
      <c r="AN8" s="18">
        <f>+AN7+AM8</f>
        <v>0.17969000000000002</v>
      </c>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x14ac:dyDescent="0.2">
      <c r="A9" s="14">
        <f t="shared" ref="A9:A46" si="0">+A8+1</f>
        <v>3</v>
      </c>
      <c r="C9" s="18">
        <v>0.14810000000000001</v>
      </c>
      <c r="D9" s="18">
        <f>+D8+C9</f>
        <v>0.92590000000000006</v>
      </c>
      <c r="E9" s="18"/>
      <c r="F9" s="18">
        <v>0.192</v>
      </c>
      <c r="G9" s="18">
        <f>+G8+F9</f>
        <v>0.71199999999999997</v>
      </c>
      <c r="H9" s="18"/>
      <c r="I9" s="18">
        <v>0.1749</v>
      </c>
      <c r="J9" s="18">
        <f t="shared" ref="J9:J14" si="1">+J8+I9</f>
        <v>0.56269999999999998</v>
      </c>
      <c r="K9" s="18"/>
      <c r="L9" s="18">
        <v>0.15364</v>
      </c>
      <c r="M9" s="18">
        <f t="shared" ref="M9:M16" si="2">+M8+L9</f>
        <v>0.46228000000000002</v>
      </c>
      <c r="N9" s="18"/>
      <c r="O9" s="18">
        <v>0.14399999999999999</v>
      </c>
      <c r="P9" s="18">
        <f t="shared" ref="P9:P17" si="3">+P8+O9</f>
        <v>0.42400000000000004</v>
      </c>
      <c r="Q9" s="18"/>
      <c r="R9" s="18">
        <v>0.1273</v>
      </c>
      <c r="S9" s="18">
        <f t="shared" ref="S9:S19" si="4">+S8+R9</f>
        <v>0.36339999999999995</v>
      </c>
      <c r="T9" s="18"/>
      <c r="U9" s="18">
        <v>8.5500000000000007E-2</v>
      </c>
      <c r="V9" s="18">
        <f t="shared" ref="V9:V22" si="5">+V8+U9</f>
        <v>0.23050000000000004</v>
      </c>
      <c r="W9" s="18"/>
      <c r="X9" s="18">
        <v>0.11794</v>
      </c>
      <c r="Y9" s="18">
        <f t="shared" ref="Y9:Y17" si="6">+Y8+X9</f>
        <v>0.33168999999999998</v>
      </c>
      <c r="Z9" s="18"/>
      <c r="AA9" s="18">
        <v>6.6769999999999996E-2</v>
      </c>
      <c r="AB9" s="18">
        <f t="shared" ref="AB9:AB24" si="7">+AB8+AA9</f>
        <v>0.17646000000000001</v>
      </c>
      <c r="AC9" s="18"/>
      <c r="AD9" s="18">
        <v>3.175E-2</v>
      </c>
      <c r="AE9" s="18">
        <f t="shared" ref="AE9:AE38" si="8">+AE8+AD9</f>
        <v>8.0699999999999994E-2</v>
      </c>
      <c r="AF9" s="18"/>
      <c r="AG9" s="18">
        <v>2.564E-2</v>
      </c>
      <c r="AH9" s="18">
        <f t="shared" ref="AH9:AH46" si="9">+AH8+AG9</f>
        <v>6.4119999999999996E-2</v>
      </c>
      <c r="AI9" s="18"/>
      <c r="AJ9" s="18">
        <f>1/3</f>
        <v>0.33333333333333331</v>
      </c>
      <c r="AK9" s="18">
        <f>+AK8+AJ9</f>
        <v>0.83333333333333326</v>
      </c>
      <c r="AL9" s="18"/>
      <c r="AM9" s="18">
        <v>0.10255</v>
      </c>
      <c r="AN9" s="18">
        <f t="shared" ref="AN9:AN19" si="10">+AN8+AM9</f>
        <v>0.28224000000000005</v>
      </c>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x14ac:dyDescent="0.2">
      <c r="A10" s="14">
        <f t="shared" si="0"/>
        <v>4</v>
      </c>
      <c r="C10" s="18">
        <v>7.4099999999999999E-2</v>
      </c>
      <c r="D10" s="18">
        <f>+D9+C10</f>
        <v>1</v>
      </c>
      <c r="E10" s="18"/>
      <c r="F10" s="18">
        <v>0.1152</v>
      </c>
      <c r="G10" s="18">
        <f>+G9+F10</f>
        <v>0.82719999999999994</v>
      </c>
      <c r="H10" s="18"/>
      <c r="I10" s="18">
        <v>0.1249</v>
      </c>
      <c r="J10" s="18">
        <f t="shared" si="1"/>
        <v>0.68759999999999999</v>
      </c>
      <c r="K10" s="18"/>
      <c r="L10" s="18">
        <v>0.11949</v>
      </c>
      <c r="M10" s="18">
        <f t="shared" si="2"/>
        <v>0.58177000000000001</v>
      </c>
      <c r="N10" s="18"/>
      <c r="O10" s="18">
        <v>0.1152</v>
      </c>
      <c r="P10" s="18">
        <f t="shared" si="3"/>
        <v>0.53920000000000001</v>
      </c>
      <c r="Q10" s="18"/>
      <c r="R10" s="18">
        <v>0.1061</v>
      </c>
      <c r="S10" s="18">
        <f t="shared" si="4"/>
        <v>0.46949999999999992</v>
      </c>
      <c r="T10" s="18"/>
      <c r="U10" s="18">
        <v>7.6999999999999999E-2</v>
      </c>
      <c r="V10" s="18">
        <f t="shared" si="5"/>
        <v>0.30750000000000005</v>
      </c>
      <c r="W10" s="18"/>
      <c r="X10" s="18">
        <v>0.10025000000000001</v>
      </c>
      <c r="Y10" s="18">
        <f t="shared" si="6"/>
        <v>0.43193999999999999</v>
      </c>
      <c r="Z10" s="18"/>
      <c r="AA10" s="18">
        <v>6.1769999999999999E-2</v>
      </c>
      <c r="AB10" s="18">
        <f t="shared" si="7"/>
        <v>0.23823</v>
      </c>
      <c r="AC10" s="18"/>
      <c r="AD10" s="18">
        <v>3.175E-2</v>
      </c>
      <c r="AE10" s="18">
        <f t="shared" si="8"/>
        <v>0.11244999999999999</v>
      </c>
      <c r="AF10" s="18"/>
      <c r="AG10" s="18">
        <v>2.564E-2</v>
      </c>
      <c r="AH10" s="18">
        <f t="shared" si="9"/>
        <v>8.9759999999999993E-2</v>
      </c>
      <c r="AI10" s="18"/>
      <c r="AJ10" s="18">
        <f>1/3/2</f>
        <v>0.16666666666666666</v>
      </c>
      <c r="AK10" s="18">
        <f>+AK9+AJ10</f>
        <v>0.99999999999999989</v>
      </c>
      <c r="AL10" s="18"/>
      <c r="AM10" s="18">
        <v>8.9730000000000004E-2</v>
      </c>
      <c r="AN10" s="18">
        <f t="shared" si="10"/>
        <v>0.37197000000000002</v>
      </c>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x14ac:dyDescent="0.2">
      <c r="A11" s="14">
        <f t="shared" si="0"/>
        <v>5</v>
      </c>
      <c r="C11" s="18"/>
      <c r="D11" s="18"/>
      <c r="E11" s="18"/>
      <c r="F11" s="18">
        <v>0.1152</v>
      </c>
      <c r="G11" s="18">
        <f>+G10+F11</f>
        <v>0.9423999999999999</v>
      </c>
      <c r="H11" s="18"/>
      <c r="I11" s="18">
        <v>8.9300000000000004E-2</v>
      </c>
      <c r="J11" s="18">
        <f t="shared" si="1"/>
        <v>0.77690000000000003</v>
      </c>
      <c r="K11" s="18"/>
      <c r="L11" s="18">
        <v>9.2939999999999995E-2</v>
      </c>
      <c r="M11" s="18">
        <f t="shared" si="2"/>
        <v>0.67471000000000003</v>
      </c>
      <c r="N11" s="18"/>
      <c r="O11" s="18">
        <v>9.2200000000000004E-2</v>
      </c>
      <c r="P11" s="18">
        <f t="shared" si="3"/>
        <v>0.63139999999999996</v>
      </c>
      <c r="Q11" s="18"/>
      <c r="R11" s="18">
        <v>8.8400000000000006E-2</v>
      </c>
      <c r="S11" s="18">
        <f t="shared" si="4"/>
        <v>0.55789999999999995</v>
      </c>
      <c r="T11" s="18"/>
      <c r="U11" s="18">
        <v>6.93E-2</v>
      </c>
      <c r="V11" s="18">
        <f t="shared" si="5"/>
        <v>0.37680000000000002</v>
      </c>
      <c r="W11" s="18"/>
      <c r="X11" s="18">
        <v>8.7389999999999995E-2</v>
      </c>
      <c r="Y11" s="18">
        <f t="shared" si="6"/>
        <v>0.51932999999999996</v>
      </c>
      <c r="Z11" s="18"/>
      <c r="AA11" s="18">
        <v>5.713E-2</v>
      </c>
      <c r="AB11" s="18">
        <f t="shared" si="7"/>
        <v>0.29536000000000001</v>
      </c>
      <c r="AC11" s="18"/>
      <c r="AD11" s="18">
        <v>3.175E-2</v>
      </c>
      <c r="AE11" s="18">
        <f t="shared" si="8"/>
        <v>0.14419999999999999</v>
      </c>
      <c r="AF11" s="18"/>
      <c r="AG11" s="18">
        <v>2.564E-2</v>
      </c>
      <c r="AH11" s="18">
        <f t="shared" si="9"/>
        <v>0.11539999999999999</v>
      </c>
      <c r="AI11" s="18"/>
      <c r="AJ11" s="18"/>
      <c r="AK11" s="18"/>
      <c r="AL11" s="18"/>
      <c r="AM11" s="18">
        <v>7.8520000000000006E-2</v>
      </c>
      <c r="AN11" s="18">
        <f t="shared" si="10"/>
        <v>0.45049000000000006</v>
      </c>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x14ac:dyDescent="0.2">
      <c r="A12" s="14">
        <f t="shared" si="0"/>
        <v>6</v>
      </c>
      <c r="C12" s="18"/>
      <c r="D12" s="18"/>
      <c r="E12" s="18"/>
      <c r="F12" s="18">
        <v>5.7599999999999998E-2</v>
      </c>
      <c r="G12" s="18">
        <f>+G11+F12</f>
        <v>0.99999999999999989</v>
      </c>
      <c r="H12" s="18"/>
      <c r="I12" s="18">
        <v>8.9200000000000002E-2</v>
      </c>
      <c r="J12" s="18">
        <f t="shared" si="1"/>
        <v>0.86610000000000009</v>
      </c>
      <c r="K12" s="18"/>
      <c r="L12" s="18">
        <v>7.2289999999999993E-2</v>
      </c>
      <c r="M12" s="18">
        <f t="shared" si="2"/>
        <v>0.747</v>
      </c>
      <c r="N12" s="18"/>
      <c r="O12" s="18">
        <v>7.3700000000000002E-2</v>
      </c>
      <c r="P12" s="18">
        <f t="shared" si="3"/>
        <v>0.70509999999999995</v>
      </c>
      <c r="Q12" s="18"/>
      <c r="R12" s="18">
        <v>7.3700000000000002E-2</v>
      </c>
      <c r="S12" s="18">
        <f t="shared" si="4"/>
        <v>0.63159999999999994</v>
      </c>
      <c r="T12" s="18"/>
      <c r="U12" s="18">
        <v>6.2300000000000001E-2</v>
      </c>
      <c r="V12" s="18">
        <f t="shared" si="5"/>
        <v>0.43910000000000005</v>
      </c>
      <c r="W12" s="18"/>
      <c r="X12" s="18">
        <v>8.7389999999999995E-2</v>
      </c>
      <c r="Y12" s="18">
        <f t="shared" si="6"/>
        <v>0.60671999999999993</v>
      </c>
      <c r="Z12" s="18"/>
      <c r="AA12" s="18">
        <v>5.2850000000000001E-2</v>
      </c>
      <c r="AB12" s="18">
        <f t="shared" si="7"/>
        <v>0.34821000000000002</v>
      </c>
      <c r="AC12" s="18"/>
      <c r="AD12" s="18">
        <v>3.175E-2</v>
      </c>
      <c r="AE12" s="18">
        <f t="shared" si="8"/>
        <v>0.17595</v>
      </c>
      <c r="AF12" s="18"/>
      <c r="AG12" s="18">
        <v>2.564E-2</v>
      </c>
      <c r="AH12" s="18">
        <f t="shared" si="9"/>
        <v>0.14104</v>
      </c>
      <c r="AI12" s="18"/>
      <c r="AJ12" s="18"/>
      <c r="AK12" s="18"/>
      <c r="AL12" s="18"/>
      <c r="AM12" s="18">
        <v>7.3270000000000002E-2</v>
      </c>
      <c r="AN12" s="18">
        <f t="shared" si="10"/>
        <v>0.52376</v>
      </c>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x14ac:dyDescent="0.2">
      <c r="A13" s="14">
        <f t="shared" si="0"/>
        <v>7</v>
      </c>
      <c r="C13" s="18"/>
      <c r="D13" s="18"/>
      <c r="E13" s="18"/>
      <c r="F13" s="18"/>
      <c r="G13" s="18"/>
      <c r="H13" s="18"/>
      <c r="I13" s="18">
        <v>8.9300000000000004E-2</v>
      </c>
      <c r="J13" s="18">
        <f t="shared" si="1"/>
        <v>0.95540000000000014</v>
      </c>
      <c r="K13" s="18"/>
      <c r="L13" s="18">
        <v>7.2279999999999997E-2</v>
      </c>
      <c r="M13" s="18">
        <f t="shared" si="2"/>
        <v>0.81928000000000001</v>
      </c>
      <c r="N13" s="18"/>
      <c r="O13" s="18">
        <v>6.5500000000000003E-2</v>
      </c>
      <c r="P13" s="18">
        <f t="shared" si="3"/>
        <v>0.77059999999999995</v>
      </c>
      <c r="Q13" s="18"/>
      <c r="R13" s="18">
        <v>6.1400000000000003E-2</v>
      </c>
      <c r="S13" s="18">
        <f t="shared" si="4"/>
        <v>0.69299999999999995</v>
      </c>
      <c r="T13" s="18"/>
      <c r="U13" s="18">
        <v>5.8999999999999997E-2</v>
      </c>
      <c r="V13" s="18">
        <f t="shared" si="5"/>
        <v>0.49810000000000004</v>
      </c>
      <c r="W13" s="18"/>
      <c r="X13" s="18">
        <v>8.7389999999999995E-2</v>
      </c>
      <c r="Y13" s="18">
        <f t="shared" si="6"/>
        <v>0.69410999999999989</v>
      </c>
      <c r="Z13" s="18"/>
      <c r="AA13" s="18">
        <v>4.888E-2</v>
      </c>
      <c r="AB13" s="18">
        <f t="shared" si="7"/>
        <v>0.39709</v>
      </c>
      <c r="AC13" s="18"/>
      <c r="AD13" s="18">
        <v>3.175E-2</v>
      </c>
      <c r="AE13" s="18">
        <f t="shared" si="8"/>
        <v>0.2077</v>
      </c>
      <c r="AF13" s="18"/>
      <c r="AG13" s="18">
        <v>2.564E-2</v>
      </c>
      <c r="AH13" s="18">
        <f t="shared" si="9"/>
        <v>0.16667999999999999</v>
      </c>
      <c r="AI13" s="18"/>
      <c r="AJ13" s="18"/>
      <c r="AK13" s="18"/>
      <c r="AL13" s="18"/>
      <c r="AM13" s="18">
        <v>7.3270000000000002E-2</v>
      </c>
      <c r="AN13" s="18">
        <f t="shared" si="10"/>
        <v>0.59702999999999995</v>
      </c>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x14ac:dyDescent="0.2">
      <c r="A14" s="14">
        <f t="shared" si="0"/>
        <v>8</v>
      </c>
      <c r="C14" s="18"/>
      <c r="D14" s="18"/>
      <c r="E14" s="18"/>
      <c r="F14" s="18"/>
      <c r="G14" s="18"/>
      <c r="H14" s="18"/>
      <c r="I14" s="18">
        <v>4.4600000000000001E-2</v>
      </c>
      <c r="J14" s="18">
        <f t="shared" si="1"/>
        <v>1.0000000000000002</v>
      </c>
      <c r="K14" s="18"/>
      <c r="L14" s="18">
        <v>7.2289999999999993E-2</v>
      </c>
      <c r="M14" s="18">
        <f t="shared" si="2"/>
        <v>0.89156999999999997</v>
      </c>
      <c r="N14" s="18"/>
      <c r="O14" s="18">
        <v>6.5500000000000003E-2</v>
      </c>
      <c r="P14" s="18">
        <f t="shared" si="3"/>
        <v>0.83609999999999995</v>
      </c>
      <c r="Q14" s="18"/>
      <c r="R14" s="18">
        <v>5.5800000000000002E-2</v>
      </c>
      <c r="S14" s="18">
        <f t="shared" si="4"/>
        <v>0.74879999999999991</v>
      </c>
      <c r="T14" s="18"/>
      <c r="U14" s="18">
        <v>5.8999999999999997E-2</v>
      </c>
      <c r="V14" s="18">
        <f t="shared" si="5"/>
        <v>0.55710000000000004</v>
      </c>
      <c r="W14" s="18"/>
      <c r="X14" s="18">
        <v>8.7389999999999995E-2</v>
      </c>
      <c r="Y14" s="18">
        <f t="shared" si="6"/>
        <v>0.78149999999999986</v>
      </c>
      <c r="Z14" s="18"/>
      <c r="AA14" s="18">
        <v>4.5220000000000003E-2</v>
      </c>
      <c r="AB14" s="18">
        <f t="shared" si="7"/>
        <v>0.44230999999999998</v>
      </c>
      <c r="AC14" s="18"/>
      <c r="AD14" s="18">
        <v>3.1739999999999997E-2</v>
      </c>
      <c r="AE14" s="18">
        <f t="shared" si="8"/>
        <v>0.23943999999999999</v>
      </c>
      <c r="AF14" s="18"/>
      <c r="AG14" s="18">
        <v>2.564E-2</v>
      </c>
      <c r="AH14" s="18">
        <f t="shared" si="9"/>
        <v>0.19231999999999999</v>
      </c>
      <c r="AI14" s="18"/>
      <c r="AJ14" s="18"/>
      <c r="AK14" s="18"/>
      <c r="AL14" s="18"/>
      <c r="AM14" s="18">
        <v>7.3270000000000002E-2</v>
      </c>
      <c r="AN14" s="18">
        <f t="shared" si="10"/>
        <v>0.6702999999999999</v>
      </c>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x14ac:dyDescent="0.2">
      <c r="A15" s="14">
        <f t="shared" si="0"/>
        <v>9</v>
      </c>
      <c r="C15" s="18"/>
      <c r="D15" s="18"/>
      <c r="E15" s="18"/>
      <c r="F15" s="18"/>
      <c r="G15" s="18"/>
      <c r="H15" s="18"/>
      <c r="I15" s="18"/>
      <c r="J15" s="18"/>
      <c r="K15" s="18"/>
      <c r="L15" s="18">
        <v>7.2289999999999993E-2</v>
      </c>
      <c r="M15" s="18">
        <f t="shared" si="2"/>
        <v>0.96385999999999994</v>
      </c>
      <c r="N15" s="18"/>
      <c r="O15" s="18">
        <v>6.5600000000000006E-2</v>
      </c>
      <c r="P15" s="18">
        <f t="shared" si="3"/>
        <v>0.90169999999999995</v>
      </c>
      <c r="Q15" s="18"/>
      <c r="R15" s="18">
        <v>5.5800000000000002E-2</v>
      </c>
      <c r="S15" s="18">
        <f t="shared" si="4"/>
        <v>0.80459999999999987</v>
      </c>
      <c r="T15" s="18"/>
      <c r="U15" s="18">
        <v>5.91E-2</v>
      </c>
      <c r="V15" s="18">
        <f t="shared" si="5"/>
        <v>0.61620000000000008</v>
      </c>
      <c r="W15" s="18"/>
      <c r="X15" s="18">
        <v>8.7389999999999995E-2</v>
      </c>
      <c r="Y15" s="18">
        <f t="shared" si="6"/>
        <v>0.86888999999999983</v>
      </c>
      <c r="Z15" s="18"/>
      <c r="AA15" s="18">
        <v>4.462E-2</v>
      </c>
      <c r="AB15" s="18">
        <f t="shared" si="7"/>
        <v>0.48692999999999997</v>
      </c>
      <c r="AC15" s="18"/>
      <c r="AD15" s="18">
        <v>3.175E-2</v>
      </c>
      <c r="AE15" s="18">
        <f t="shared" si="8"/>
        <v>0.27118999999999999</v>
      </c>
      <c r="AF15" s="18"/>
      <c r="AG15" s="18">
        <v>2.564E-2</v>
      </c>
      <c r="AH15" s="18">
        <f t="shared" si="9"/>
        <v>0.21795999999999999</v>
      </c>
      <c r="AI15" s="18"/>
      <c r="AJ15" s="18"/>
      <c r="AK15" s="18"/>
      <c r="AL15" s="18"/>
      <c r="AM15" s="18">
        <v>7.3270000000000002E-2</v>
      </c>
      <c r="AN15" s="18">
        <f t="shared" si="10"/>
        <v>0.74356999999999984</v>
      </c>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x14ac:dyDescent="0.2">
      <c r="A16" s="14">
        <f t="shared" si="0"/>
        <v>10</v>
      </c>
      <c r="C16" s="18"/>
      <c r="D16" s="18"/>
      <c r="E16" s="18"/>
      <c r="F16" s="18"/>
      <c r="G16" s="18"/>
      <c r="H16" s="18"/>
      <c r="I16" s="18"/>
      <c r="J16" s="18"/>
      <c r="K16" s="18"/>
      <c r="L16" s="18">
        <v>3.6139999999999999E-2</v>
      </c>
      <c r="M16" s="18">
        <f t="shared" si="2"/>
        <v>0.99999999999999989</v>
      </c>
      <c r="N16" s="18"/>
      <c r="O16" s="18">
        <v>6.5500000000000003E-2</v>
      </c>
      <c r="P16" s="18">
        <f t="shared" si="3"/>
        <v>0.96719999999999995</v>
      </c>
      <c r="Q16" s="18"/>
      <c r="R16" s="18">
        <v>5.5899999999999998E-2</v>
      </c>
      <c r="S16" s="18">
        <f t="shared" si="4"/>
        <v>0.86049999999999982</v>
      </c>
      <c r="T16" s="18"/>
      <c r="U16" s="18">
        <v>5.8999999999999997E-2</v>
      </c>
      <c r="V16" s="18">
        <f t="shared" si="5"/>
        <v>0.67520000000000002</v>
      </c>
      <c r="W16" s="18"/>
      <c r="X16" s="18">
        <v>8.7389999999999995E-2</v>
      </c>
      <c r="Y16" s="18">
        <f t="shared" si="6"/>
        <v>0.9562799999999998</v>
      </c>
      <c r="Z16" s="18"/>
      <c r="AA16" s="18">
        <v>4.4609999999999997E-2</v>
      </c>
      <c r="AB16" s="18">
        <f t="shared" si="7"/>
        <v>0.53154000000000001</v>
      </c>
      <c r="AC16" s="18"/>
      <c r="AD16" s="18">
        <v>3.1739999999999997E-2</v>
      </c>
      <c r="AE16" s="18">
        <f t="shared" si="8"/>
        <v>0.30292999999999998</v>
      </c>
      <c r="AF16" s="18"/>
      <c r="AG16" s="18">
        <v>2.564E-2</v>
      </c>
      <c r="AH16" s="18">
        <f t="shared" si="9"/>
        <v>0.24359999999999998</v>
      </c>
      <c r="AI16" s="18"/>
      <c r="AJ16" s="18"/>
      <c r="AK16" s="18"/>
      <c r="AL16" s="18"/>
      <c r="AM16" s="18">
        <v>7.3270000000000002E-2</v>
      </c>
      <c r="AN16" s="18">
        <f t="shared" si="10"/>
        <v>0.81683999999999979</v>
      </c>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144" x14ac:dyDescent="0.2">
      <c r="A17" s="14">
        <f t="shared" si="0"/>
        <v>11</v>
      </c>
      <c r="C17" s="18"/>
      <c r="D17" s="18"/>
      <c r="E17" s="18"/>
      <c r="F17" s="18"/>
      <c r="G17" s="18"/>
      <c r="H17" s="18"/>
      <c r="I17" s="18"/>
      <c r="J17" s="18"/>
      <c r="K17" s="18"/>
      <c r="L17" s="18"/>
      <c r="M17" s="18"/>
      <c r="N17" s="18"/>
      <c r="O17" s="18">
        <v>3.2800000000000003E-2</v>
      </c>
      <c r="P17" s="18">
        <f t="shared" si="3"/>
        <v>1</v>
      </c>
      <c r="Q17" s="18"/>
      <c r="R17" s="18">
        <v>5.5800000000000002E-2</v>
      </c>
      <c r="S17" s="18">
        <f t="shared" si="4"/>
        <v>0.91629999999999978</v>
      </c>
      <c r="T17" s="18"/>
      <c r="U17" s="18">
        <v>5.91E-2</v>
      </c>
      <c r="V17" s="18">
        <f t="shared" si="5"/>
        <v>0.73430000000000006</v>
      </c>
      <c r="W17" s="18"/>
      <c r="X17" s="18">
        <v>4.3720000000000002E-2</v>
      </c>
      <c r="Y17" s="18">
        <f t="shared" si="6"/>
        <v>0.99999999999999978</v>
      </c>
      <c r="Z17" s="18"/>
      <c r="AA17" s="18">
        <v>4.462E-2</v>
      </c>
      <c r="AB17" s="18">
        <f t="shared" si="7"/>
        <v>0.57616000000000001</v>
      </c>
      <c r="AC17" s="18"/>
      <c r="AD17" s="18">
        <v>3.175E-2</v>
      </c>
      <c r="AE17" s="18">
        <f t="shared" si="8"/>
        <v>0.33467999999999998</v>
      </c>
      <c r="AF17" s="18"/>
      <c r="AG17" s="18">
        <v>2.564E-2</v>
      </c>
      <c r="AH17" s="18">
        <f t="shared" si="9"/>
        <v>0.26923999999999998</v>
      </c>
      <c r="AI17" s="18"/>
      <c r="AJ17" s="18"/>
      <c r="AK17" s="18"/>
      <c r="AL17" s="18"/>
      <c r="AM17" s="18">
        <v>7.3270000000000002E-2</v>
      </c>
      <c r="AN17" s="18">
        <f t="shared" si="10"/>
        <v>0.89010999999999973</v>
      </c>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row>
    <row r="18" spans="1:144" x14ac:dyDescent="0.2">
      <c r="A18" s="14">
        <f t="shared" si="0"/>
        <v>12</v>
      </c>
      <c r="C18" s="18"/>
      <c r="D18" s="18"/>
      <c r="E18" s="18"/>
      <c r="F18" s="18"/>
      <c r="G18" s="18"/>
      <c r="H18" s="18"/>
      <c r="I18" s="18"/>
      <c r="J18" s="18"/>
      <c r="K18" s="18"/>
      <c r="L18" s="18"/>
      <c r="M18" s="18"/>
      <c r="N18" s="18"/>
      <c r="O18" s="18"/>
      <c r="P18" s="18"/>
      <c r="Q18" s="18"/>
      <c r="R18" s="18">
        <v>5.5800000000000002E-2</v>
      </c>
      <c r="S18" s="18">
        <f t="shared" si="4"/>
        <v>0.97209999999999974</v>
      </c>
      <c r="T18" s="18"/>
      <c r="U18" s="18">
        <v>5.8999999999999997E-2</v>
      </c>
      <c r="V18" s="18">
        <f t="shared" si="5"/>
        <v>0.79330000000000012</v>
      </c>
      <c r="W18" s="18"/>
      <c r="X18" s="18"/>
      <c r="Y18" s="18"/>
      <c r="Z18" s="18"/>
      <c r="AA18" s="18">
        <v>4.4609999999999997E-2</v>
      </c>
      <c r="AB18" s="18">
        <f t="shared" si="7"/>
        <v>0.62077000000000004</v>
      </c>
      <c r="AC18" s="18"/>
      <c r="AD18" s="18">
        <v>3.1739999999999997E-2</v>
      </c>
      <c r="AE18" s="18">
        <f t="shared" si="8"/>
        <v>0.36641999999999997</v>
      </c>
      <c r="AF18" s="18"/>
      <c r="AG18" s="18">
        <v>2.564E-2</v>
      </c>
      <c r="AH18" s="18">
        <f t="shared" si="9"/>
        <v>0.29487999999999998</v>
      </c>
      <c r="AI18" s="18"/>
      <c r="AJ18" s="18"/>
      <c r="AK18" s="18"/>
      <c r="AL18" s="18"/>
      <c r="AM18" s="18">
        <v>7.3270000000000002E-2</v>
      </c>
      <c r="AN18" s="18">
        <f t="shared" si="10"/>
        <v>0.96337999999999968</v>
      </c>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row>
    <row r="19" spans="1:144" x14ac:dyDescent="0.2">
      <c r="A19" s="14">
        <f t="shared" si="0"/>
        <v>13</v>
      </c>
      <c r="C19" s="18"/>
      <c r="D19" s="18"/>
      <c r="E19" s="18"/>
      <c r="F19" s="18"/>
      <c r="G19" s="18"/>
      <c r="H19" s="18"/>
      <c r="I19" s="18"/>
      <c r="J19" s="18"/>
      <c r="K19" s="18"/>
      <c r="L19" s="18"/>
      <c r="M19" s="18"/>
      <c r="N19" s="18"/>
      <c r="O19" s="18"/>
      <c r="P19" s="18"/>
      <c r="Q19" s="18"/>
      <c r="R19" s="18">
        <v>2.7900000000000001E-2</v>
      </c>
      <c r="S19" s="18">
        <f t="shared" si="4"/>
        <v>0.99999999999999978</v>
      </c>
      <c r="T19" s="18"/>
      <c r="U19" s="18">
        <v>5.91E-2</v>
      </c>
      <c r="V19" s="18">
        <f t="shared" si="5"/>
        <v>0.85240000000000016</v>
      </c>
      <c r="W19" s="18"/>
      <c r="X19" s="18"/>
      <c r="Y19" s="18"/>
      <c r="Z19" s="18"/>
      <c r="AA19" s="18">
        <v>4.462E-2</v>
      </c>
      <c r="AB19" s="18">
        <f t="shared" si="7"/>
        <v>0.66539000000000004</v>
      </c>
      <c r="AC19" s="18"/>
      <c r="AD19" s="18">
        <v>3.175E-2</v>
      </c>
      <c r="AE19" s="18">
        <f t="shared" si="8"/>
        <v>0.39816999999999997</v>
      </c>
      <c r="AF19" s="18"/>
      <c r="AG19" s="18">
        <v>2.564E-2</v>
      </c>
      <c r="AH19" s="18">
        <f t="shared" si="9"/>
        <v>0.32051999999999997</v>
      </c>
      <c r="AI19" s="18"/>
      <c r="AJ19" s="18"/>
      <c r="AK19" s="18"/>
      <c r="AL19" s="18"/>
      <c r="AM19" s="18">
        <v>3.662E-2</v>
      </c>
      <c r="AN19" s="18">
        <f t="shared" si="10"/>
        <v>0.99999999999999967</v>
      </c>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row>
    <row r="20" spans="1:144" x14ac:dyDescent="0.2">
      <c r="A20" s="14">
        <f t="shared" si="0"/>
        <v>14</v>
      </c>
      <c r="C20" s="18"/>
      <c r="D20" s="18"/>
      <c r="E20" s="18"/>
      <c r="F20" s="18"/>
      <c r="G20" s="18"/>
      <c r="H20" s="18"/>
      <c r="I20" s="18"/>
      <c r="J20" s="18"/>
      <c r="K20" s="18"/>
      <c r="L20" s="18"/>
      <c r="M20" s="18"/>
      <c r="N20" s="18"/>
      <c r="O20" s="18"/>
      <c r="P20" s="18"/>
      <c r="Q20" s="18"/>
      <c r="R20" s="18"/>
      <c r="S20" s="18"/>
      <c r="T20" s="18"/>
      <c r="U20" s="18">
        <v>5.8999999999999997E-2</v>
      </c>
      <c r="V20" s="18">
        <f t="shared" si="5"/>
        <v>0.91140000000000021</v>
      </c>
      <c r="W20" s="18"/>
      <c r="X20" s="18"/>
      <c r="Y20" s="18"/>
      <c r="Z20" s="18"/>
      <c r="AA20" s="18">
        <v>4.4609999999999997E-2</v>
      </c>
      <c r="AB20" s="18">
        <f t="shared" si="7"/>
        <v>0.71000000000000008</v>
      </c>
      <c r="AC20" s="18"/>
      <c r="AD20" s="18">
        <v>3.1739999999999997E-2</v>
      </c>
      <c r="AE20" s="18">
        <f t="shared" si="8"/>
        <v>0.42990999999999996</v>
      </c>
      <c r="AF20" s="18"/>
      <c r="AG20" s="18">
        <v>2.564E-2</v>
      </c>
      <c r="AH20" s="18">
        <f t="shared" si="9"/>
        <v>0.34615999999999997</v>
      </c>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row>
    <row r="21" spans="1:144" x14ac:dyDescent="0.2">
      <c r="A21" s="14">
        <f t="shared" si="0"/>
        <v>15</v>
      </c>
      <c r="C21" s="18"/>
      <c r="D21" s="18"/>
      <c r="E21" s="18"/>
      <c r="F21" s="18"/>
      <c r="G21" s="18"/>
      <c r="H21" s="18"/>
      <c r="I21" s="18"/>
      <c r="J21" s="18"/>
      <c r="K21" s="18"/>
      <c r="L21" s="18"/>
      <c r="M21" s="18"/>
      <c r="N21" s="18"/>
      <c r="O21" s="18"/>
      <c r="P21" s="18"/>
      <c r="Q21" s="18"/>
      <c r="R21" s="18"/>
      <c r="S21" s="18"/>
      <c r="T21" s="18"/>
      <c r="U21" s="18">
        <v>5.91E-2</v>
      </c>
      <c r="V21" s="18">
        <f t="shared" si="5"/>
        <v>0.97050000000000025</v>
      </c>
      <c r="W21" s="18"/>
      <c r="X21" s="18"/>
      <c r="Y21" s="18"/>
      <c r="Z21" s="18"/>
      <c r="AA21" s="18">
        <v>4.462E-2</v>
      </c>
      <c r="AB21" s="18">
        <f t="shared" si="7"/>
        <v>0.75462000000000007</v>
      </c>
      <c r="AC21" s="18"/>
      <c r="AD21" s="18">
        <v>3.175E-2</v>
      </c>
      <c r="AE21" s="18">
        <f t="shared" si="8"/>
        <v>0.46165999999999996</v>
      </c>
      <c r="AF21" s="18"/>
      <c r="AG21" s="18">
        <v>2.564E-2</v>
      </c>
      <c r="AH21" s="18">
        <f t="shared" si="9"/>
        <v>0.37179999999999996</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row>
    <row r="22" spans="1:144" x14ac:dyDescent="0.2">
      <c r="A22" s="14">
        <f t="shared" si="0"/>
        <v>16</v>
      </c>
      <c r="C22" s="18"/>
      <c r="D22" s="18"/>
      <c r="E22" s="18"/>
      <c r="F22" s="18"/>
      <c r="G22" s="18"/>
      <c r="H22" s="18"/>
      <c r="I22" s="18"/>
      <c r="J22" s="18"/>
      <c r="K22" s="18"/>
      <c r="L22" s="18"/>
      <c r="M22" s="18"/>
      <c r="N22" s="18"/>
      <c r="O22" s="18"/>
      <c r="P22" s="18"/>
      <c r="Q22" s="18"/>
      <c r="R22" s="18"/>
      <c r="S22" s="18"/>
      <c r="T22" s="18"/>
      <c r="U22" s="18">
        <v>2.9499999999999998E-2</v>
      </c>
      <c r="V22" s="18">
        <f t="shared" si="5"/>
        <v>1.0000000000000002</v>
      </c>
      <c r="W22" s="18"/>
      <c r="X22" s="18"/>
      <c r="Y22" s="18"/>
      <c r="Z22" s="18"/>
      <c r="AA22" s="18">
        <v>4.4609999999999997E-2</v>
      </c>
      <c r="AB22" s="18">
        <f t="shared" si="7"/>
        <v>0.79923000000000011</v>
      </c>
      <c r="AC22" s="18"/>
      <c r="AD22" s="18">
        <v>3.1739999999999997E-2</v>
      </c>
      <c r="AE22" s="18">
        <f t="shared" si="8"/>
        <v>0.49339999999999995</v>
      </c>
      <c r="AF22" s="18"/>
      <c r="AG22" s="18">
        <v>2.564E-2</v>
      </c>
      <c r="AH22" s="18">
        <f t="shared" si="9"/>
        <v>0.39743999999999996</v>
      </c>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row>
    <row r="23" spans="1:144" x14ac:dyDescent="0.2">
      <c r="A23" s="14">
        <f t="shared" si="0"/>
        <v>17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v>4.462E-2</v>
      </c>
      <c r="AB23" s="18">
        <f t="shared" si="7"/>
        <v>0.8438500000000001</v>
      </c>
      <c r="AC23" s="18"/>
      <c r="AD23" s="18">
        <v>3.175E-2</v>
      </c>
      <c r="AE23" s="18">
        <f t="shared" si="8"/>
        <v>0.52515000000000001</v>
      </c>
      <c r="AF23" s="18"/>
      <c r="AG23" s="18">
        <v>2.564E-2</v>
      </c>
      <c r="AH23" s="18">
        <f t="shared" si="9"/>
        <v>0.42307999999999996</v>
      </c>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row>
    <row r="24" spans="1:144" x14ac:dyDescent="0.2">
      <c r="A24" s="14">
        <f t="shared" si="0"/>
        <v>18</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v>4.4609999999999997E-2</v>
      </c>
      <c r="AB24" s="18">
        <f t="shared" si="7"/>
        <v>0.88846000000000014</v>
      </c>
      <c r="AC24" s="18"/>
      <c r="AD24" s="18">
        <v>3.1739999999999997E-2</v>
      </c>
      <c r="AE24" s="18">
        <f t="shared" si="8"/>
        <v>0.55689</v>
      </c>
      <c r="AF24" s="18"/>
      <c r="AG24" s="18">
        <v>2.564E-2</v>
      </c>
      <c r="AH24" s="18">
        <f t="shared" si="9"/>
        <v>0.44871999999999995</v>
      </c>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row>
    <row r="25" spans="1:144" x14ac:dyDescent="0.2">
      <c r="A25" s="14">
        <f t="shared" si="0"/>
        <v>19</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v>4.462E-2</v>
      </c>
      <c r="AB25" s="18">
        <f>+AB24+AA25</f>
        <v>0.93308000000000013</v>
      </c>
      <c r="AC25" s="18"/>
      <c r="AD25" s="18">
        <v>3.175E-2</v>
      </c>
      <c r="AE25" s="18">
        <f t="shared" si="8"/>
        <v>0.58864000000000005</v>
      </c>
      <c r="AF25" s="18"/>
      <c r="AG25" s="18">
        <v>2.564E-2</v>
      </c>
      <c r="AH25" s="18">
        <f t="shared" si="9"/>
        <v>0.47435999999999995</v>
      </c>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row>
    <row r="26" spans="1:144" x14ac:dyDescent="0.2">
      <c r="A26" s="14">
        <f t="shared" si="0"/>
        <v>20</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v>4.4609999999999997E-2</v>
      </c>
      <c r="AB26" s="18">
        <f>+AB25+AA26</f>
        <v>0.97769000000000017</v>
      </c>
      <c r="AC26" s="18"/>
      <c r="AD26" s="18">
        <v>3.1739999999999997E-2</v>
      </c>
      <c r="AE26" s="18">
        <f t="shared" si="8"/>
        <v>0.62038000000000004</v>
      </c>
      <c r="AF26" s="18"/>
      <c r="AG26" s="18">
        <v>2.564E-2</v>
      </c>
      <c r="AH26" s="18">
        <f t="shared" si="9"/>
        <v>0.49999999999999994</v>
      </c>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row>
    <row r="27" spans="1:144" x14ac:dyDescent="0.2">
      <c r="A27" s="14">
        <f t="shared" si="0"/>
        <v>21</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v>2.231E-2</v>
      </c>
      <c r="AB27" s="18">
        <f>+AB26+AA27</f>
        <v>1.0000000000000002</v>
      </c>
      <c r="AC27" s="18"/>
      <c r="AD27" s="18">
        <v>3.175E-2</v>
      </c>
      <c r="AE27" s="18">
        <f t="shared" si="8"/>
        <v>0.6521300000000001</v>
      </c>
      <c r="AF27" s="18"/>
      <c r="AG27" s="18">
        <v>2.564E-2</v>
      </c>
      <c r="AH27" s="18">
        <f t="shared" si="9"/>
        <v>0.52564</v>
      </c>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row>
    <row r="28" spans="1:144" x14ac:dyDescent="0.2">
      <c r="A28" s="14">
        <f t="shared" si="0"/>
        <v>22</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v>3.1739999999999997E-2</v>
      </c>
      <c r="AE28" s="18">
        <f t="shared" si="8"/>
        <v>0.68387000000000009</v>
      </c>
      <c r="AF28" s="18"/>
      <c r="AG28" s="18">
        <v>2.564E-2</v>
      </c>
      <c r="AH28" s="18">
        <f t="shared" si="9"/>
        <v>0.55127999999999999</v>
      </c>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row>
    <row r="29" spans="1:144" x14ac:dyDescent="0.2">
      <c r="A29" s="14">
        <f t="shared" si="0"/>
        <v>23</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v>3.175E-2</v>
      </c>
      <c r="AE29" s="18">
        <f t="shared" si="8"/>
        <v>0.71562000000000014</v>
      </c>
      <c r="AF29" s="18"/>
      <c r="AG29" s="18">
        <v>2.564E-2</v>
      </c>
      <c r="AH29" s="18">
        <f t="shared" si="9"/>
        <v>0.57691999999999999</v>
      </c>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row>
    <row r="30" spans="1:144" x14ac:dyDescent="0.2">
      <c r="A30" s="14">
        <f t="shared" si="0"/>
        <v>24</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v>3.1739999999999997E-2</v>
      </c>
      <c r="AE30" s="18">
        <f t="shared" si="8"/>
        <v>0.74736000000000014</v>
      </c>
      <c r="AF30" s="18"/>
      <c r="AG30" s="18">
        <v>2.564E-2</v>
      </c>
      <c r="AH30" s="18">
        <f t="shared" si="9"/>
        <v>0.60255999999999998</v>
      </c>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row>
    <row r="31" spans="1:144" x14ac:dyDescent="0.2">
      <c r="A31" s="14">
        <f t="shared" si="0"/>
        <v>25</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v>3.175E-2</v>
      </c>
      <c r="AE31" s="18">
        <f t="shared" si="8"/>
        <v>0.77911000000000019</v>
      </c>
      <c r="AF31" s="18"/>
      <c r="AG31" s="18">
        <v>2.564E-2</v>
      </c>
      <c r="AH31" s="18">
        <f t="shared" si="9"/>
        <v>0.62819999999999998</v>
      </c>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row>
    <row r="32" spans="1:144" x14ac:dyDescent="0.2">
      <c r="A32" s="14">
        <f t="shared" si="0"/>
        <v>26</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v>3.1739999999999997E-2</v>
      </c>
      <c r="AE32" s="18">
        <f t="shared" si="8"/>
        <v>0.81085000000000018</v>
      </c>
      <c r="AF32" s="18"/>
      <c r="AG32" s="18">
        <v>2.564E-2</v>
      </c>
      <c r="AH32" s="18">
        <f t="shared" si="9"/>
        <v>0.65383999999999998</v>
      </c>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row>
    <row r="33" spans="1:144" x14ac:dyDescent="0.2">
      <c r="A33" s="14">
        <f t="shared" si="0"/>
        <v>27</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v>3.175E-2</v>
      </c>
      <c r="AE33" s="18">
        <f t="shared" si="8"/>
        <v>0.84260000000000024</v>
      </c>
      <c r="AF33" s="18"/>
      <c r="AG33" s="18">
        <v>2.564E-2</v>
      </c>
      <c r="AH33" s="18">
        <f t="shared" si="9"/>
        <v>0.67947999999999997</v>
      </c>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row>
    <row r="34" spans="1:144" x14ac:dyDescent="0.2">
      <c r="A34" s="14">
        <f t="shared" si="0"/>
        <v>28</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v>3.1739999999999997E-2</v>
      </c>
      <c r="AE34" s="18">
        <f t="shared" si="8"/>
        <v>0.87434000000000023</v>
      </c>
      <c r="AF34" s="18"/>
      <c r="AG34" s="18">
        <v>2.564E-2</v>
      </c>
      <c r="AH34" s="18">
        <f t="shared" si="9"/>
        <v>0.70511999999999997</v>
      </c>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row>
    <row r="35" spans="1:144" x14ac:dyDescent="0.2">
      <c r="A35" s="14">
        <f t="shared" si="0"/>
        <v>29</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v>3.175E-2</v>
      </c>
      <c r="AE35" s="18">
        <f t="shared" si="8"/>
        <v>0.90609000000000028</v>
      </c>
      <c r="AF35" s="18"/>
      <c r="AG35" s="18">
        <v>2.564E-2</v>
      </c>
      <c r="AH35" s="18">
        <f t="shared" si="9"/>
        <v>0.73075999999999997</v>
      </c>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row>
    <row r="36" spans="1:144" x14ac:dyDescent="0.2">
      <c r="A36" s="14">
        <f t="shared" si="0"/>
        <v>30</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v>3.1739999999999997E-2</v>
      </c>
      <c r="AE36" s="18">
        <f t="shared" si="8"/>
        <v>0.93783000000000027</v>
      </c>
      <c r="AF36" s="18"/>
      <c r="AG36" s="18">
        <v>2.564E-2</v>
      </c>
      <c r="AH36" s="18">
        <f t="shared" si="9"/>
        <v>0.75639999999999996</v>
      </c>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7" spans="1:144" x14ac:dyDescent="0.2">
      <c r="A37" s="14">
        <f t="shared" si="0"/>
        <v>31</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v>3.175E-2</v>
      </c>
      <c r="AE37" s="18">
        <f t="shared" si="8"/>
        <v>0.96958000000000033</v>
      </c>
      <c r="AF37" s="18"/>
      <c r="AG37" s="18">
        <v>2.564E-2</v>
      </c>
      <c r="AH37" s="18">
        <f t="shared" si="9"/>
        <v>0.78203999999999996</v>
      </c>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row>
    <row r="38" spans="1:144" x14ac:dyDescent="0.2">
      <c r="A38" s="14">
        <f t="shared" si="0"/>
        <v>32</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v>3.0419999999999999E-2</v>
      </c>
      <c r="AE38" s="18">
        <f t="shared" si="8"/>
        <v>1.0000000000000002</v>
      </c>
      <c r="AF38" s="18"/>
      <c r="AG38" s="18">
        <v>2.564E-2</v>
      </c>
      <c r="AH38" s="18">
        <f t="shared" si="9"/>
        <v>0.80767999999999995</v>
      </c>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row>
    <row r="39" spans="1:144" x14ac:dyDescent="0.2">
      <c r="A39" s="14">
        <f t="shared" si="0"/>
        <v>33</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v>2.564E-2</v>
      </c>
      <c r="AH39" s="18">
        <f t="shared" si="9"/>
        <v>0.83331999999999995</v>
      </c>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row>
    <row r="40" spans="1:144" x14ac:dyDescent="0.2">
      <c r="A40" s="14">
        <f t="shared" si="0"/>
        <v>34</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v>2.564E-2</v>
      </c>
      <c r="AH40" s="18">
        <f t="shared" si="9"/>
        <v>0.85895999999999995</v>
      </c>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row>
    <row r="41" spans="1:144" x14ac:dyDescent="0.2">
      <c r="A41" s="14">
        <f t="shared" si="0"/>
        <v>35</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v>2.564E-2</v>
      </c>
      <c r="AH41" s="18">
        <f t="shared" si="9"/>
        <v>0.88459999999999994</v>
      </c>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row>
    <row r="42" spans="1:144" x14ac:dyDescent="0.2">
      <c r="A42" s="14">
        <f t="shared" si="0"/>
        <v>36</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v>2.564E-2</v>
      </c>
      <c r="AH42" s="18">
        <f t="shared" si="9"/>
        <v>0.91023999999999994</v>
      </c>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row>
    <row r="43" spans="1:144" x14ac:dyDescent="0.2">
      <c r="A43" s="14">
        <f t="shared" si="0"/>
        <v>37</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v>2.564E-2</v>
      </c>
      <c r="AH43" s="18">
        <f t="shared" si="9"/>
        <v>0.93587999999999993</v>
      </c>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row>
    <row r="44" spans="1:144" x14ac:dyDescent="0.2">
      <c r="A44" s="14">
        <f t="shared" si="0"/>
        <v>38</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v>2.564E-2</v>
      </c>
      <c r="AH44" s="18">
        <f t="shared" si="9"/>
        <v>0.96151999999999993</v>
      </c>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row>
    <row r="45" spans="1:144" x14ac:dyDescent="0.2">
      <c r="A45" s="14">
        <f t="shared" si="0"/>
        <v>39</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v>2.564E-2</v>
      </c>
      <c r="AH45" s="18">
        <f t="shared" si="9"/>
        <v>0.98715999999999993</v>
      </c>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row>
    <row r="46" spans="1:144" x14ac:dyDescent="0.2">
      <c r="A46" s="14">
        <f t="shared" si="0"/>
        <v>40</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v>1.2840000000000001E-2</v>
      </c>
      <c r="AH46" s="18">
        <f t="shared" si="9"/>
        <v>0.99999999999999989</v>
      </c>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row>
    <row r="47" spans="1:144" x14ac:dyDescent="0.2">
      <c r="A47" s="14"/>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row>
    <row r="48" spans="1:144" x14ac:dyDescent="0.2">
      <c r="A48" s="14"/>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row>
    <row r="49" spans="1:144" x14ac:dyDescent="0.2">
      <c r="A49" s="14"/>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row>
    <row r="50" spans="1:144" x14ac:dyDescent="0.2">
      <c r="A50" s="14"/>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row>
    <row r="51" spans="1:144" x14ac:dyDescent="0.2">
      <c r="A51" s="14"/>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row>
    <row r="52" spans="1:144" x14ac:dyDescent="0.2">
      <c r="A52" s="14"/>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row>
    <row r="53" spans="1:144" x14ac:dyDescent="0.2">
      <c r="A53" s="14"/>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row>
    <row r="54" spans="1:144" x14ac:dyDescent="0.2">
      <c r="A54" s="14"/>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row>
    <row r="55" spans="1:144" x14ac:dyDescent="0.2">
      <c r="A55" s="14"/>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row>
    <row r="56" spans="1:144" x14ac:dyDescent="0.2">
      <c r="A56" s="14"/>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row>
    <row r="57" spans="1:144" x14ac:dyDescent="0.2">
      <c r="A57" s="14"/>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row>
    <row r="58" spans="1:144" x14ac:dyDescent="0.2">
      <c r="A58" s="14"/>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row>
    <row r="59" spans="1:144" x14ac:dyDescent="0.2">
      <c r="A59" s="14"/>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row>
    <row r="60" spans="1:144" x14ac:dyDescent="0.2">
      <c r="A60" s="14"/>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row>
    <row r="61" spans="1:144" x14ac:dyDescent="0.2">
      <c r="A61" s="14"/>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row>
    <row r="62" spans="1:144" x14ac:dyDescent="0.2">
      <c r="A62" s="14"/>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row>
    <row r="63" spans="1:144" x14ac:dyDescent="0.2">
      <c r="A63" s="14"/>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row>
    <row r="64" spans="1:144" x14ac:dyDescent="0.2">
      <c r="A64" s="14"/>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row>
    <row r="65" spans="1:144" x14ac:dyDescent="0.2">
      <c r="A65" s="14"/>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row>
    <row r="66" spans="1:144" x14ac:dyDescent="0.2">
      <c r="A66" s="14"/>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row>
    <row r="67" spans="1:144" x14ac:dyDescent="0.2">
      <c r="A67" s="14"/>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row>
    <row r="68" spans="1:144" x14ac:dyDescent="0.2">
      <c r="A68" s="14"/>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row>
    <row r="69" spans="1:144" x14ac:dyDescent="0.2">
      <c r="A69" s="14"/>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row>
    <row r="70" spans="1:144" x14ac:dyDescent="0.2">
      <c r="A70" s="14"/>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row>
    <row r="71" spans="1:144" x14ac:dyDescent="0.2">
      <c r="A71" s="14"/>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row>
    <row r="72" spans="1:144" x14ac:dyDescent="0.2">
      <c r="A72" s="14"/>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row>
    <row r="73" spans="1:144" x14ac:dyDescent="0.2">
      <c r="A73" s="14"/>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row>
    <row r="74" spans="1:144" x14ac:dyDescent="0.2">
      <c r="A74" s="14"/>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row>
    <row r="75" spans="1:144" x14ac:dyDescent="0.2">
      <c r="A75" s="14"/>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row>
    <row r="76" spans="1:144" x14ac:dyDescent="0.2">
      <c r="A76" s="14"/>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row>
    <row r="77" spans="1:144" x14ac:dyDescent="0.2">
      <c r="A77" s="14"/>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row>
    <row r="78" spans="1:144" x14ac:dyDescent="0.2">
      <c r="A78" s="14"/>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row>
    <row r="79" spans="1:144" x14ac:dyDescent="0.2">
      <c r="A79" s="14"/>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row>
    <row r="80" spans="1:144" x14ac:dyDescent="0.2">
      <c r="A80" s="14"/>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row>
    <row r="81" spans="1:144" x14ac:dyDescent="0.2">
      <c r="A81" s="14"/>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row>
    <row r="82" spans="1:144" x14ac:dyDescent="0.2">
      <c r="A82" s="14"/>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row>
    <row r="83" spans="1:144" x14ac:dyDescent="0.2">
      <c r="A83" s="14"/>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row>
    <row r="84" spans="1:144" x14ac:dyDescent="0.2">
      <c r="A84" s="14"/>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row>
    <row r="85" spans="1:144" x14ac:dyDescent="0.2">
      <c r="A85" s="14"/>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row>
    <row r="86" spans="1:144" x14ac:dyDescent="0.2">
      <c r="A86" s="14"/>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row>
    <row r="87" spans="1:144" x14ac:dyDescent="0.2">
      <c r="A87" s="14"/>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row>
    <row r="88" spans="1:144" x14ac:dyDescent="0.2">
      <c r="A88" s="14"/>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row>
    <row r="89" spans="1:144" x14ac:dyDescent="0.2">
      <c r="A89" s="14"/>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row>
    <row r="90" spans="1:144" x14ac:dyDescent="0.2">
      <c r="A90" s="14"/>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row>
    <row r="91" spans="1:144" x14ac:dyDescent="0.2">
      <c r="A91" s="14"/>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row>
    <row r="92" spans="1:144" x14ac:dyDescent="0.2">
      <c r="A92" s="14"/>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row>
    <row r="93" spans="1:144" x14ac:dyDescent="0.2">
      <c r="A93" s="14"/>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row>
    <row r="94" spans="1:144" x14ac:dyDescent="0.2">
      <c r="A94" s="14"/>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row>
    <row r="95" spans="1:144" x14ac:dyDescent="0.2">
      <c r="A95" s="14"/>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row>
    <row r="96" spans="1:144" x14ac:dyDescent="0.2">
      <c r="A96" s="14"/>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row>
    <row r="97" spans="1:144" x14ac:dyDescent="0.2">
      <c r="A97" s="14"/>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row>
    <row r="98" spans="1:144" x14ac:dyDescent="0.2">
      <c r="A98" s="14"/>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row>
    <row r="99" spans="1:144" x14ac:dyDescent="0.2">
      <c r="A99" s="14"/>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row>
    <row r="100" spans="1:144" x14ac:dyDescent="0.2">
      <c r="A100" s="14"/>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row>
    <row r="101" spans="1:144" x14ac:dyDescent="0.2">
      <c r="A101" s="14"/>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row>
    <row r="102" spans="1:144" x14ac:dyDescent="0.2">
      <c r="A102" s="14"/>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row>
    <row r="103" spans="1:144" x14ac:dyDescent="0.2">
      <c r="A103" s="14"/>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row>
    <row r="104" spans="1:144" x14ac:dyDescent="0.2">
      <c r="A104" s="14"/>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row>
    <row r="105" spans="1:144" x14ac:dyDescent="0.2">
      <c r="A105" s="14"/>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row>
    <row r="106" spans="1:144" x14ac:dyDescent="0.2">
      <c r="A106" s="14"/>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row>
    <row r="107" spans="1:144" x14ac:dyDescent="0.2">
      <c r="A107" s="14"/>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row>
    <row r="108" spans="1:144" x14ac:dyDescent="0.2">
      <c r="A108" s="14"/>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row>
    <row r="109" spans="1:144" x14ac:dyDescent="0.2">
      <c r="A109" s="14"/>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row>
    <row r="110" spans="1:144" x14ac:dyDescent="0.2">
      <c r="A110" s="14"/>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row>
    <row r="111" spans="1:144" x14ac:dyDescent="0.2">
      <c r="A111" s="14"/>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row>
    <row r="112" spans="1:144" x14ac:dyDescent="0.2">
      <c r="A112" s="14"/>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row>
    <row r="113" spans="1:144" x14ac:dyDescent="0.2">
      <c r="A113" s="14"/>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row>
    <row r="114" spans="1:144" x14ac:dyDescent="0.2">
      <c r="A114" s="14"/>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row>
    <row r="115" spans="1:144" x14ac:dyDescent="0.2">
      <c r="A115" s="14"/>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row>
    <row r="116" spans="1:144" x14ac:dyDescent="0.2">
      <c r="A116" s="14"/>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row>
    <row r="117" spans="1:144" x14ac:dyDescent="0.2">
      <c r="A117" s="14"/>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row>
    <row r="118" spans="1:144" x14ac:dyDescent="0.2">
      <c r="A118" s="14"/>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row>
    <row r="119" spans="1:144" x14ac:dyDescent="0.2">
      <c r="A119" s="14"/>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row>
    <row r="120" spans="1:144" x14ac:dyDescent="0.2">
      <c r="A120" s="14"/>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row>
    <row r="121" spans="1:144" x14ac:dyDescent="0.2">
      <c r="A121" s="14"/>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row>
    <row r="122" spans="1:144" x14ac:dyDescent="0.2">
      <c r="A122" s="14"/>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row>
    <row r="123" spans="1:144" x14ac:dyDescent="0.2">
      <c r="A123" s="14"/>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row>
    <row r="124" spans="1:144" x14ac:dyDescent="0.2">
      <c r="A124" s="14"/>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row>
    <row r="125" spans="1:144" x14ac:dyDescent="0.2">
      <c r="A125" s="14"/>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row>
    <row r="126" spans="1:144" x14ac:dyDescent="0.2">
      <c r="A126" s="14"/>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row>
    <row r="127" spans="1:144" x14ac:dyDescent="0.2">
      <c r="A127" s="14"/>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row>
    <row r="128" spans="1:144" x14ac:dyDescent="0.2">
      <c r="A128" s="14"/>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row>
    <row r="129" spans="1:144" x14ac:dyDescent="0.2">
      <c r="A129" s="14"/>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row>
    <row r="130" spans="1:144" x14ac:dyDescent="0.2">
      <c r="A130" s="14"/>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row>
    <row r="131" spans="1:144" x14ac:dyDescent="0.2">
      <c r="A131" s="14"/>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row>
    <row r="132" spans="1:144" x14ac:dyDescent="0.2">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row>
    <row r="133" spans="1:144" x14ac:dyDescent="0.2">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row>
    <row r="134" spans="1:144" x14ac:dyDescent="0.2">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row>
    <row r="135" spans="1:144" x14ac:dyDescent="0.2">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row>
    <row r="136" spans="1:144" x14ac:dyDescent="0.2">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row>
    <row r="137" spans="1:144" x14ac:dyDescent="0.2">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row>
    <row r="138" spans="1:144" x14ac:dyDescent="0.2">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row>
    <row r="139" spans="1:144" x14ac:dyDescent="0.2">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row>
    <row r="140" spans="1:144" x14ac:dyDescent="0.2">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row>
    <row r="141" spans="1:144" x14ac:dyDescent="0.2">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row>
    <row r="142" spans="1:144" x14ac:dyDescent="0.2">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row>
    <row r="143" spans="1:144" x14ac:dyDescent="0.2">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row>
    <row r="144" spans="1:144" x14ac:dyDescent="0.2">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row>
    <row r="145" spans="3:144" x14ac:dyDescent="0.2">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row>
    <row r="146" spans="3:144" x14ac:dyDescent="0.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row>
    <row r="147" spans="3:144" x14ac:dyDescent="0.2">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row>
    <row r="148" spans="3:144" x14ac:dyDescent="0.2">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row>
    <row r="149" spans="3:144" x14ac:dyDescent="0.2">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row>
    <row r="150" spans="3:144" x14ac:dyDescent="0.2">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row>
    <row r="151" spans="3:144" x14ac:dyDescent="0.2">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row>
    <row r="152" spans="3:144" x14ac:dyDescent="0.2">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row>
    <row r="153" spans="3:144" x14ac:dyDescent="0.2">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row>
    <row r="154" spans="3:144" x14ac:dyDescent="0.2">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row>
    <row r="155" spans="3:144" x14ac:dyDescent="0.2">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row>
    <row r="156" spans="3:144" x14ac:dyDescent="0.2">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row>
    <row r="157" spans="3:144" x14ac:dyDescent="0.2">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row>
    <row r="158" spans="3:144" x14ac:dyDescent="0.2">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row>
    <row r="159" spans="3:144" x14ac:dyDescent="0.2">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row>
    <row r="160" spans="3:144" x14ac:dyDescent="0.2">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row>
    <row r="161" spans="3:144" x14ac:dyDescent="0.2">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row>
    <row r="162" spans="3:144" x14ac:dyDescent="0.2">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row>
    <row r="163" spans="3:144" x14ac:dyDescent="0.2">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row>
    <row r="164" spans="3:144" x14ac:dyDescent="0.2">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row>
    <row r="165" spans="3:144" x14ac:dyDescent="0.2">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row>
    <row r="166" spans="3:144" x14ac:dyDescent="0.2">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row>
    <row r="167" spans="3:144" x14ac:dyDescent="0.2">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row>
    <row r="168" spans="3:144" x14ac:dyDescent="0.2">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row>
    <row r="169" spans="3:144" x14ac:dyDescent="0.2">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row>
    <row r="170" spans="3:144" x14ac:dyDescent="0.2">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row>
    <row r="171" spans="3:144" x14ac:dyDescent="0.2">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row>
    <row r="172" spans="3:144" x14ac:dyDescent="0.2">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row>
    <row r="173" spans="3:144" x14ac:dyDescent="0.2">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row>
    <row r="174" spans="3:144" x14ac:dyDescent="0.2">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row>
    <row r="175" spans="3:144" x14ac:dyDescent="0.2">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row>
    <row r="176" spans="3:144" x14ac:dyDescent="0.2">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row>
    <row r="177" spans="3:144" x14ac:dyDescent="0.2">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row>
    <row r="178" spans="3:144" x14ac:dyDescent="0.2">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row>
    <row r="179" spans="3:144" x14ac:dyDescent="0.2">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row>
    <row r="180" spans="3:144" x14ac:dyDescent="0.2">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row>
    <row r="181" spans="3:144" x14ac:dyDescent="0.2">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row>
    <row r="182" spans="3:144" x14ac:dyDescent="0.2">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row>
    <row r="183" spans="3:144" x14ac:dyDescent="0.2">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row>
    <row r="184" spans="3:144" x14ac:dyDescent="0.2">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row>
    <row r="185" spans="3:144" x14ac:dyDescent="0.2">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row>
    <row r="186" spans="3:144" x14ac:dyDescent="0.2">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row>
    <row r="187" spans="3:144" x14ac:dyDescent="0.2">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row>
    <row r="188" spans="3:144" x14ac:dyDescent="0.2">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row>
    <row r="189" spans="3:144" x14ac:dyDescent="0.2">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row>
    <row r="190" spans="3:144" x14ac:dyDescent="0.2">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row>
    <row r="191" spans="3:144" x14ac:dyDescent="0.2">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row>
    <row r="192" spans="3:144" x14ac:dyDescent="0.2">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row>
    <row r="193" spans="3:144" x14ac:dyDescent="0.2">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row>
    <row r="194" spans="3:144" x14ac:dyDescent="0.2">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row>
    <row r="195" spans="3:144" x14ac:dyDescent="0.2">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row>
    <row r="196" spans="3:144" x14ac:dyDescent="0.2">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row>
    <row r="197" spans="3:144" x14ac:dyDescent="0.2">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row>
    <row r="198" spans="3:144" x14ac:dyDescent="0.2">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row>
    <row r="199" spans="3:144" x14ac:dyDescent="0.2">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row>
    <row r="200" spans="3:144" x14ac:dyDescent="0.2">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row>
    <row r="201" spans="3:144" x14ac:dyDescent="0.2">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row>
    <row r="202" spans="3:144" x14ac:dyDescent="0.2">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row>
    <row r="203" spans="3:144" x14ac:dyDescent="0.2">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row>
    <row r="204" spans="3:144" x14ac:dyDescent="0.2">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row>
    <row r="205" spans="3:144" x14ac:dyDescent="0.2">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row>
    <row r="206" spans="3:144" x14ac:dyDescent="0.2">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row>
    <row r="207" spans="3:144" x14ac:dyDescent="0.2">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row>
    <row r="208" spans="3:144" x14ac:dyDescent="0.2">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row>
    <row r="209" spans="3:144" x14ac:dyDescent="0.2">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row>
    <row r="210" spans="3:144" x14ac:dyDescent="0.2">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row>
    <row r="211" spans="3:144" x14ac:dyDescent="0.2">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row>
    <row r="212" spans="3:144" x14ac:dyDescent="0.2">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row>
    <row r="213" spans="3:144" x14ac:dyDescent="0.2">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c r="EL213" s="18"/>
      <c r="EM213" s="18"/>
      <c r="EN213" s="18"/>
    </row>
    <row r="214" spans="3:144" x14ac:dyDescent="0.2">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c r="EK214" s="18"/>
      <c r="EL214" s="18"/>
      <c r="EM214" s="18"/>
      <c r="EN214" s="18"/>
    </row>
    <row r="215" spans="3:144" x14ac:dyDescent="0.2">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row>
    <row r="216" spans="3:144" x14ac:dyDescent="0.2">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row>
    <row r="217" spans="3:144" x14ac:dyDescent="0.2">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c r="EL217" s="18"/>
      <c r="EM217" s="18"/>
      <c r="EN217" s="18"/>
    </row>
    <row r="218" spans="3:144" x14ac:dyDescent="0.2">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row>
    <row r="219" spans="3:144" x14ac:dyDescent="0.2">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c r="EL219" s="18"/>
      <c r="EM219" s="18"/>
      <c r="EN219" s="18"/>
    </row>
    <row r="220" spans="3:144" x14ac:dyDescent="0.2">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c r="EL220" s="18"/>
      <c r="EM220" s="18"/>
      <c r="EN220" s="18"/>
    </row>
    <row r="221" spans="3:144" x14ac:dyDescent="0.2">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row>
    <row r="222" spans="3:144" x14ac:dyDescent="0.2">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row>
    <row r="223" spans="3:144" x14ac:dyDescent="0.2">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row>
    <row r="224" spans="3:144" x14ac:dyDescent="0.2">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row>
    <row r="225" spans="3:144" x14ac:dyDescent="0.2">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row>
    <row r="226" spans="3:144" x14ac:dyDescent="0.2">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row>
    <row r="227" spans="3:144" x14ac:dyDescent="0.2">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row>
    <row r="228" spans="3:144" x14ac:dyDescent="0.2">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row>
    <row r="229" spans="3:144" x14ac:dyDescent="0.2">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row>
    <row r="230" spans="3:144" x14ac:dyDescent="0.2">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row>
    <row r="231" spans="3:144" x14ac:dyDescent="0.2">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row>
    <row r="232" spans="3:144" x14ac:dyDescent="0.2">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row>
    <row r="233" spans="3:144" x14ac:dyDescent="0.2">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row>
    <row r="234" spans="3:144" x14ac:dyDescent="0.2">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row>
    <row r="235" spans="3:144" x14ac:dyDescent="0.2">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row>
    <row r="236" spans="3:144" x14ac:dyDescent="0.2">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row>
    <row r="237" spans="3:144" x14ac:dyDescent="0.2">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row>
    <row r="238" spans="3:144" x14ac:dyDescent="0.2">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row>
    <row r="239" spans="3:144" x14ac:dyDescent="0.2">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c r="DZ239" s="18"/>
      <c r="EA239" s="18"/>
      <c r="EB239" s="18"/>
      <c r="EC239" s="18"/>
      <c r="ED239" s="18"/>
      <c r="EE239" s="18"/>
      <c r="EF239" s="18"/>
      <c r="EG239" s="18"/>
      <c r="EH239" s="18"/>
      <c r="EI239" s="18"/>
      <c r="EJ239" s="18"/>
      <c r="EK239" s="18"/>
      <c r="EL239" s="18"/>
      <c r="EM239" s="18"/>
      <c r="EN239" s="18"/>
    </row>
    <row r="240" spans="3:144" x14ac:dyDescent="0.2">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row>
    <row r="241" spans="3:144" x14ac:dyDescent="0.2">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row>
    <row r="242" spans="3:144" x14ac:dyDescent="0.2">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row>
    <row r="243" spans="3:144" x14ac:dyDescent="0.2">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row>
    <row r="244" spans="3:144" x14ac:dyDescent="0.2">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row>
    <row r="245" spans="3:144" x14ac:dyDescent="0.2">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c r="EL245" s="18"/>
      <c r="EM245" s="18"/>
      <c r="EN245" s="18"/>
    </row>
    <row r="246" spans="3:144" x14ac:dyDescent="0.2">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row>
    <row r="247" spans="3:144" x14ac:dyDescent="0.2">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row>
    <row r="248" spans="3:144" x14ac:dyDescent="0.2">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row>
    <row r="249" spans="3:144" x14ac:dyDescent="0.2">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c r="EL249" s="18"/>
      <c r="EM249" s="18"/>
      <c r="EN249" s="18"/>
    </row>
    <row r="250" spans="3:144" x14ac:dyDescent="0.2">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c r="DZ250" s="18"/>
      <c r="EA250" s="18"/>
      <c r="EB250" s="18"/>
      <c r="EC250" s="18"/>
      <c r="ED250" s="18"/>
      <c r="EE250" s="18"/>
      <c r="EF250" s="18"/>
      <c r="EG250" s="18"/>
      <c r="EH250" s="18"/>
      <c r="EI250" s="18"/>
      <c r="EJ250" s="18"/>
      <c r="EK250" s="18"/>
      <c r="EL250" s="18"/>
      <c r="EM250" s="18"/>
      <c r="EN250" s="18"/>
    </row>
    <row r="251" spans="3:144" x14ac:dyDescent="0.2">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row>
    <row r="252" spans="3:144" x14ac:dyDescent="0.2">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row>
    <row r="253" spans="3:144" x14ac:dyDescent="0.2">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c r="EL253" s="18"/>
      <c r="EM253" s="18"/>
      <c r="EN253" s="18"/>
    </row>
    <row r="254" spans="3:144" x14ac:dyDescent="0.2">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row>
    <row r="255" spans="3:144" x14ac:dyDescent="0.2">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row>
    <row r="256" spans="3:144" x14ac:dyDescent="0.2">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row>
    <row r="257" spans="3:144" x14ac:dyDescent="0.2">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c r="EL257" s="18"/>
      <c r="EM257" s="18"/>
      <c r="EN257" s="18"/>
    </row>
    <row r="258" spans="3:144" x14ac:dyDescent="0.2">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row>
    <row r="259" spans="3:144" x14ac:dyDescent="0.2">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c r="DZ259" s="18"/>
      <c r="EA259" s="18"/>
      <c r="EB259" s="18"/>
      <c r="EC259" s="18"/>
      <c r="ED259" s="18"/>
      <c r="EE259" s="18"/>
      <c r="EF259" s="18"/>
      <c r="EG259" s="18"/>
      <c r="EH259" s="18"/>
      <c r="EI259" s="18"/>
      <c r="EJ259" s="18"/>
      <c r="EK259" s="18"/>
      <c r="EL259" s="18"/>
      <c r="EM259" s="18"/>
      <c r="EN259" s="18"/>
    </row>
    <row r="260" spans="3:144" x14ac:dyDescent="0.2">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row>
    <row r="261" spans="3:144" x14ac:dyDescent="0.2">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c r="EL261" s="18"/>
      <c r="EM261" s="18"/>
      <c r="EN261" s="18"/>
    </row>
    <row r="262" spans="3:144" x14ac:dyDescent="0.2">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row>
    <row r="263" spans="3:144" x14ac:dyDescent="0.2">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row>
    <row r="264" spans="3:144" x14ac:dyDescent="0.2">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row>
    <row r="265" spans="3:144" x14ac:dyDescent="0.2">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row>
    <row r="266" spans="3:144" x14ac:dyDescent="0.2">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row>
    <row r="267" spans="3:144" x14ac:dyDescent="0.2">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row>
    <row r="268" spans="3:144" x14ac:dyDescent="0.2">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row>
    <row r="269" spans="3:144" x14ac:dyDescent="0.2">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row>
    <row r="270" spans="3:144" x14ac:dyDescent="0.2">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row>
    <row r="271" spans="3:144" x14ac:dyDescent="0.2">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row>
    <row r="272" spans="3:144" x14ac:dyDescent="0.2">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row>
    <row r="273" spans="3:144" x14ac:dyDescent="0.2">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row>
    <row r="274" spans="3:144" x14ac:dyDescent="0.2">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c r="EL274" s="18"/>
      <c r="EM274" s="18"/>
      <c r="EN274" s="18"/>
    </row>
    <row r="275" spans="3:144" x14ac:dyDescent="0.2">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row>
    <row r="276" spans="3:144" x14ac:dyDescent="0.2">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row>
    <row r="277" spans="3:144" x14ac:dyDescent="0.2">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row>
    <row r="278" spans="3:144" x14ac:dyDescent="0.2">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row>
    <row r="279" spans="3:144" x14ac:dyDescent="0.2">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row>
    <row r="280" spans="3:144" x14ac:dyDescent="0.2">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row>
    <row r="281" spans="3:144" x14ac:dyDescent="0.2">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row>
    <row r="282" spans="3:144" x14ac:dyDescent="0.2">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row>
    <row r="283" spans="3:144" x14ac:dyDescent="0.2">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row>
    <row r="284" spans="3:144" x14ac:dyDescent="0.2">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c r="EL284" s="18"/>
      <c r="EM284" s="18"/>
      <c r="EN284" s="18"/>
    </row>
    <row r="285" spans="3:144" x14ac:dyDescent="0.2">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row>
    <row r="286" spans="3:144" x14ac:dyDescent="0.2">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row>
    <row r="287" spans="3:144" x14ac:dyDescent="0.2">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row>
    <row r="288" spans="3:144" x14ac:dyDescent="0.2">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c r="EL288" s="18"/>
      <c r="EM288" s="18"/>
      <c r="EN288" s="18"/>
    </row>
    <row r="289" spans="3:144" x14ac:dyDescent="0.2">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c r="EL289" s="18"/>
      <c r="EM289" s="18"/>
      <c r="EN289" s="18"/>
    </row>
    <row r="290" spans="3:144" x14ac:dyDescent="0.2">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row>
    <row r="291" spans="3:144" x14ac:dyDescent="0.2">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c r="EL291" s="18"/>
      <c r="EM291" s="18"/>
      <c r="EN291" s="18"/>
    </row>
    <row r="292" spans="3:144" x14ac:dyDescent="0.2">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c r="EL292" s="18"/>
      <c r="EM292" s="18"/>
      <c r="EN292" s="18"/>
    </row>
    <row r="293" spans="3:144" x14ac:dyDescent="0.2">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c r="EL293" s="18"/>
      <c r="EM293" s="18"/>
      <c r="EN293" s="18"/>
    </row>
    <row r="294" spans="3:144" x14ac:dyDescent="0.2">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row>
    <row r="295" spans="3:144" x14ac:dyDescent="0.2">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c r="EL295" s="18"/>
      <c r="EM295" s="18"/>
      <c r="EN295" s="18"/>
    </row>
    <row r="296" spans="3:144" x14ac:dyDescent="0.2">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row>
    <row r="297" spans="3:144" x14ac:dyDescent="0.2">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c r="EL297" s="18"/>
      <c r="EM297" s="18"/>
      <c r="EN297" s="18"/>
    </row>
    <row r="298" spans="3:144" x14ac:dyDescent="0.2">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c r="EL298" s="18"/>
      <c r="EM298" s="18"/>
      <c r="EN298" s="18"/>
    </row>
    <row r="299" spans="3:144" x14ac:dyDescent="0.2">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c r="EL299" s="18"/>
      <c r="EM299" s="18"/>
      <c r="EN299" s="18"/>
    </row>
    <row r="300" spans="3:144" x14ac:dyDescent="0.2">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row>
    <row r="301" spans="3:144" x14ac:dyDescent="0.2">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row>
    <row r="302" spans="3:144" x14ac:dyDescent="0.2">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row>
    <row r="303" spans="3:144" x14ac:dyDescent="0.2">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row>
    <row r="304" spans="3:144" x14ac:dyDescent="0.2">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row>
    <row r="305" spans="3:144" x14ac:dyDescent="0.2">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row>
    <row r="306" spans="3:144" x14ac:dyDescent="0.2">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row>
    <row r="307" spans="3:144" x14ac:dyDescent="0.2">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row>
    <row r="308" spans="3:144" x14ac:dyDescent="0.2">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row>
    <row r="309" spans="3:144" x14ac:dyDescent="0.2">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row>
    <row r="310" spans="3:144" x14ac:dyDescent="0.2">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c r="EL310" s="18"/>
      <c r="EM310" s="18"/>
      <c r="EN310" s="18"/>
    </row>
    <row r="311" spans="3:144" x14ac:dyDescent="0.2">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c r="EL311" s="18"/>
      <c r="EM311" s="18"/>
      <c r="EN311" s="18"/>
    </row>
    <row r="312" spans="3:144" x14ac:dyDescent="0.2">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row>
    <row r="313" spans="3:144" x14ac:dyDescent="0.2">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c r="EL313" s="18"/>
      <c r="EM313" s="18"/>
      <c r="EN313" s="18"/>
    </row>
    <row r="314" spans="3:144" x14ac:dyDescent="0.2">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row>
    <row r="315" spans="3:144" x14ac:dyDescent="0.2">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row>
    <row r="316" spans="3:144" x14ac:dyDescent="0.2">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row>
    <row r="317" spans="3:144" x14ac:dyDescent="0.2">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row>
    <row r="318" spans="3:144" x14ac:dyDescent="0.2">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row>
    <row r="319" spans="3:144" x14ac:dyDescent="0.2">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row>
    <row r="320" spans="3:144" x14ac:dyDescent="0.2">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row>
    <row r="321" spans="3:144" x14ac:dyDescent="0.2">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row>
    <row r="322" spans="3:144" x14ac:dyDescent="0.2">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row>
    <row r="323" spans="3:144" x14ac:dyDescent="0.2">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row>
    <row r="324" spans="3:144" x14ac:dyDescent="0.2">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row>
    <row r="325" spans="3:144" x14ac:dyDescent="0.2">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row>
    <row r="326" spans="3:144" x14ac:dyDescent="0.2">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row>
    <row r="327" spans="3:144" x14ac:dyDescent="0.2">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row>
    <row r="328" spans="3:144" x14ac:dyDescent="0.2">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row>
    <row r="329" spans="3:144" x14ac:dyDescent="0.2">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row>
    <row r="330" spans="3:144" x14ac:dyDescent="0.2">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row>
    <row r="331" spans="3:144" x14ac:dyDescent="0.2">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row>
    <row r="332" spans="3:144" x14ac:dyDescent="0.2">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c r="EL332" s="18"/>
      <c r="EM332" s="18"/>
      <c r="EN332" s="18"/>
    </row>
    <row r="333" spans="3:144" x14ac:dyDescent="0.2">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row>
    <row r="334" spans="3:144" x14ac:dyDescent="0.2">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row>
    <row r="335" spans="3:144" x14ac:dyDescent="0.2">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row>
    <row r="336" spans="3:144" x14ac:dyDescent="0.2">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row>
    <row r="337" spans="3:144" x14ac:dyDescent="0.2">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row>
    <row r="338" spans="3:144" x14ac:dyDescent="0.2">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row>
    <row r="339" spans="3:144" x14ac:dyDescent="0.2">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row>
    <row r="340" spans="3:144" x14ac:dyDescent="0.2">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row>
    <row r="341" spans="3:144" x14ac:dyDescent="0.2">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row>
    <row r="342" spans="3:144" x14ac:dyDescent="0.2">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row>
    <row r="343" spans="3:144" x14ac:dyDescent="0.2">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row>
    <row r="344" spans="3:144" x14ac:dyDescent="0.2">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row>
    <row r="345" spans="3:144" x14ac:dyDescent="0.2">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row>
    <row r="346" spans="3:144" x14ac:dyDescent="0.2">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row>
    <row r="347" spans="3:144" x14ac:dyDescent="0.2">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row>
    <row r="348" spans="3:144" x14ac:dyDescent="0.2">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row>
    <row r="349" spans="3:144" x14ac:dyDescent="0.2">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row>
    <row r="350" spans="3:144" x14ac:dyDescent="0.2">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row>
    <row r="351" spans="3:144" x14ac:dyDescent="0.2">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row>
    <row r="352" spans="3:144" x14ac:dyDescent="0.2">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row>
    <row r="353" spans="3:144" x14ac:dyDescent="0.2">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row>
    <row r="354" spans="3:144" x14ac:dyDescent="0.2">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row>
    <row r="355" spans="3:144" x14ac:dyDescent="0.2">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row>
    <row r="356" spans="3:144" x14ac:dyDescent="0.2">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row>
    <row r="357" spans="3:144" x14ac:dyDescent="0.2">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row>
    <row r="358" spans="3:144" x14ac:dyDescent="0.2">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row>
    <row r="359" spans="3:144" x14ac:dyDescent="0.2">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row>
    <row r="360" spans="3:144" x14ac:dyDescent="0.2">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row>
    <row r="361" spans="3:144" x14ac:dyDescent="0.2">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row>
    <row r="362" spans="3:144" x14ac:dyDescent="0.2">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row>
    <row r="363" spans="3:144" x14ac:dyDescent="0.2">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row>
    <row r="364" spans="3:144" x14ac:dyDescent="0.2">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row>
    <row r="365" spans="3:144" x14ac:dyDescent="0.2">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row>
    <row r="366" spans="3:144" x14ac:dyDescent="0.2">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row>
    <row r="367" spans="3:144" x14ac:dyDescent="0.2">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row>
    <row r="368" spans="3:144" x14ac:dyDescent="0.2">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row>
    <row r="369" spans="3:144" x14ac:dyDescent="0.2">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row>
    <row r="370" spans="3:144" x14ac:dyDescent="0.2">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row>
    <row r="371" spans="3:144" x14ac:dyDescent="0.2">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row>
    <row r="372" spans="3:144" x14ac:dyDescent="0.2">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row>
    <row r="373" spans="3:144" x14ac:dyDescent="0.2">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row>
    <row r="374" spans="3:144" x14ac:dyDescent="0.2">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row>
    <row r="375" spans="3:144" x14ac:dyDescent="0.2">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row>
    <row r="376" spans="3:144" x14ac:dyDescent="0.2">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row>
    <row r="377" spans="3:144" x14ac:dyDescent="0.2">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row>
    <row r="378" spans="3:144" x14ac:dyDescent="0.2">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row>
    <row r="379" spans="3:144" x14ac:dyDescent="0.2">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row>
    <row r="380" spans="3:144" x14ac:dyDescent="0.2">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row>
    <row r="381" spans="3:144" x14ac:dyDescent="0.2">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row>
    <row r="382" spans="3:144" x14ac:dyDescent="0.2">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row>
    <row r="383" spans="3:144" x14ac:dyDescent="0.2">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row>
    <row r="384" spans="3:144" x14ac:dyDescent="0.2">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row>
    <row r="385" spans="3:144" x14ac:dyDescent="0.2">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row>
    <row r="386" spans="3:144" x14ac:dyDescent="0.2">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row>
    <row r="387" spans="3:144" x14ac:dyDescent="0.2">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row>
    <row r="388" spans="3:144" x14ac:dyDescent="0.2">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row>
    <row r="389" spans="3:144" x14ac:dyDescent="0.2">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row>
    <row r="390" spans="3:144" x14ac:dyDescent="0.2">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row>
    <row r="391" spans="3:144" x14ac:dyDescent="0.2">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row>
    <row r="392" spans="3:144" x14ac:dyDescent="0.2">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c r="EL392" s="18"/>
      <c r="EM392" s="18"/>
      <c r="EN392" s="18"/>
    </row>
    <row r="393" spans="3:144" x14ac:dyDescent="0.2">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row>
    <row r="394" spans="3:144" x14ac:dyDescent="0.2">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row>
    <row r="395" spans="3:144" x14ac:dyDescent="0.2">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row>
    <row r="396" spans="3:144" x14ac:dyDescent="0.2">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row>
    <row r="397" spans="3:144" x14ac:dyDescent="0.2">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row>
    <row r="398" spans="3:144" x14ac:dyDescent="0.2">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row>
    <row r="399" spans="3:144" x14ac:dyDescent="0.2">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row>
    <row r="400" spans="3:144" x14ac:dyDescent="0.2">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row>
    <row r="401" spans="3:144" x14ac:dyDescent="0.2">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row>
    <row r="402" spans="3:144" x14ac:dyDescent="0.2">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row>
    <row r="403" spans="3:144" x14ac:dyDescent="0.2">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row>
    <row r="404" spans="3:144" x14ac:dyDescent="0.2">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row>
    <row r="405" spans="3:144" x14ac:dyDescent="0.2">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row>
    <row r="406" spans="3:144" x14ac:dyDescent="0.2">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row>
    <row r="407" spans="3:144" x14ac:dyDescent="0.2">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row>
    <row r="408" spans="3:144" x14ac:dyDescent="0.2">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row>
    <row r="409" spans="3:144" x14ac:dyDescent="0.2">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row>
    <row r="410" spans="3:144" x14ac:dyDescent="0.2">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row>
    <row r="411" spans="3:144" x14ac:dyDescent="0.2">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row>
    <row r="412" spans="3:144" x14ac:dyDescent="0.2">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row>
    <row r="413" spans="3:144" x14ac:dyDescent="0.2">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row>
  </sheetData>
  <printOptions gridLines="1"/>
  <pageMargins left="0" right="0" top="0.25" bottom="0" header="0" footer="0.25"/>
  <pageSetup scale="87" orientation="landscape" horizontalDpi="4294967292" r:id="rId1"/>
  <headerFooter alignWithMargins="0">
    <oddFooter>&amp;R&amp;"Times New Roman,Italic"&amp;8Capital Reocvery
&amp;F
&amp;D</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
  <sheetViews>
    <sheetView zoomScaleNormal="100" workbookViewId="0"/>
  </sheetViews>
  <sheetFormatPr defaultColWidth="9.140625" defaultRowHeight="15" x14ac:dyDescent="0.25"/>
  <cols>
    <col min="1" max="1" width="33.7109375" style="5" customWidth="1"/>
    <col min="2" max="2" width="16.28515625" style="5" bestFit="1" customWidth="1"/>
    <col min="3" max="3" width="14.42578125" style="5" bestFit="1" customWidth="1"/>
    <col min="4" max="4" width="15.42578125" style="5" bestFit="1" customWidth="1"/>
    <col min="5" max="5" width="14.42578125" style="5" bestFit="1" customWidth="1"/>
    <col min="6" max="8" width="11.7109375" style="5" bestFit="1" customWidth="1"/>
    <col min="9" max="9" width="12.5703125" style="5" bestFit="1" customWidth="1"/>
    <col min="10" max="10" width="14.42578125" style="5" bestFit="1" customWidth="1"/>
    <col min="11" max="11" width="11.7109375" style="5" bestFit="1" customWidth="1"/>
    <col min="12" max="13" width="12.7109375" style="5" bestFit="1" customWidth="1"/>
    <col min="14" max="14" width="12.85546875" style="5" bestFit="1" customWidth="1"/>
    <col min="15" max="15" width="13.5703125" style="5" bestFit="1" customWidth="1"/>
    <col min="16" max="16" width="13.42578125" style="5" bestFit="1" customWidth="1"/>
    <col min="17" max="17" width="15.28515625" style="5" bestFit="1" customWidth="1"/>
    <col min="18" max="19" width="13.42578125" style="5" bestFit="1" customWidth="1"/>
    <col min="20" max="21" width="14.42578125" style="5" bestFit="1" customWidth="1"/>
    <col min="22" max="22" width="13.42578125" style="5" bestFit="1" customWidth="1"/>
    <col min="23" max="23" width="14.42578125" style="5" bestFit="1" customWidth="1"/>
    <col min="24" max="24" width="11.85546875" style="5" bestFit="1" customWidth="1"/>
    <col min="25" max="25" width="13.42578125" style="5" bestFit="1" customWidth="1"/>
    <col min="26" max="26" width="14.42578125" style="5" bestFit="1" customWidth="1"/>
    <col min="27" max="28" width="9.140625" style="5"/>
    <col min="29" max="29" width="9.28515625" style="5" bestFit="1" customWidth="1"/>
    <col min="30" max="16384" width="9.140625" style="5"/>
  </cols>
  <sheetData>
    <row r="1" spans="1:29" x14ac:dyDescent="0.25">
      <c r="A1" s="72"/>
      <c r="B1" s="72"/>
      <c r="C1" s="72"/>
      <c r="D1" s="72"/>
      <c r="E1" s="72"/>
      <c r="F1" s="72"/>
      <c r="G1" s="1"/>
      <c r="H1" s="1"/>
      <c r="I1" s="1"/>
      <c r="J1" s="1"/>
      <c r="K1" s="1"/>
      <c r="L1" s="1"/>
      <c r="M1" s="1"/>
      <c r="N1" s="72"/>
      <c r="O1" s="72"/>
      <c r="P1" s="72"/>
      <c r="Q1" s="72"/>
      <c r="R1" s="72"/>
      <c r="S1" s="72"/>
      <c r="T1" s="72"/>
      <c r="U1" s="72"/>
      <c r="V1" s="72"/>
      <c r="W1" s="72"/>
      <c r="X1" s="72"/>
      <c r="Y1" s="72"/>
      <c r="Z1" s="72"/>
      <c r="AA1" s="1"/>
      <c r="AB1" s="1"/>
      <c r="AC1" s="1"/>
    </row>
    <row r="2" spans="1:29" x14ac:dyDescent="0.25">
      <c r="A2" s="72"/>
      <c r="B2" s="72"/>
      <c r="C2" s="79" t="s">
        <v>68</v>
      </c>
      <c r="D2" s="78"/>
      <c r="F2" s="72"/>
      <c r="G2" s="1"/>
      <c r="H2" s="1"/>
      <c r="I2" s="1"/>
      <c r="J2" s="1"/>
      <c r="K2" s="1"/>
      <c r="L2" s="1"/>
      <c r="M2" s="1"/>
      <c r="N2" s="72"/>
      <c r="O2" s="72"/>
      <c r="P2" s="72"/>
      <c r="Q2" s="72"/>
      <c r="R2" s="72"/>
      <c r="S2" s="72"/>
      <c r="T2" s="72"/>
      <c r="U2" s="72"/>
      <c r="V2" s="72"/>
      <c r="W2" s="72"/>
      <c r="X2" s="72"/>
      <c r="Y2" s="72"/>
      <c r="Z2" s="72"/>
      <c r="AA2" s="1"/>
      <c r="AB2" s="1"/>
      <c r="AC2" s="1"/>
    </row>
    <row r="3" spans="1:29" x14ac:dyDescent="0.25">
      <c r="A3" s="72"/>
      <c r="B3" s="93" t="s">
        <v>79</v>
      </c>
      <c r="C3" s="195" t="s">
        <v>72</v>
      </c>
      <c r="D3" s="195" t="s">
        <v>73</v>
      </c>
      <c r="E3" s="195" t="s">
        <v>74</v>
      </c>
      <c r="F3" s="195" t="s">
        <v>75</v>
      </c>
      <c r="G3" s="195" t="s">
        <v>76</v>
      </c>
      <c r="H3" s="195" t="s">
        <v>77</v>
      </c>
      <c r="I3" s="195" t="s">
        <v>78</v>
      </c>
      <c r="J3" s="195" t="s">
        <v>80</v>
      </c>
      <c r="K3" s="195" t="s">
        <v>81</v>
      </c>
      <c r="L3" s="1"/>
      <c r="M3" s="72"/>
      <c r="N3" s="72"/>
      <c r="O3" s="72"/>
      <c r="P3" s="72"/>
      <c r="Q3" s="72"/>
      <c r="R3" s="72"/>
      <c r="S3" s="72"/>
      <c r="T3" s="72"/>
      <c r="U3" s="72"/>
      <c r="V3" s="72"/>
      <c r="W3" s="72"/>
      <c r="X3" s="72"/>
      <c r="Y3" s="72"/>
      <c r="Z3" s="1"/>
      <c r="AA3" s="9"/>
      <c r="AB3" s="73"/>
    </row>
    <row r="4" spans="1:29" x14ac:dyDescent="0.25">
      <c r="A4" s="72"/>
      <c r="B4" s="72"/>
      <c r="C4" s="72"/>
      <c r="D4" s="72"/>
      <c r="E4" s="72"/>
      <c r="F4" s="72"/>
      <c r="G4" s="1"/>
      <c r="H4" s="1"/>
      <c r="I4" s="1"/>
      <c r="J4" s="1"/>
      <c r="K4" s="1"/>
      <c r="L4" s="1"/>
      <c r="M4" s="1"/>
      <c r="N4" s="72"/>
      <c r="O4" s="72"/>
      <c r="P4" s="72"/>
      <c r="Q4" s="72"/>
      <c r="R4" s="72"/>
      <c r="S4" s="72"/>
      <c r="T4" s="72"/>
      <c r="U4" s="72"/>
      <c r="V4" s="72"/>
      <c r="W4" s="72"/>
      <c r="X4" s="72"/>
      <c r="Y4" s="72"/>
      <c r="Z4" s="72"/>
      <c r="AA4" s="1"/>
      <c r="AB4" s="9"/>
      <c r="AC4" s="73"/>
    </row>
    <row r="5" spans="1:29" customFormat="1" x14ac:dyDescent="0.25"/>
    <row r="6" spans="1:29" x14ac:dyDescent="0.25">
      <c r="A6" s="72" t="s">
        <v>62</v>
      </c>
      <c r="C6" s="80">
        <v>2.5000000000000001E-2</v>
      </c>
      <c r="D6" s="80">
        <v>3.4799999999999998E-2</v>
      </c>
      <c r="E6" s="80">
        <v>2.63E-2</v>
      </c>
      <c r="F6" s="80">
        <v>2.3199999999999998E-2</v>
      </c>
      <c r="G6" s="80">
        <v>0.2</v>
      </c>
      <c r="H6" s="80">
        <v>6.6699999999999995E-2</v>
      </c>
      <c r="I6" s="80">
        <v>0.2</v>
      </c>
      <c r="J6" s="80">
        <v>0.03</v>
      </c>
      <c r="K6" s="80">
        <v>0.2</v>
      </c>
      <c r="L6" s="1"/>
      <c r="M6" s="1"/>
      <c r="N6" s="72"/>
      <c r="O6" s="72"/>
      <c r="P6" s="72"/>
      <c r="Q6" s="72"/>
      <c r="R6" s="72"/>
      <c r="S6" s="72"/>
      <c r="T6" s="72"/>
      <c r="U6" s="72"/>
      <c r="V6" s="72"/>
      <c r="W6" s="72"/>
      <c r="X6" s="72"/>
      <c r="Y6" s="72"/>
      <c r="Z6" s="72"/>
      <c r="AA6" s="1"/>
      <c r="AB6" s="9"/>
      <c r="AC6" s="73"/>
    </row>
    <row r="7" spans="1:29" ht="15.75" thickBot="1" x14ac:dyDescent="0.3">
      <c r="A7" s="72"/>
      <c r="B7" s="72"/>
      <c r="C7" s="72"/>
      <c r="D7" s="72"/>
      <c r="E7" s="72"/>
      <c r="F7" s="72"/>
      <c r="G7" s="1"/>
      <c r="H7" s="1"/>
      <c r="I7" s="1"/>
      <c r="J7" s="1"/>
      <c r="K7" s="1"/>
      <c r="L7" s="1"/>
      <c r="M7" s="1"/>
      <c r="N7" s="72"/>
      <c r="O7" s="72"/>
      <c r="P7" s="72"/>
      <c r="Q7" s="72"/>
      <c r="R7" s="72"/>
      <c r="S7" s="72"/>
      <c r="T7" s="72"/>
      <c r="U7" s="72"/>
      <c r="V7" s="72"/>
      <c r="W7" s="72"/>
      <c r="X7" s="72"/>
      <c r="Y7" s="72"/>
      <c r="Z7" s="72"/>
      <c r="AA7" s="1"/>
      <c r="AB7" s="9"/>
      <c r="AC7" s="73"/>
    </row>
    <row r="8" spans="1:29" ht="16.5" thickTop="1" thickBot="1" x14ac:dyDescent="0.3">
      <c r="A8" s="77">
        <v>44227</v>
      </c>
      <c r="B8" s="202"/>
      <c r="C8" s="194">
        <v>0</v>
      </c>
      <c r="D8" s="194">
        <v>0</v>
      </c>
      <c r="E8" s="194">
        <v>0</v>
      </c>
      <c r="F8" s="194">
        <v>0</v>
      </c>
      <c r="G8" s="204"/>
      <c r="H8" s="194">
        <v>0</v>
      </c>
      <c r="I8" s="202"/>
      <c r="J8" s="194">
        <v>0</v>
      </c>
      <c r="K8" s="194">
        <v>0</v>
      </c>
      <c r="L8" s="2"/>
      <c r="M8" s="2"/>
      <c r="N8" s="2"/>
      <c r="O8" s="2"/>
      <c r="P8" s="2"/>
      <c r="Q8" s="1"/>
      <c r="R8" s="1"/>
      <c r="S8" s="1"/>
      <c r="T8" s="1"/>
      <c r="U8" s="1"/>
      <c r="V8" s="1"/>
      <c r="W8" s="1"/>
      <c r="X8" s="1"/>
      <c r="Y8" s="1"/>
      <c r="Z8" s="1"/>
      <c r="AA8" s="1"/>
      <c r="AB8" s="1"/>
    </row>
    <row r="9" spans="1:29" ht="16.5" thickTop="1" thickBot="1" x14ac:dyDescent="0.3">
      <c r="A9" s="77">
        <v>44255</v>
      </c>
      <c r="B9" s="203"/>
      <c r="C9" s="74">
        <v>0</v>
      </c>
      <c r="D9" s="74">
        <v>0</v>
      </c>
      <c r="E9" s="74">
        <v>0</v>
      </c>
      <c r="F9" s="74">
        <v>0</v>
      </c>
      <c r="G9" s="74"/>
      <c r="H9" s="74">
        <v>0</v>
      </c>
      <c r="I9" s="203"/>
      <c r="J9" s="74">
        <v>0</v>
      </c>
      <c r="K9" s="74">
        <v>0</v>
      </c>
      <c r="L9" s="2"/>
      <c r="M9" s="2"/>
      <c r="N9" s="2"/>
      <c r="O9" s="2"/>
      <c r="P9" s="2"/>
      <c r="Q9" s="74"/>
      <c r="R9" s="74"/>
      <c r="S9" s="74"/>
      <c r="T9" s="74"/>
      <c r="U9" s="74"/>
      <c r="V9" s="74"/>
      <c r="W9" s="74"/>
      <c r="X9" s="74"/>
      <c r="Y9" s="74"/>
      <c r="Z9" s="1"/>
      <c r="AA9" s="1"/>
      <c r="AB9" s="1"/>
    </row>
    <row r="10" spans="1:29" ht="15.75" thickTop="1" x14ac:dyDescent="0.25">
      <c r="A10" s="77">
        <v>44286</v>
      </c>
      <c r="B10" s="74">
        <v>0</v>
      </c>
      <c r="C10" s="74">
        <v>0</v>
      </c>
      <c r="D10" s="74">
        <v>0</v>
      </c>
      <c r="E10" s="74">
        <v>0</v>
      </c>
      <c r="F10" s="74">
        <v>0</v>
      </c>
      <c r="G10" s="74"/>
      <c r="H10" s="74">
        <v>0</v>
      </c>
      <c r="I10" s="74"/>
      <c r="J10" s="74">
        <v>0</v>
      </c>
      <c r="K10" s="74">
        <v>0</v>
      </c>
      <c r="L10" s="2"/>
      <c r="M10" s="2"/>
      <c r="N10" s="2"/>
      <c r="O10" s="2"/>
      <c r="P10" s="2"/>
      <c r="Q10" s="74"/>
      <c r="R10" s="74"/>
      <c r="S10" s="74"/>
      <c r="T10" s="74"/>
      <c r="U10" s="74"/>
      <c r="V10" s="74"/>
      <c r="W10" s="74"/>
      <c r="X10" s="74"/>
      <c r="Y10" s="74"/>
      <c r="Z10" s="1"/>
      <c r="AA10" s="1"/>
      <c r="AB10" s="1"/>
    </row>
    <row r="11" spans="1:29" x14ac:dyDescent="0.25">
      <c r="A11" s="77">
        <v>44316</v>
      </c>
      <c r="B11" s="74">
        <v>0</v>
      </c>
      <c r="C11" s="74">
        <v>0</v>
      </c>
      <c r="D11" s="74">
        <v>0</v>
      </c>
      <c r="E11" s="74">
        <v>0</v>
      </c>
      <c r="F11" s="74">
        <v>0</v>
      </c>
      <c r="G11" s="74"/>
      <c r="H11" s="74">
        <v>0</v>
      </c>
      <c r="I11" s="74"/>
      <c r="J11" s="74">
        <v>0</v>
      </c>
      <c r="K11" s="74">
        <v>0</v>
      </c>
      <c r="L11" s="2"/>
      <c r="M11" s="2"/>
      <c r="N11" s="2"/>
      <c r="O11" s="2"/>
      <c r="P11" s="2"/>
      <c r="Q11" s="74"/>
      <c r="R11" s="74"/>
      <c r="S11" s="74"/>
      <c r="T11" s="74"/>
      <c r="U11" s="74"/>
      <c r="V11" s="74"/>
      <c r="W11" s="74"/>
      <c r="X11" s="74"/>
      <c r="Y11" s="74"/>
      <c r="Z11" s="1"/>
      <c r="AA11" s="1"/>
      <c r="AB11" s="1"/>
    </row>
    <row r="12" spans="1:29" x14ac:dyDescent="0.25">
      <c r="A12" s="77">
        <v>44347</v>
      </c>
      <c r="B12" s="74">
        <v>0</v>
      </c>
      <c r="C12" s="74">
        <v>0</v>
      </c>
      <c r="D12" s="74">
        <v>0</v>
      </c>
      <c r="E12" s="74">
        <v>0</v>
      </c>
      <c r="F12" s="74">
        <v>0</v>
      </c>
      <c r="G12" s="74"/>
      <c r="H12" s="74">
        <v>0</v>
      </c>
      <c r="I12" s="74"/>
      <c r="J12" s="74">
        <v>0</v>
      </c>
      <c r="K12" s="74">
        <v>0</v>
      </c>
      <c r="L12" s="2"/>
      <c r="M12" s="2"/>
      <c r="N12" s="2"/>
      <c r="O12" s="2"/>
      <c r="P12" s="2"/>
      <c r="Q12" s="74"/>
      <c r="R12" s="74"/>
      <c r="S12" s="74"/>
      <c r="T12" s="74"/>
      <c r="U12" s="74"/>
      <c r="V12" s="74"/>
      <c r="W12" s="74"/>
      <c r="X12" s="74"/>
      <c r="Y12" s="74"/>
      <c r="Z12" s="1"/>
      <c r="AA12" s="1"/>
      <c r="AB12" s="1"/>
    </row>
    <row r="13" spans="1:29" x14ac:dyDescent="0.25">
      <c r="A13" s="77">
        <v>44377</v>
      </c>
      <c r="B13" s="74">
        <v>0</v>
      </c>
      <c r="C13" s="74">
        <v>0</v>
      </c>
      <c r="D13" s="74">
        <v>0</v>
      </c>
      <c r="E13" s="74">
        <v>0</v>
      </c>
      <c r="F13" s="74">
        <v>0</v>
      </c>
      <c r="G13" s="74"/>
      <c r="H13" s="74">
        <v>0</v>
      </c>
      <c r="I13" s="74"/>
      <c r="J13" s="74">
        <v>0</v>
      </c>
      <c r="K13" s="74">
        <v>0</v>
      </c>
      <c r="L13" s="2"/>
      <c r="M13" s="2"/>
      <c r="N13" s="2"/>
      <c r="O13" s="2"/>
      <c r="P13" s="2"/>
      <c r="Q13" s="74"/>
      <c r="R13" s="74"/>
      <c r="S13" s="74"/>
      <c r="T13" s="74"/>
      <c r="U13" s="74"/>
      <c r="V13" s="74"/>
      <c r="W13" s="74"/>
      <c r="X13" s="74"/>
      <c r="Y13" s="74"/>
      <c r="Z13" s="1"/>
      <c r="AA13" s="1"/>
      <c r="AB13" s="1"/>
    </row>
    <row r="14" spans="1:29" x14ac:dyDescent="0.25">
      <c r="A14" s="77">
        <v>44408</v>
      </c>
      <c r="B14" s="74"/>
      <c r="C14" s="74"/>
      <c r="D14" s="74"/>
      <c r="E14" s="74"/>
      <c r="F14" s="74"/>
      <c r="G14" s="74"/>
      <c r="H14" s="74"/>
      <c r="I14" s="74"/>
      <c r="J14" s="74"/>
      <c r="K14" s="74"/>
      <c r="L14" s="2"/>
      <c r="M14" s="2"/>
      <c r="N14" s="2"/>
      <c r="O14" s="2"/>
      <c r="P14" s="2"/>
      <c r="Q14" s="1"/>
      <c r="R14" s="1"/>
      <c r="S14" s="1"/>
      <c r="T14" s="1"/>
      <c r="U14" s="1"/>
      <c r="V14" s="1"/>
      <c r="W14" s="74"/>
      <c r="X14" s="74"/>
      <c r="Y14" s="74"/>
      <c r="Z14" s="1"/>
      <c r="AA14" s="1"/>
      <c r="AB14" s="1"/>
    </row>
    <row r="15" spans="1:29" x14ac:dyDescent="0.25">
      <c r="A15" s="77">
        <v>44439</v>
      </c>
      <c r="B15" s="74">
        <v>0</v>
      </c>
      <c r="C15" s="74"/>
      <c r="D15" s="74"/>
      <c r="E15" s="74"/>
      <c r="F15" s="74"/>
      <c r="G15" s="74"/>
      <c r="H15" s="74"/>
      <c r="I15" s="74"/>
      <c r="J15" s="74"/>
      <c r="K15" s="74"/>
      <c r="L15" s="1"/>
      <c r="M15" s="2"/>
      <c r="N15" s="75"/>
      <c r="O15" s="1"/>
      <c r="P15" s="1"/>
      <c r="Q15" s="1"/>
      <c r="R15" s="1"/>
      <c r="S15" s="1"/>
      <c r="T15" s="1"/>
      <c r="U15" s="1"/>
      <c r="V15" s="1"/>
      <c r="W15" s="74"/>
      <c r="X15" s="74"/>
      <c r="Y15" s="74"/>
      <c r="Z15" s="1"/>
      <c r="AA15" s="1"/>
      <c r="AB15" s="1"/>
    </row>
    <row r="16" spans="1:29" x14ac:dyDescent="0.25">
      <c r="A16" s="77">
        <v>44469</v>
      </c>
      <c r="B16" s="74">
        <v>0</v>
      </c>
      <c r="C16" s="74"/>
      <c r="D16" s="74"/>
      <c r="E16" s="74"/>
      <c r="F16" s="74"/>
      <c r="G16" s="74"/>
      <c r="H16" s="74"/>
      <c r="I16" s="74"/>
      <c r="J16" s="74"/>
      <c r="K16" s="74"/>
      <c r="L16" s="1"/>
      <c r="M16" s="2"/>
      <c r="N16" s="76"/>
      <c r="O16" s="76"/>
      <c r="P16" s="76"/>
      <c r="Q16" s="76"/>
      <c r="R16" s="76"/>
      <c r="S16" s="76"/>
      <c r="T16" s="76"/>
      <c r="U16" s="76"/>
      <c r="V16" s="76"/>
      <c r="W16" s="74"/>
      <c r="X16" s="74"/>
      <c r="Y16" s="74"/>
      <c r="Z16" s="1"/>
      <c r="AA16" s="1"/>
      <c r="AB16" s="1"/>
    </row>
    <row r="17" spans="1:28" x14ac:dyDescent="0.25">
      <c r="A17" s="77">
        <v>44500</v>
      </c>
      <c r="B17" s="74">
        <v>0</v>
      </c>
      <c r="C17" s="74"/>
      <c r="D17" s="74"/>
      <c r="E17" s="74"/>
      <c r="F17" s="74"/>
      <c r="G17" s="74"/>
      <c r="H17" s="74"/>
      <c r="I17" s="74"/>
      <c r="J17" s="74"/>
      <c r="K17" s="74"/>
      <c r="L17" s="1"/>
      <c r="M17" s="2"/>
      <c r="N17" s="76"/>
      <c r="O17" s="76"/>
      <c r="P17" s="76"/>
      <c r="Q17" s="76"/>
      <c r="R17" s="76"/>
      <c r="S17" s="76"/>
      <c r="T17" s="76"/>
      <c r="U17" s="76"/>
      <c r="V17" s="76"/>
      <c r="W17" s="74"/>
      <c r="X17" s="74"/>
      <c r="Y17" s="74"/>
      <c r="Z17" s="1"/>
      <c r="AA17" s="1"/>
      <c r="AB17" s="1"/>
    </row>
    <row r="18" spans="1:28" x14ac:dyDescent="0.25">
      <c r="A18" s="77">
        <v>44530</v>
      </c>
      <c r="B18" s="74">
        <v>0</v>
      </c>
      <c r="L18" s="1"/>
      <c r="M18" s="2"/>
      <c r="N18" s="76"/>
      <c r="O18" s="76"/>
      <c r="P18" s="76"/>
      <c r="Q18" s="76"/>
      <c r="R18" s="76"/>
      <c r="S18" s="76"/>
      <c r="T18" s="76"/>
      <c r="U18" s="76"/>
      <c r="V18" s="76"/>
      <c r="W18" s="74"/>
      <c r="X18" s="74"/>
      <c r="Y18" s="74"/>
      <c r="Z18" s="1"/>
      <c r="AA18" s="1"/>
      <c r="AB18" s="1"/>
    </row>
    <row r="19" spans="1:28" ht="15.75" thickBot="1" x14ac:dyDescent="0.3">
      <c r="A19" s="77">
        <v>44561</v>
      </c>
      <c r="B19" s="74">
        <f t="shared" ref="B19" si="0">SUM(C19:K19)</f>
        <v>0</v>
      </c>
      <c r="C19" s="74"/>
      <c r="D19" s="74"/>
      <c r="E19" s="74"/>
      <c r="F19" s="74"/>
      <c r="G19" s="74"/>
      <c r="H19" s="74"/>
      <c r="I19" s="74"/>
      <c r="J19" s="74"/>
      <c r="K19" s="74"/>
      <c r="L19" s="1"/>
      <c r="M19" s="2"/>
      <c r="N19" s="76"/>
      <c r="O19" s="76"/>
      <c r="P19" s="76"/>
      <c r="Q19" s="76"/>
      <c r="R19" s="76"/>
      <c r="S19" s="76"/>
      <c r="T19" s="76"/>
      <c r="U19" s="76"/>
      <c r="V19" s="76"/>
      <c r="W19" s="74"/>
      <c r="X19" s="74"/>
      <c r="Y19" s="74"/>
      <c r="Z19" s="1"/>
      <c r="AA19" s="1"/>
      <c r="AB19" s="1"/>
    </row>
    <row r="20" spans="1:28" ht="16.5" thickTop="1" thickBot="1" x14ac:dyDescent="0.3">
      <c r="A20" s="77">
        <v>44592</v>
      </c>
      <c r="B20" s="199"/>
      <c r="C20" s="200"/>
      <c r="D20" s="200"/>
      <c r="E20" s="200"/>
      <c r="F20" s="200"/>
      <c r="G20" s="200"/>
      <c r="H20" s="201"/>
      <c r="I20" s="74"/>
      <c r="J20" s="199"/>
      <c r="K20" s="201"/>
      <c r="L20"/>
      <c r="M20"/>
      <c r="N20"/>
      <c r="O20" s="76"/>
      <c r="P20" s="76"/>
      <c r="Q20" s="76"/>
      <c r="R20" s="76"/>
      <c r="S20" s="76"/>
      <c r="T20" s="76"/>
      <c r="U20" s="76"/>
      <c r="V20" s="76"/>
      <c r="W20" s="74"/>
      <c r="X20" s="74"/>
      <c r="Y20" s="74"/>
      <c r="Z20" s="1"/>
      <c r="AA20" s="1"/>
      <c r="AB20" s="1"/>
    </row>
    <row r="21" spans="1:28" ht="15.75" thickTop="1" x14ac:dyDescent="0.25">
      <c r="A21"/>
      <c r="B21"/>
      <c r="C21"/>
      <c r="D21"/>
      <c r="E21"/>
      <c r="F21"/>
      <c r="G21"/>
      <c r="H21"/>
      <c r="I21"/>
      <c r="J21"/>
      <c r="K21"/>
      <c r="L21"/>
      <c r="M21"/>
      <c r="N21"/>
      <c r="O21" s="76"/>
      <c r="P21" s="76"/>
      <c r="Q21" s="76"/>
      <c r="R21" s="76"/>
      <c r="S21" s="76"/>
      <c r="T21" s="76"/>
      <c r="U21" s="76"/>
      <c r="V21" s="76"/>
      <c r="W21" s="74"/>
      <c r="X21" s="74"/>
      <c r="Y21" s="74"/>
      <c r="Z21" s="1"/>
      <c r="AA21" s="1"/>
      <c r="AB21" s="1"/>
    </row>
    <row r="22" spans="1:28" x14ac:dyDescent="0.25">
      <c r="A22"/>
      <c r="B22"/>
      <c r="C22"/>
      <c r="D22"/>
      <c r="E22"/>
      <c r="F22"/>
      <c r="G22"/>
      <c r="H22"/>
      <c r="I22"/>
      <c r="J22"/>
      <c r="K22"/>
      <c r="L22"/>
      <c r="M22"/>
      <c r="N22"/>
      <c r="O22" s="76"/>
      <c r="P22" s="76"/>
      <c r="Q22" s="76"/>
      <c r="R22" s="76"/>
      <c r="S22" s="76"/>
      <c r="T22" s="76"/>
      <c r="U22" s="76"/>
      <c r="V22" s="76"/>
      <c r="W22" s="74"/>
      <c r="X22" s="74"/>
      <c r="Y22" s="74"/>
      <c r="Z22" s="1"/>
      <c r="AA22" s="1"/>
      <c r="AB22" s="1"/>
    </row>
    <row r="23" spans="1:28" x14ac:dyDescent="0.25">
      <c r="A23"/>
      <c r="B23"/>
      <c r="C23"/>
      <c r="D23"/>
      <c r="E23"/>
      <c r="F23"/>
      <c r="G23"/>
      <c r="H23"/>
      <c r="I23"/>
      <c r="J23"/>
      <c r="K23"/>
      <c r="L23"/>
      <c r="M23"/>
      <c r="N23"/>
      <c r="W23" s="3"/>
      <c r="X23" s="3"/>
      <c r="Y23" s="3"/>
    </row>
    <row r="24" spans="1:28" x14ac:dyDescent="0.25">
      <c r="A24"/>
      <c r="B24"/>
      <c r="C24"/>
      <c r="D24"/>
      <c r="E24"/>
      <c r="F24"/>
      <c r="G24"/>
      <c r="H24"/>
      <c r="I24"/>
      <c r="J24"/>
      <c r="K24"/>
      <c r="L24"/>
      <c r="M24"/>
      <c r="N24"/>
      <c r="W24" s="3"/>
      <c r="X24" s="3"/>
      <c r="Y24" s="3"/>
    </row>
    <row r="25" spans="1:28" x14ac:dyDescent="0.25">
      <c r="A25"/>
      <c r="B25"/>
      <c r="C25"/>
      <c r="D25"/>
      <c r="E25"/>
      <c r="F25"/>
      <c r="G25"/>
      <c r="H25"/>
      <c r="I25"/>
      <c r="J25"/>
      <c r="K25"/>
      <c r="L25"/>
      <c r="M25"/>
      <c r="N25"/>
    </row>
    <row r="26" spans="1:28" x14ac:dyDescent="0.25">
      <c r="A26"/>
      <c r="B26"/>
      <c r="C26"/>
      <c r="D26"/>
      <c r="E26"/>
      <c r="F26"/>
      <c r="G26"/>
      <c r="H26"/>
      <c r="I26"/>
      <c r="J26"/>
      <c r="K26"/>
      <c r="L26"/>
      <c r="M26"/>
      <c r="N26"/>
    </row>
    <row r="27" spans="1:28" x14ac:dyDescent="0.25">
      <c r="A27"/>
      <c r="B27"/>
      <c r="C27"/>
      <c r="D27"/>
      <c r="E27"/>
      <c r="F27"/>
      <c r="G27"/>
      <c r="H27"/>
      <c r="I27"/>
      <c r="J27"/>
      <c r="K27"/>
      <c r="L27"/>
      <c r="M27"/>
      <c r="N27"/>
    </row>
    <row r="28" spans="1:28" x14ac:dyDescent="0.25">
      <c r="A28"/>
      <c r="B28"/>
      <c r="C28"/>
      <c r="D28"/>
      <c r="E28"/>
      <c r="F28"/>
      <c r="G28"/>
      <c r="H28"/>
      <c r="I28"/>
      <c r="J28"/>
      <c r="K28"/>
      <c r="L28"/>
      <c r="M28"/>
      <c r="N28"/>
    </row>
    <row r="29" spans="1:28" x14ac:dyDescent="0.25">
      <c r="A29"/>
      <c r="B29"/>
      <c r="C29"/>
      <c r="D29"/>
      <c r="E29"/>
      <c r="F29"/>
      <c r="G29"/>
      <c r="H29"/>
      <c r="I29"/>
      <c r="J29"/>
      <c r="K29"/>
      <c r="L29"/>
      <c r="M29"/>
      <c r="N29"/>
    </row>
    <row r="30" spans="1:28" x14ac:dyDescent="0.25">
      <c r="A30"/>
      <c r="B30"/>
      <c r="C30"/>
      <c r="D30"/>
      <c r="E30"/>
      <c r="F30"/>
      <c r="G30"/>
      <c r="H30"/>
      <c r="I30"/>
      <c r="J30"/>
      <c r="K30"/>
      <c r="L30"/>
      <c r="M30"/>
      <c r="N30"/>
    </row>
    <row r="31" spans="1:28" x14ac:dyDescent="0.25">
      <c r="A31"/>
      <c r="B31"/>
      <c r="C31"/>
      <c r="D31"/>
      <c r="E31"/>
      <c r="F31"/>
      <c r="G31"/>
      <c r="H31"/>
      <c r="I31"/>
      <c r="J31"/>
      <c r="K31"/>
      <c r="L31"/>
      <c r="M31"/>
      <c r="N31"/>
    </row>
    <row r="32" spans="1:28"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row r="55" spans="1:14" x14ac:dyDescent="0.25">
      <c r="A55"/>
      <c r="B55"/>
      <c r="C55"/>
      <c r="D55"/>
      <c r="E55"/>
      <c r="F55"/>
      <c r="G55"/>
      <c r="H55"/>
      <c r="I55"/>
      <c r="J55"/>
      <c r="K55"/>
      <c r="L55"/>
      <c r="M55"/>
      <c r="N55"/>
    </row>
    <row r="56" spans="1:14" x14ac:dyDescent="0.25">
      <c r="A56"/>
      <c r="B56"/>
      <c r="C56"/>
      <c r="D56"/>
      <c r="E56"/>
      <c r="F56"/>
      <c r="G56"/>
      <c r="H56"/>
      <c r="I56"/>
      <c r="J56"/>
      <c r="K56"/>
      <c r="L56"/>
      <c r="M56"/>
      <c r="N56"/>
    </row>
    <row r="57" spans="1:14" x14ac:dyDescent="0.25">
      <c r="A57"/>
      <c r="B57"/>
      <c r="C57"/>
      <c r="D57"/>
      <c r="E57"/>
      <c r="F57"/>
      <c r="G57"/>
      <c r="H57"/>
      <c r="I57"/>
      <c r="J57"/>
      <c r="K57"/>
      <c r="L57"/>
      <c r="M57"/>
      <c r="N57"/>
    </row>
    <row r="58" spans="1:14" x14ac:dyDescent="0.25">
      <c r="A58"/>
      <c r="B58"/>
      <c r="C58"/>
      <c r="D58"/>
      <c r="E58"/>
      <c r="F58"/>
      <c r="G58"/>
      <c r="H58"/>
      <c r="I58"/>
      <c r="J58"/>
      <c r="K58"/>
      <c r="L58"/>
      <c r="M58"/>
      <c r="N58"/>
    </row>
    <row r="59" spans="1:14" x14ac:dyDescent="0.25">
      <c r="A59"/>
      <c r="B59"/>
      <c r="C59"/>
      <c r="D59"/>
      <c r="E59"/>
      <c r="F59"/>
      <c r="G59"/>
      <c r="H59"/>
      <c r="I59"/>
      <c r="J59"/>
      <c r="K59"/>
      <c r="L59"/>
      <c r="M59"/>
      <c r="N59"/>
    </row>
    <row r="60" spans="1:14" x14ac:dyDescent="0.25">
      <c r="A60"/>
      <c r="B60"/>
      <c r="C60"/>
      <c r="D60"/>
      <c r="E60"/>
      <c r="F60"/>
      <c r="G60"/>
      <c r="H60"/>
      <c r="I60"/>
      <c r="J60"/>
      <c r="K60"/>
      <c r="L60"/>
      <c r="M60"/>
      <c r="N60"/>
    </row>
    <row r="61" spans="1:14" x14ac:dyDescent="0.25">
      <c r="A61"/>
      <c r="B61"/>
      <c r="C61"/>
      <c r="D61"/>
      <c r="E61"/>
      <c r="F61"/>
      <c r="G61"/>
      <c r="H61"/>
      <c r="I61"/>
      <c r="J61"/>
      <c r="K61"/>
      <c r="L61"/>
      <c r="M61"/>
      <c r="N61"/>
    </row>
    <row r="62" spans="1:14" x14ac:dyDescent="0.25">
      <c r="A62"/>
      <c r="B62"/>
      <c r="C62"/>
      <c r="D62"/>
      <c r="E62"/>
      <c r="F62"/>
      <c r="G62"/>
      <c r="H62"/>
      <c r="I62"/>
      <c r="J62"/>
      <c r="K62"/>
      <c r="L62"/>
      <c r="M62"/>
      <c r="N62"/>
    </row>
    <row r="63" spans="1:14" x14ac:dyDescent="0.25">
      <c r="A63"/>
      <c r="B63"/>
      <c r="C63"/>
      <c r="D63"/>
      <c r="E63"/>
      <c r="F63"/>
      <c r="G63"/>
      <c r="H63"/>
      <c r="I63"/>
      <c r="J63"/>
      <c r="K63"/>
      <c r="L63"/>
      <c r="M63"/>
      <c r="N63"/>
    </row>
    <row r="64" spans="1:14" x14ac:dyDescent="0.25">
      <c r="A64"/>
      <c r="B64"/>
      <c r="C64"/>
      <c r="D64"/>
      <c r="E64"/>
      <c r="F64"/>
      <c r="G64"/>
      <c r="H64"/>
      <c r="I64"/>
      <c r="J64"/>
      <c r="K64"/>
      <c r="L64"/>
      <c r="M64"/>
      <c r="N64"/>
    </row>
    <row r="65" spans="1:14" x14ac:dyDescent="0.25">
      <c r="A65"/>
      <c r="B65"/>
      <c r="C65"/>
      <c r="D65"/>
      <c r="E65"/>
      <c r="F65"/>
      <c r="G65"/>
      <c r="H65"/>
      <c r="I65"/>
      <c r="J65"/>
      <c r="K65"/>
      <c r="L65"/>
      <c r="M65"/>
      <c r="N65"/>
    </row>
    <row r="66" spans="1:14" x14ac:dyDescent="0.25">
      <c r="A66"/>
      <c r="B66"/>
      <c r="C66"/>
      <c r="D66"/>
      <c r="E66"/>
      <c r="F66"/>
      <c r="G66"/>
      <c r="H66"/>
      <c r="I66"/>
      <c r="J66"/>
      <c r="K66"/>
      <c r="L66"/>
      <c r="M66"/>
      <c r="N66"/>
    </row>
    <row r="67" spans="1:14" x14ac:dyDescent="0.25">
      <c r="A67"/>
      <c r="B67"/>
      <c r="C67"/>
      <c r="D67"/>
      <c r="E67"/>
      <c r="F67"/>
      <c r="G67"/>
      <c r="H67"/>
      <c r="I67"/>
      <c r="J67"/>
      <c r="K67"/>
      <c r="L67"/>
      <c r="M67"/>
      <c r="N67"/>
    </row>
    <row r="68" spans="1:14" x14ac:dyDescent="0.25">
      <c r="A68"/>
      <c r="B68"/>
      <c r="C68"/>
      <c r="D68"/>
      <c r="E68"/>
      <c r="F68"/>
      <c r="G68"/>
      <c r="H68"/>
      <c r="I68"/>
      <c r="J68"/>
      <c r="K68"/>
      <c r="L68"/>
      <c r="M68"/>
      <c r="N68"/>
    </row>
    <row r="69" spans="1:14" x14ac:dyDescent="0.25">
      <c r="A69"/>
      <c r="B69"/>
      <c r="C69"/>
      <c r="D69"/>
      <c r="E69"/>
      <c r="F69"/>
      <c r="G69"/>
      <c r="H69"/>
      <c r="I69"/>
      <c r="J69"/>
      <c r="K69"/>
      <c r="L69"/>
      <c r="M69"/>
      <c r="N69"/>
    </row>
    <row r="70" spans="1:14" x14ac:dyDescent="0.25">
      <c r="A70"/>
      <c r="B70"/>
      <c r="C70"/>
      <c r="D70"/>
      <c r="E70"/>
      <c r="F70"/>
      <c r="G70"/>
      <c r="H70"/>
      <c r="I70"/>
      <c r="J70"/>
      <c r="K70"/>
      <c r="L70"/>
      <c r="M70"/>
      <c r="N70"/>
    </row>
    <row r="71" spans="1:14" x14ac:dyDescent="0.25">
      <c r="A71"/>
      <c r="B71"/>
      <c r="C71"/>
      <c r="D71"/>
      <c r="E71"/>
      <c r="F71"/>
      <c r="G71"/>
      <c r="H71"/>
      <c r="I71"/>
      <c r="J71"/>
      <c r="K71"/>
      <c r="L71"/>
      <c r="M71"/>
      <c r="N71"/>
    </row>
    <row r="72" spans="1:14" x14ac:dyDescent="0.25">
      <c r="A72"/>
      <c r="B72"/>
      <c r="C72"/>
      <c r="D72"/>
      <c r="E72"/>
      <c r="F72"/>
      <c r="G72"/>
      <c r="H72"/>
      <c r="I72"/>
      <c r="J72"/>
      <c r="K72"/>
      <c r="L72"/>
      <c r="M72"/>
      <c r="N72"/>
    </row>
    <row r="73" spans="1:14" x14ac:dyDescent="0.25">
      <c r="A73"/>
      <c r="B73"/>
      <c r="C73"/>
      <c r="D73"/>
      <c r="E73"/>
      <c r="F73"/>
      <c r="G73"/>
      <c r="H73"/>
      <c r="I73"/>
      <c r="J73"/>
      <c r="K73"/>
      <c r="L73"/>
      <c r="M73"/>
      <c r="N73"/>
    </row>
    <row r="74" spans="1:14" x14ac:dyDescent="0.25">
      <c r="A74"/>
      <c r="B74"/>
      <c r="C74"/>
      <c r="D74"/>
      <c r="E74"/>
      <c r="F74"/>
      <c r="G74"/>
      <c r="H74"/>
      <c r="I74"/>
      <c r="J74"/>
      <c r="K74"/>
      <c r="L74"/>
      <c r="M74"/>
      <c r="N74"/>
    </row>
    <row r="75" spans="1:14" x14ac:dyDescent="0.25">
      <c r="A75"/>
      <c r="B75"/>
      <c r="C75"/>
      <c r="D75"/>
      <c r="E75"/>
      <c r="F75"/>
      <c r="G75"/>
      <c r="H75"/>
      <c r="I75"/>
      <c r="J75"/>
      <c r="K75"/>
      <c r="L75"/>
      <c r="M75"/>
      <c r="N75"/>
    </row>
    <row r="76" spans="1:14" x14ac:dyDescent="0.25">
      <c r="A76"/>
      <c r="B76"/>
      <c r="C76"/>
      <c r="D76"/>
      <c r="E76"/>
      <c r="F76"/>
      <c r="G76"/>
      <c r="H76"/>
      <c r="I76"/>
      <c r="J76"/>
      <c r="K76"/>
      <c r="L76"/>
      <c r="M76"/>
      <c r="N76"/>
    </row>
    <row r="77" spans="1:14" x14ac:dyDescent="0.25">
      <c r="A77"/>
      <c r="B77"/>
      <c r="C77"/>
      <c r="D77"/>
      <c r="E77"/>
      <c r="F77"/>
      <c r="G77"/>
      <c r="H77"/>
      <c r="I77"/>
      <c r="J77"/>
      <c r="K77"/>
      <c r="L77"/>
      <c r="M77"/>
      <c r="N77"/>
    </row>
    <row r="78" spans="1:14" x14ac:dyDescent="0.25">
      <c r="A78"/>
      <c r="B78"/>
      <c r="C78"/>
      <c r="D78"/>
      <c r="E78"/>
      <c r="F78"/>
      <c r="G78"/>
      <c r="H78"/>
      <c r="I78"/>
      <c r="J78"/>
      <c r="K78"/>
      <c r="L78"/>
      <c r="M78"/>
      <c r="N78"/>
    </row>
    <row r="79" spans="1:14" x14ac:dyDescent="0.25">
      <c r="A79"/>
      <c r="B79"/>
      <c r="C79"/>
      <c r="D79"/>
      <c r="E79"/>
      <c r="F79"/>
      <c r="G79"/>
      <c r="H79"/>
      <c r="I79"/>
      <c r="J79"/>
      <c r="K79"/>
      <c r="L79"/>
      <c r="M79"/>
      <c r="N79"/>
    </row>
    <row r="80" spans="1:14" x14ac:dyDescent="0.25">
      <c r="A80"/>
      <c r="B80"/>
      <c r="C80"/>
      <c r="D80"/>
      <c r="E80"/>
      <c r="F80"/>
      <c r="G80"/>
      <c r="H80"/>
      <c r="I80"/>
      <c r="J80"/>
      <c r="K80"/>
      <c r="L80"/>
      <c r="M80"/>
      <c r="N80"/>
    </row>
    <row r="81" spans="1:14" x14ac:dyDescent="0.25">
      <c r="A81"/>
      <c r="B81"/>
      <c r="C81"/>
      <c r="D81"/>
      <c r="E81"/>
      <c r="F81"/>
      <c r="G81"/>
      <c r="H81"/>
      <c r="I81"/>
      <c r="J81"/>
      <c r="K81"/>
      <c r="L81"/>
      <c r="M81"/>
      <c r="N81"/>
    </row>
    <row r="82" spans="1:14" x14ac:dyDescent="0.25">
      <c r="A82"/>
      <c r="B82"/>
      <c r="C82"/>
      <c r="D82"/>
      <c r="E82"/>
      <c r="F82"/>
      <c r="G82"/>
      <c r="H82"/>
      <c r="I82"/>
      <c r="J82"/>
      <c r="K82"/>
      <c r="L82"/>
      <c r="M82"/>
      <c r="N82"/>
    </row>
    <row r="83" spans="1:14" x14ac:dyDescent="0.25">
      <c r="A83"/>
      <c r="B83"/>
      <c r="C83"/>
      <c r="D83"/>
      <c r="E83"/>
      <c r="F83"/>
      <c r="G83"/>
      <c r="H83"/>
      <c r="I83"/>
      <c r="J83"/>
      <c r="K83"/>
      <c r="L83"/>
      <c r="M83"/>
      <c r="N83"/>
    </row>
    <row r="84" spans="1:14" x14ac:dyDescent="0.25">
      <c r="A84"/>
      <c r="B84"/>
      <c r="C84"/>
      <c r="D84"/>
      <c r="E84"/>
      <c r="F84"/>
      <c r="G84"/>
      <c r="H84"/>
      <c r="I84"/>
      <c r="J84"/>
      <c r="K84"/>
      <c r="L84"/>
      <c r="M84"/>
      <c r="N84"/>
    </row>
    <row r="85" spans="1:14" x14ac:dyDescent="0.25">
      <c r="A85"/>
      <c r="B85"/>
      <c r="C85"/>
      <c r="D85"/>
      <c r="E85"/>
      <c r="F85"/>
      <c r="G85"/>
      <c r="H85"/>
      <c r="I85"/>
      <c r="J85"/>
      <c r="K85"/>
      <c r="L85"/>
      <c r="M85"/>
      <c r="N85"/>
    </row>
    <row r="86" spans="1:14" x14ac:dyDescent="0.25">
      <c r="A86"/>
      <c r="B86"/>
      <c r="C86"/>
      <c r="D86"/>
      <c r="E86"/>
      <c r="F86"/>
      <c r="G86"/>
      <c r="H86"/>
      <c r="I86"/>
      <c r="J86"/>
      <c r="K86"/>
      <c r="L86"/>
      <c r="M86"/>
      <c r="N86"/>
    </row>
    <row r="87" spans="1:14" x14ac:dyDescent="0.25">
      <c r="A87"/>
      <c r="B87"/>
      <c r="C87"/>
      <c r="D87"/>
      <c r="E87"/>
      <c r="F87"/>
      <c r="G87"/>
      <c r="H87"/>
      <c r="I87"/>
      <c r="J87"/>
      <c r="K87"/>
      <c r="L87"/>
      <c r="M87"/>
      <c r="N87"/>
    </row>
    <row r="88" spans="1:14" x14ac:dyDescent="0.25">
      <c r="A88"/>
      <c r="B88"/>
      <c r="C88"/>
      <c r="D88"/>
      <c r="E88"/>
      <c r="F88"/>
      <c r="G88"/>
      <c r="H88"/>
      <c r="I88"/>
      <c r="J88"/>
      <c r="K88"/>
      <c r="L88"/>
      <c r="M88"/>
      <c r="N88"/>
    </row>
    <row r="89" spans="1:14" x14ac:dyDescent="0.25">
      <c r="A89"/>
      <c r="B89"/>
      <c r="C89"/>
      <c r="D89"/>
      <c r="E89"/>
      <c r="F89"/>
      <c r="G89"/>
      <c r="H89"/>
      <c r="I89"/>
      <c r="J89"/>
      <c r="K89"/>
      <c r="L89"/>
      <c r="M89"/>
      <c r="N89"/>
    </row>
    <row r="90" spans="1:14" x14ac:dyDescent="0.25">
      <c r="A90"/>
      <c r="B90"/>
      <c r="C90"/>
      <c r="D90"/>
      <c r="E90"/>
      <c r="F90"/>
      <c r="G90"/>
      <c r="H90"/>
      <c r="I90"/>
      <c r="J90"/>
      <c r="K90"/>
      <c r="L90"/>
      <c r="M90"/>
      <c r="N90"/>
    </row>
    <row r="91" spans="1:14" x14ac:dyDescent="0.25">
      <c r="A91"/>
      <c r="B91"/>
      <c r="C91"/>
      <c r="D91"/>
      <c r="E91"/>
      <c r="F91"/>
      <c r="G91"/>
      <c r="H91"/>
      <c r="I91"/>
      <c r="J91"/>
      <c r="K91"/>
      <c r="L91"/>
      <c r="M91"/>
      <c r="N91"/>
    </row>
    <row r="92" spans="1:14" x14ac:dyDescent="0.25">
      <c r="A92"/>
      <c r="B92"/>
      <c r="C92"/>
      <c r="D92"/>
      <c r="E92"/>
      <c r="F92"/>
      <c r="G92"/>
      <c r="H92"/>
      <c r="I92"/>
      <c r="J92"/>
      <c r="K92"/>
      <c r="L92"/>
      <c r="M92"/>
      <c r="N92"/>
    </row>
    <row r="93" spans="1:14" x14ac:dyDescent="0.25">
      <c r="A93"/>
      <c r="B93"/>
      <c r="C93"/>
      <c r="D93"/>
      <c r="E93"/>
      <c r="F93"/>
      <c r="G93"/>
      <c r="H93"/>
      <c r="I93"/>
      <c r="J93"/>
      <c r="K93"/>
      <c r="L93"/>
      <c r="M93"/>
      <c r="N93"/>
    </row>
    <row r="94" spans="1:14" x14ac:dyDescent="0.25">
      <c r="A94"/>
      <c r="B94"/>
      <c r="C94"/>
      <c r="D94"/>
      <c r="E94"/>
      <c r="F94"/>
      <c r="G94"/>
      <c r="H94"/>
      <c r="I94"/>
      <c r="J94"/>
      <c r="K94"/>
      <c r="L94"/>
      <c r="M94"/>
      <c r="N94"/>
    </row>
    <row r="95" spans="1:14" x14ac:dyDescent="0.25">
      <c r="A95"/>
      <c r="B95"/>
      <c r="C95"/>
      <c r="D95"/>
      <c r="E95"/>
      <c r="F95"/>
      <c r="G95"/>
      <c r="H95"/>
      <c r="I95"/>
      <c r="J95"/>
      <c r="K95"/>
      <c r="L95"/>
      <c r="M95"/>
      <c r="N95"/>
    </row>
    <row r="96" spans="1:14" x14ac:dyDescent="0.25">
      <c r="A96"/>
      <c r="B96"/>
      <c r="C96"/>
      <c r="D96"/>
      <c r="E96"/>
      <c r="F96"/>
      <c r="G96"/>
      <c r="H96"/>
      <c r="I96"/>
      <c r="J96"/>
      <c r="K96"/>
      <c r="L96"/>
      <c r="M96"/>
      <c r="N96"/>
    </row>
    <row r="97" spans="1:14" x14ac:dyDescent="0.25">
      <c r="A97"/>
      <c r="B97"/>
      <c r="C97"/>
      <c r="D97"/>
      <c r="E97"/>
      <c r="F97"/>
      <c r="G97"/>
      <c r="H97"/>
      <c r="I97"/>
      <c r="J97"/>
      <c r="K97"/>
      <c r="L97"/>
      <c r="M97"/>
      <c r="N97"/>
    </row>
    <row r="98" spans="1:14" x14ac:dyDescent="0.25">
      <c r="A98"/>
      <c r="B98"/>
      <c r="C98"/>
      <c r="D98"/>
      <c r="E98"/>
      <c r="F98"/>
      <c r="G98"/>
      <c r="H98"/>
      <c r="I98"/>
      <c r="J98"/>
      <c r="K98"/>
      <c r="L98"/>
      <c r="M98"/>
      <c r="N98"/>
    </row>
    <row r="99" spans="1:14" x14ac:dyDescent="0.25">
      <c r="A99"/>
      <c r="B99"/>
      <c r="C99"/>
      <c r="D99"/>
      <c r="E99"/>
      <c r="F99"/>
      <c r="G99"/>
      <c r="H99"/>
      <c r="I99"/>
      <c r="J99"/>
      <c r="K99"/>
      <c r="L99"/>
      <c r="M99"/>
      <c r="N99"/>
    </row>
    <row r="100" spans="1:14" x14ac:dyDescent="0.25">
      <c r="A100"/>
      <c r="B100"/>
      <c r="C100"/>
      <c r="D100"/>
      <c r="E100"/>
      <c r="F100"/>
      <c r="G100"/>
      <c r="H100"/>
      <c r="I100"/>
      <c r="J100"/>
      <c r="K100"/>
      <c r="L100"/>
      <c r="M100"/>
      <c r="N100"/>
    </row>
    <row r="101" spans="1:14" x14ac:dyDescent="0.25">
      <c r="A101"/>
      <c r="B101"/>
      <c r="C101"/>
      <c r="D101"/>
      <c r="E101"/>
      <c r="F101"/>
      <c r="G101"/>
      <c r="H101"/>
      <c r="I101"/>
      <c r="J101"/>
      <c r="K101"/>
      <c r="L101"/>
      <c r="M101"/>
      <c r="N101"/>
    </row>
    <row r="102" spans="1:14" x14ac:dyDescent="0.25">
      <c r="A102"/>
      <c r="B102"/>
      <c r="C102"/>
      <c r="D102"/>
      <c r="E102"/>
      <c r="F102"/>
      <c r="G102"/>
      <c r="H102"/>
      <c r="I102"/>
      <c r="J102"/>
      <c r="K102"/>
      <c r="L102"/>
      <c r="M102"/>
      <c r="N102"/>
    </row>
    <row r="103" spans="1:14" x14ac:dyDescent="0.25">
      <c r="A103"/>
      <c r="B103"/>
      <c r="C103"/>
      <c r="D103"/>
      <c r="E103"/>
      <c r="F103"/>
      <c r="G103"/>
      <c r="H103"/>
      <c r="I103"/>
      <c r="J103"/>
      <c r="K103"/>
      <c r="L103"/>
      <c r="M103"/>
      <c r="N103"/>
    </row>
    <row r="104" spans="1:14" x14ac:dyDescent="0.25">
      <c r="A104"/>
      <c r="B104"/>
      <c r="C104"/>
      <c r="D104"/>
      <c r="E104"/>
      <c r="F104"/>
      <c r="G104"/>
      <c r="H104"/>
      <c r="I104"/>
      <c r="J104"/>
      <c r="K104"/>
      <c r="L104"/>
      <c r="M104"/>
      <c r="N104"/>
    </row>
    <row r="105" spans="1:14" x14ac:dyDescent="0.25">
      <c r="A105"/>
      <c r="B105"/>
      <c r="C105"/>
      <c r="D105"/>
      <c r="E105"/>
      <c r="F105"/>
      <c r="G105"/>
      <c r="H105"/>
      <c r="I105"/>
      <c r="J105"/>
      <c r="K105"/>
      <c r="L105"/>
      <c r="M105"/>
      <c r="N105"/>
    </row>
    <row r="106" spans="1:14" x14ac:dyDescent="0.25">
      <c r="A106"/>
      <c r="B106"/>
      <c r="C106"/>
      <c r="D106"/>
      <c r="E106"/>
      <c r="F106"/>
      <c r="G106"/>
      <c r="H106"/>
      <c r="I106"/>
      <c r="J106"/>
      <c r="K106"/>
      <c r="L106"/>
      <c r="M106"/>
      <c r="N106"/>
    </row>
    <row r="107" spans="1:14" x14ac:dyDescent="0.25">
      <c r="A107"/>
      <c r="B107"/>
      <c r="C107"/>
      <c r="D107"/>
      <c r="E107"/>
      <c r="F107"/>
      <c r="G107"/>
      <c r="H107"/>
      <c r="I107"/>
      <c r="J107"/>
      <c r="K107"/>
      <c r="L107"/>
      <c r="M107"/>
      <c r="N107"/>
    </row>
    <row r="108" spans="1:14" x14ac:dyDescent="0.25">
      <c r="A108"/>
      <c r="B108"/>
      <c r="C108"/>
      <c r="D108"/>
      <c r="E108"/>
      <c r="F108"/>
      <c r="G108"/>
      <c r="H108"/>
      <c r="I108"/>
      <c r="J108"/>
      <c r="K108"/>
      <c r="L108"/>
      <c r="M108"/>
      <c r="N108"/>
    </row>
    <row r="109" spans="1:14" x14ac:dyDescent="0.25">
      <c r="A109"/>
      <c r="B109"/>
      <c r="C109"/>
      <c r="D109"/>
      <c r="E109"/>
      <c r="F109"/>
      <c r="G109"/>
      <c r="H109"/>
      <c r="I109"/>
      <c r="J109"/>
      <c r="K109"/>
      <c r="L109"/>
      <c r="M109"/>
      <c r="N109"/>
    </row>
    <row r="110" spans="1:14" x14ac:dyDescent="0.25">
      <c r="A110"/>
      <c r="B110"/>
      <c r="C110"/>
      <c r="D110"/>
      <c r="E110"/>
      <c r="F110"/>
      <c r="G110"/>
      <c r="H110"/>
      <c r="I110"/>
      <c r="J110"/>
      <c r="K110"/>
      <c r="L110"/>
      <c r="M110"/>
      <c r="N110"/>
    </row>
    <row r="111" spans="1:14" x14ac:dyDescent="0.25">
      <c r="A111"/>
      <c r="B111"/>
      <c r="C111"/>
      <c r="D111"/>
      <c r="E111"/>
      <c r="F111"/>
      <c r="G111"/>
      <c r="H111"/>
      <c r="I111"/>
      <c r="J111"/>
      <c r="K111"/>
      <c r="L111"/>
      <c r="M111"/>
      <c r="N111"/>
    </row>
    <row r="112" spans="1:14" x14ac:dyDescent="0.25">
      <c r="A112"/>
      <c r="B112"/>
      <c r="C112"/>
      <c r="D112"/>
      <c r="E112"/>
      <c r="F112"/>
      <c r="G112"/>
      <c r="H112"/>
      <c r="I112"/>
      <c r="J112"/>
      <c r="K112"/>
      <c r="L112"/>
      <c r="M112"/>
      <c r="N112"/>
    </row>
    <row r="113" spans="1:14" x14ac:dyDescent="0.25">
      <c r="A113"/>
      <c r="B113"/>
      <c r="C113"/>
      <c r="D113"/>
      <c r="E113"/>
      <c r="F113"/>
      <c r="G113"/>
      <c r="H113"/>
      <c r="I113"/>
      <c r="J113"/>
      <c r="K113"/>
      <c r="L113"/>
      <c r="M113"/>
      <c r="N113"/>
    </row>
    <row r="114" spans="1:14" x14ac:dyDescent="0.25">
      <c r="A114"/>
      <c r="B114"/>
      <c r="C114"/>
      <c r="D114"/>
      <c r="E114"/>
      <c r="F114"/>
      <c r="G114"/>
      <c r="H114"/>
      <c r="I114"/>
      <c r="J114"/>
      <c r="K114"/>
      <c r="L114"/>
      <c r="M114"/>
      <c r="N114"/>
    </row>
  </sheetData>
  <pageMargins left="0.7" right="0.7" top="0.75" bottom="0.75" header="0.3" footer="0.3"/>
  <pageSetup orientation="landscape" r:id="rId1"/>
  <headerFooter>
    <oddHeader>&amp;CAMI Work Orders- Ending Balance, Total Reserve, and Depreciation Expense</oddHeader>
    <oddFooter>&amp;LPrepared By: Colleen Oliver
Date: 04/12/19&amp;R&amp;Z&amp;F</odd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90" zoomScaleNormal="90" workbookViewId="0"/>
  </sheetViews>
  <sheetFormatPr defaultColWidth="9.140625" defaultRowHeight="15.75" x14ac:dyDescent="0.25"/>
  <cols>
    <col min="1" max="1" width="5.85546875" style="98" bestFit="1" customWidth="1"/>
    <col min="2" max="2" width="62.140625" style="98" customWidth="1"/>
    <col min="3" max="3" width="7.7109375" style="98" bestFit="1" customWidth="1"/>
    <col min="4" max="4" width="22.7109375" style="98" customWidth="1"/>
    <col min="5" max="5" width="19.85546875" style="98" customWidth="1"/>
    <col min="6" max="8" width="23.5703125" style="98" customWidth="1"/>
    <col min="9" max="9" width="13.140625" style="98" bestFit="1" customWidth="1"/>
    <col min="10" max="10" width="20.42578125" style="98" bestFit="1" customWidth="1"/>
    <col min="11" max="11" width="12.5703125" style="98" bestFit="1" customWidth="1"/>
    <col min="12" max="12" width="8.28515625" style="98" bestFit="1" customWidth="1"/>
    <col min="13" max="14" width="12.5703125" style="98" bestFit="1" customWidth="1"/>
    <col min="15" max="16384" width="9.140625" style="98"/>
  </cols>
  <sheetData>
    <row r="1" spans="1:9" x14ac:dyDescent="0.25">
      <c r="A1" s="131"/>
      <c r="B1" s="132"/>
      <c r="C1" s="132"/>
      <c r="D1" s="132"/>
      <c r="E1" s="133"/>
    </row>
    <row r="2" spans="1:9" x14ac:dyDescent="0.25">
      <c r="A2" s="134"/>
      <c r="B2" s="135"/>
      <c r="C2" s="135"/>
      <c r="D2" s="137" t="s">
        <v>102</v>
      </c>
      <c r="E2" s="138"/>
      <c r="H2" s="99"/>
    </row>
    <row r="3" spans="1:9" x14ac:dyDescent="0.25">
      <c r="A3" s="134"/>
      <c r="B3" s="135"/>
      <c r="C3" s="135"/>
      <c r="D3" s="136"/>
      <c r="E3" s="139"/>
    </row>
    <row r="4" spans="1:9" x14ac:dyDescent="0.25">
      <c r="A4" s="140"/>
      <c r="B4" s="141"/>
      <c r="C4" s="141"/>
      <c r="D4" s="136"/>
      <c r="E4" s="139"/>
    </row>
    <row r="5" spans="1:9" x14ac:dyDescent="0.25">
      <c r="A5" s="142" t="s">
        <v>39</v>
      </c>
      <c r="B5" s="143"/>
      <c r="C5" s="143"/>
      <c r="D5" s="143"/>
      <c r="E5" s="144"/>
      <c r="F5" s="100"/>
      <c r="G5" s="100"/>
      <c r="H5" s="100"/>
    </row>
    <row r="6" spans="1:9" x14ac:dyDescent="0.25">
      <c r="A6" s="145" t="s">
        <v>84</v>
      </c>
      <c r="B6" s="143"/>
      <c r="C6" s="143"/>
      <c r="D6" s="143"/>
      <c r="E6" s="144"/>
      <c r="F6" s="100"/>
      <c r="G6" s="100"/>
      <c r="H6" s="100"/>
    </row>
    <row r="7" spans="1:9" x14ac:dyDescent="0.25">
      <c r="A7" s="145" t="s">
        <v>101</v>
      </c>
      <c r="B7" s="143"/>
      <c r="C7" s="143"/>
      <c r="D7" s="143"/>
      <c r="E7" s="144"/>
      <c r="F7" s="100"/>
      <c r="G7" s="100"/>
      <c r="H7" s="100"/>
    </row>
    <row r="8" spans="1:9" x14ac:dyDescent="0.25">
      <c r="A8" s="145" t="s">
        <v>91</v>
      </c>
      <c r="B8" s="143"/>
      <c r="C8" s="143"/>
      <c r="D8" s="143"/>
      <c r="E8" s="144"/>
      <c r="F8" s="100"/>
      <c r="G8" s="100"/>
      <c r="H8" s="100"/>
    </row>
    <row r="9" spans="1:9" x14ac:dyDescent="0.25">
      <c r="A9" s="249" t="s">
        <v>150</v>
      </c>
      <c r="B9" s="143"/>
      <c r="C9" s="143"/>
      <c r="D9" s="143"/>
      <c r="E9" s="146"/>
      <c r="F9" s="101"/>
      <c r="G9" s="101"/>
      <c r="H9" s="101"/>
    </row>
    <row r="10" spans="1:9" x14ac:dyDescent="0.25">
      <c r="A10" s="145"/>
      <c r="B10" s="143"/>
      <c r="C10" s="143"/>
      <c r="D10" s="143" t="s">
        <v>90</v>
      </c>
      <c r="E10" s="146">
        <v>44926</v>
      </c>
      <c r="F10" s="102"/>
      <c r="G10" s="102"/>
      <c r="H10" s="102"/>
      <c r="I10" s="102"/>
    </row>
    <row r="11" spans="1:9" x14ac:dyDescent="0.25">
      <c r="A11" s="147"/>
      <c r="B11" s="148"/>
      <c r="C11" s="149"/>
      <c r="D11" s="150" t="s">
        <v>82</v>
      </c>
      <c r="E11" s="144" t="s">
        <v>104</v>
      </c>
      <c r="F11" s="102"/>
      <c r="G11" s="102"/>
      <c r="H11" s="102"/>
      <c r="I11" s="102"/>
    </row>
    <row r="12" spans="1:9" x14ac:dyDescent="0.25">
      <c r="A12" s="151" t="s">
        <v>3</v>
      </c>
      <c r="B12" s="152"/>
      <c r="C12" s="153"/>
      <c r="D12" s="150" t="s">
        <v>83</v>
      </c>
      <c r="E12" s="154" t="s">
        <v>105</v>
      </c>
      <c r="F12" s="102"/>
      <c r="G12" s="102"/>
      <c r="H12" s="102"/>
      <c r="I12" s="102"/>
    </row>
    <row r="13" spans="1:9" x14ac:dyDescent="0.25">
      <c r="A13" s="155" t="s">
        <v>4</v>
      </c>
      <c r="B13" s="156" t="s">
        <v>5</v>
      </c>
      <c r="C13" s="157" t="s">
        <v>61</v>
      </c>
      <c r="D13" s="158"/>
      <c r="E13" s="159"/>
      <c r="F13" s="102"/>
      <c r="G13" s="102"/>
      <c r="H13" s="102"/>
      <c r="I13" s="102"/>
    </row>
    <row r="14" spans="1:9" x14ac:dyDescent="0.25">
      <c r="A14" s="160"/>
      <c r="B14" s="161"/>
      <c r="C14" s="161"/>
      <c r="D14" s="161"/>
      <c r="E14" s="162"/>
      <c r="F14" s="102"/>
      <c r="G14" s="102"/>
      <c r="H14" s="102"/>
      <c r="I14" s="102"/>
    </row>
    <row r="15" spans="1:9" x14ac:dyDescent="0.25">
      <c r="A15" s="163">
        <v>1</v>
      </c>
      <c r="B15" s="164" t="s">
        <v>6</v>
      </c>
      <c r="C15" s="164"/>
      <c r="D15" s="165"/>
      <c r="E15" s="166"/>
      <c r="F15" s="102"/>
      <c r="G15" s="102"/>
      <c r="H15" s="102"/>
      <c r="I15" s="102"/>
    </row>
    <row r="16" spans="1:9" ht="16.5" thickBot="1" x14ac:dyDescent="0.3">
      <c r="A16" s="163">
        <f>A15+1</f>
        <v>2</v>
      </c>
      <c r="B16" s="164" t="s">
        <v>141</v>
      </c>
      <c r="C16" s="164"/>
      <c r="D16" s="165"/>
      <c r="E16" s="166"/>
      <c r="F16" s="102"/>
      <c r="G16" s="102"/>
      <c r="H16" s="102"/>
      <c r="I16" s="102"/>
    </row>
    <row r="17" spans="1:10" ht="16.5" thickTop="1" x14ac:dyDescent="0.25">
      <c r="A17" s="163">
        <f t="shared" ref="A17:A29" si="0">A16+1</f>
        <v>3</v>
      </c>
      <c r="B17" s="167" t="s">
        <v>64</v>
      </c>
      <c r="C17" s="167"/>
      <c r="D17" s="255"/>
      <c r="E17" s="169"/>
      <c r="F17" s="102"/>
      <c r="G17" s="102"/>
      <c r="H17" s="102"/>
      <c r="I17" s="102"/>
    </row>
    <row r="18" spans="1:10" x14ac:dyDescent="0.25">
      <c r="A18" s="163">
        <f t="shared" si="0"/>
        <v>4</v>
      </c>
      <c r="B18" s="167" t="s">
        <v>65</v>
      </c>
      <c r="C18" s="167"/>
      <c r="D18" s="256"/>
      <c r="E18" s="170"/>
      <c r="F18" s="102"/>
      <c r="G18" s="102"/>
      <c r="H18" s="102"/>
      <c r="I18" s="102"/>
    </row>
    <row r="19" spans="1:10" x14ac:dyDescent="0.25">
      <c r="A19" s="163">
        <f t="shared" si="0"/>
        <v>5</v>
      </c>
      <c r="B19" s="167" t="s">
        <v>66</v>
      </c>
      <c r="C19" s="167"/>
      <c r="D19" s="257"/>
      <c r="E19" s="170"/>
      <c r="F19" s="102"/>
      <c r="G19" s="102"/>
      <c r="H19" s="102"/>
      <c r="I19" s="102"/>
    </row>
    <row r="20" spans="1:10" ht="16.5" thickBot="1" x14ac:dyDescent="0.3">
      <c r="A20" s="163">
        <f t="shared" si="0"/>
        <v>6</v>
      </c>
      <c r="B20" s="171" t="s">
        <v>86</v>
      </c>
      <c r="C20" s="171"/>
      <c r="D20" s="258"/>
      <c r="E20" s="169"/>
      <c r="F20" s="102"/>
      <c r="G20" s="102"/>
      <c r="H20" s="102"/>
      <c r="I20" s="102"/>
    </row>
    <row r="21" spans="1:10" ht="17.25" thickTop="1" thickBot="1" x14ac:dyDescent="0.3">
      <c r="A21" s="163">
        <f t="shared" si="0"/>
        <v>7</v>
      </c>
      <c r="B21" s="171"/>
      <c r="C21" s="171"/>
      <c r="D21" s="168"/>
      <c r="E21" s="169"/>
      <c r="F21" s="102"/>
      <c r="G21" s="102"/>
      <c r="H21" s="102"/>
      <c r="I21" s="102"/>
    </row>
    <row r="22" spans="1:10" ht="17.25" thickTop="1" thickBot="1" x14ac:dyDescent="0.3">
      <c r="A22" s="163">
        <f t="shared" si="0"/>
        <v>8</v>
      </c>
      <c r="B22" s="172" t="s">
        <v>103</v>
      </c>
      <c r="C22" s="173">
        <f>ROR!E20/0.79</f>
        <v>8.6075949367088608E-2</v>
      </c>
      <c r="D22" s="259"/>
      <c r="E22" s="233"/>
      <c r="F22" s="102"/>
      <c r="G22" s="102"/>
      <c r="H22" s="102"/>
      <c r="I22" s="102"/>
    </row>
    <row r="23" spans="1:10" ht="16.5" thickTop="1" x14ac:dyDescent="0.25">
      <c r="A23" s="163">
        <f t="shared" si="0"/>
        <v>9</v>
      </c>
      <c r="B23" s="174"/>
      <c r="C23" s="174"/>
      <c r="D23" s="175"/>
      <c r="E23" s="176"/>
      <c r="F23" s="102"/>
      <c r="G23" s="102"/>
      <c r="H23" s="102"/>
      <c r="I23" s="102"/>
      <c r="J23" s="103"/>
    </row>
    <row r="24" spans="1:10" ht="16.5" thickBot="1" x14ac:dyDescent="0.3">
      <c r="A24" s="163">
        <f t="shared" si="0"/>
        <v>10</v>
      </c>
      <c r="B24" s="164" t="s">
        <v>7</v>
      </c>
      <c r="C24" s="164"/>
      <c r="D24" s="177"/>
      <c r="E24" s="178"/>
      <c r="F24" s="102"/>
      <c r="G24" s="102"/>
      <c r="H24" s="102"/>
      <c r="I24" s="102"/>
    </row>
    <row r="25" spans="1:10" ht="16.5" thickTop="1" x14ac:dyDescent="0.25">
      <c r="A25" s="163">
        <f t="shared" si="0"/>
        <v>11</v>
      </c>
      <c r="B25" s="179" t="s">
        <v>89</v>
      </c>
      <c r="C25" s="179"/>
      <c r="D25" s="260"/>
      <c r="E25" s="232"/>
      <c r="F25" s="102"/>
      <c r="G25" s="102"/>
      <c r="H25" s="102"/>
      <c r="I25" s="102"/>
    </row>
    <row r="26" spans="1:10" ht="16.5" thickBot="1" x14ac:dyDescent="0.3">
      <c r="A26" s="163">
        <f t="shared" si="0"/>
        <v>12</v>
      </c>
      <c r="B26" s="179" t="s">
        <v>85</v>
      </c>
      <c r="C26" s="179"/>
      <c r="D26" s="261"/>
      <c r="E26" s="234"/>
      <c r="F26" s="102"/>
      <c r="G26" s="102"/>
      <c r="H26" s="102"/>
      <c r="I26" s="102"/>
    </row>
    <row r="27" spans="1:10" ht="17.25" thickTop="1" thickBot="1" x14ac:dyDescent="0.3">
      <c r="A27" s="163">
        <f t="shared" si="0"/>
        <v>13</v>
      </c>
      <c r="B27" s="179"/>
      <c r="C27" s="179"/>
      <c r="D27" s="183"/>
      <c r="E27" s="183"/>
      <c r="F27" s="102"/>
      <c r="G27" s="102"/>
      <c r="H27" s="102"/>
      <c r="I27" s="102"/>
    </row>
    <row r="28" spans="1:10" ht="17.25" thickTop="1" thickBot="1" x14ac:dyDescent="0.3">
      <c r="A28" s="163">
        <f t="shared" si="0"/>
        <v>14</v>
      </c>
      <c r="B28" s="172" t="s">
        <v>67</v>
      </c>
      <c r="C28" s="180"/>
      <c r="D28" s="262"/>
      <c r="E28" s="235"/>
      <c r="F28" s="102"/>
      <c r="G28" s="102"/>
      <c r="H28" s="102"/>
      <c r="I28" s="102"/>
    </row>
    <row r="29" spans="1:10" ht="16.5" thickTop="1" x14ac:dyDescent="0.25">
      <c r="A29" s="163">
        <f t="shared" si="0"/>
        <v>15</v>
      </c>
      <c r="B29" s="172"/>
      <c r="C29" s="172"/>
      <c r="D29" s="181"/>
      <c r="E29" s="182"/>
      <c r="F29" s="102"/>
      <c r="G29" s="102"/>
      <c r="H29" s="102"/>
      <c r="I29" s="102"/>
    </row>
    <row r="30" spans="1:10" x14ac:dyDescent="0.25">
      <c r="A30" s="104"/>
      <c r="B30" s="105"/>
      <c r="C30" s="105"/>
      <c r="D30" s="106"/>
      <c r="E30" s="106"/>
      <c r="F30" s="102"/>
      <c r="G30" s="102"/>
      <c r="H30" s="102"/>
      <c r="I30" s="102"/>
    </row>
    <row r="31" spans="1:10" ht="15.75" customHeight="1" x14ac:dyDescent="0.25">
      <c r="A31" s="104"/>
      <c r="B31" s="263" t="s">
        <v>151</v>
      </c>
      <c r="C31" s="263"/>
      <c r="D31" s="263"/>
      <c r="E31" s="263"/>
      <c r="F31" s="102"/>
      <c r="G31" s="102"/>
      <c r="H31" s="102"/>
      <c r="I31" s="102"/>
    </row>
    <row r="32" spans="1:10" x14ac:dyDescent="0.25">
      <c r="A32" s="104"/>
      <c r="B32" s="263"/>
      <c r="C32" s="263"/>
      <c r="D32" s="263"/>
      <c r="E32" s="263"/>
      <c r="F32" s="102"/>
      <c r="G32" s="102"/>
      <c r="H32" s="102"/>
      <c r="I32" s="102"/>
    </row>
    <row r="33" spans="1:9" x14ac:dyDescent="0.25">
      <c r="A33" s="104"/>
      <c r="B33" s="263"/>
      <c r="C33" s="263"/>
      <c r="D33" s="263"/>
      <c r="E33" s="263"/>
      <c r="F33" s="102"/>
      <c r="G33" s="102"/>
      <c r="H33" s="102"/>
      <c r="I33" s="102"/>
    </row>
    <row r="34" spans="1:9" x14ac:dyDescent="0.25">
      <c r="A34" s="104"/>
      <c r="B34" s="263"/>
      <c r="C34" s="263"/>
      <c r="D34" s="263"/>
      <c r="E34" s="263"/>
      <c r="F34" s="102"/>
      <c r="G34" s="102"/>
      <c r="H34" s="102"/>
      <c r="I34" s="102"/>
    </row>
    <row r="35" spans="1:9" x14ac:dyDescent="0.25">
      <c r="B35" s="263"/>
      <c r="C35" s="263"/>
      <c r="D35" s="263"/>
      <c r="E35" s="263"/>
      <c r="F35" s="102"/>
      <c r="G35" s="102"/>
      <c r="H35" s="102"/>
      <c r="I35" s="102"/>
    </row>
    <row r="36" spans="1:9" x14ac:dyDescent="0.25">
      <c r="F36" s="102"/>
      <c r="G36" s="102"/>
      <c r="H36" s="102"/>
      <c r="I36" s="102"/>
    </row>
    <row r="37" spans="1:9" x14ac:dyDescent="0.25">
      <c r="F37" s="102"/>
      <c r="G37" s="102"/>
      <c r="H37" s="102"/>
      <c r="I37" s="102"/>
    </row>
    <row r="38" spans="1:9" x14ac:dyDescent="0.25">
      <c r="F38" s="102"/>
      <c r="G38" s="102"/>
      <c r="H38" s="102"/>
      <c r="I38" s="102"/>
    </row>
    <row r="39" spans="1:9" x14ac:dyDescent="0.25">
      <c r="F39" s="102"/>
      <c r="G39" s="102"/>
      <c r="H39" s="102"/>
    </row>
    <row r="40" spans="1:9" x14ac:dyDescent="0.25">
      <c r="F40" s="102"/>
      <c r="G40" s="102"/>
      <c r="H40" s="102"/>
    </row>
  </sheetData>
  <mergeCells count="1">
    <mergeCell ref="B31:E35"/>
  </mergeCells>
  <pageMargins left="0.7" right="0.7" top="0.75" bottom="0.75" header="0.3" footer="0.3"/>
  <pageSetup scale="64"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5" x14ac:dyDescent="0.25"/>
  <cols>
    <col min="2" max="2" width="48.5703125" bestFit="1" customWidth="1"/>
    <col min="3" max="5" width="15.28515625" bestFit="1" customWidth="1"/>
    <col min="6" max="6" width="15.28515625" customWidth="1"/>
  </cols>
  <sheetData>
    <row r="1" spans="1:6" x14ac:dyDescent="0.25">
      <c r="C1" s="108" t="s">
        <v>126</v>
      </c>
      <c r="D1" s="108"/>
      <c r="E1" s="108"/>
      <c r="F1" s="128"/>
    </row>
    <row r="2" spans="1:6" x14ac:dyDescent="0.25">
      <c r="A2" s="107" t="s">
        <v>120</v>
      </c>
      <c r="B2" s="107" t="s">
        <v>121</v>
      </c>
      <c r="C2" s="109" t="s">
        <v>122</v>
      </c>
      <c r="D2" s="109" t="s">
        <v>123</v>
      </c>
      <c r="E2" s="109" t="s">
        <v>124</v>
      </c>
      <c r="F2" s="129" t="s">
        <v>142</v>
      </c>
    </row>
    <row r="3" spans="1:6" ht="15.75" thickBot="1" x14ac:dyDescent="0.3"/>
    <row r="4" spans="1:6" ht="15.75" thickTop="1" x14ac:dyDescent="0.25">
      <c r="A4" t="s">
        <v>72</v>
      </c>
      <c r="B4" t="s">
        <v>106</v>
      </c>
      <c r="C4" s="240"/>
      <c r="D4" s="241"/>
      <c r="E4" s="241"/>
      <c r="F4" s="242"/>
    </row>
    <row r="5" spans="1:6" x14ac:dyDescent="0.25">
      <c r="A5" t="s">
        <v>107</v>
      </c>
      <c r="B5" t="s">
        <v>108</v>
      </c>
      <c r="C5" s="243"/>
      <c r="D5" s="244"/>
      <c r="E5" s="244"/>
      <c r="F5" s="245"/>
    </row>
    <row r="6" spans="1:6" x14ac:dyDescent="0.25">
      <c r="A6" t="s">
        <v>109</v>
      </c>
      <c r="B6" t="s">
        <v>110</v>
      </c>
      <c r="C6" s="243"/>
      <c r="D6" s="244"/>
      <c r="E6" s="244"/>
      <c r="F6" s="245"/>
    </row>
    <row r="7" spans="1:6" x14ac:dyDescent="0.25">
      <c r="A7" t="s">
        <v>111</v>
      </c>
      <c r="B7" t="s">
        <v>112</v>
      </c>
      <c r="C7" s="243"/>
      <c r="D7" s="244"/>
      <c r="E7" s="244"/>
      <c r="F7" s="245"/>
    </row>
    <row r="8" spans="1:6" x14ac:dyDescent="0.25">
      <c r="A8" t="s">
        <v>113</v>
      </c>
      <c r="B8" t="s">
        <v>114</v>
      </c>
      <c r="C8" s="243"/>
      <c r="D8" s="244"/>
      <c r="E8" s="244"/>
      <c r="F8" s="245"/>
    </row>
    <row r="9" spans="1:6" x14ac:dyDescent="0.25">
      <c r="A9" t="s">
        <v>115</v>
      </c>
      <c r="B9" t="s">
        <v>116</v>
      </c>
      <c r="C9" s="243"/>
      <c r="D9" s="244"/>
      <c r="E9" s="244"/>
      <c r="F9" s="245"/>
    </row>
    <row r="10" spans="1:6" x14ac:dyDescent="0.25">
      <c r="A10" t="s">
        <v>117</v>
      </c>
      <c r="B10" t="s">
        <v>118</v>
      </c>
      <c r="C10" s="243"/>
      <c r="D10" s="244"/>
      <c r="E10" s="244"/>
      <c r="F10" s="245"/>
    </row>
    <row r="11" spans="1:6" x14ac:dyDescent="0.25">
      <c r="A11" t="s">
        <v>73</v>
      </c>
      <c r="B11" t="s">
        <v>119</v>
      </c>
      <c r="C11" s="243"/>
      <c r="D11" s="244"/>
      <c r="E11" s="244"/>
      <c r="F11" s="245"/>
    </row>
    <row r="12" spans="1:6" x14ac:dyDescent="0.25">
      <c r="A12" t="s">
        <v>76</v>
      </c>
      <c r="B12" t="s">
        <v>125</v>
      </c>
      <c r="C12" s="243"/>
      <c r="D12" s="244"/>
      <c r="E12" s="244"/>
      <c r="F12" s="245"/>
    </row>
    <row r="13" spans="1:6" ht="15.75" thickBot="1" x14ac:dyDescent="0.3">
      <c r="A13" t="s">
        <v>2</v>
      </c>
      <c r="C13" s="246"/>
      <c r="D13" s="247"/>
      <c r="E13" s="247"/>
      <c r="F13" s="248"/>
    </row>
    <row r="14" spans="1:6" ht="15.75" thickTop="1" x14ac:dyDescent="0.25"/>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defaultRowHeight="15" x14ac:dyDescent="0.25"/>
  <cols>
    <col min="1" max="1" width="5.7109375" customWidth="1"/>
    <col min="2" max="2" width="38.140625" customWidth="1"/>
    <col min="3" max="5" width="11.42578125" customWidth="1"/>
  </cols>
  <sheetData>
    <row r="1" spans="1:5" x14ac:dyDescent="0.25">
      <c r="A1" s="110"/>
      <c r="B1" s="110"/>
      <c r="C1" s="110"/>
      <c r="D1" s="110"/>
      <c r="E1" s="111" t="s">
        <v>127</v>
      </c>
    </row>
    <row r="2" spans="1:5" x14ac:dyDescent="0.25">
      <c r="A2" s="112"/>
      <c r="B2" s="112"/>
      <c r="C2" s="112"/>
      <c r="D2" s="110"/>
      <c r="E2" s="113"/>
    </row>
    <row r="3" spans="1:5" x14ac:dyDescent="0.25">
      <c r="A3" s="114" t="s">
        <v>128</v>
      </c>
      <c r="B3" s="115"/>
      <c r="C3" s="115"/>
      <c r="D3" s="115"/>
      <c r="E3" s="116"/>
    </row>
    <row r="4" spans="1:5" x14ac:dyDescent="0.25">
      <c r="A4" s="114" t="s">
        <v>129</v>
      </c>
      <c r="B4" s="115"/>
      <c r="C4" s="117"/>
      <c r="D4" s="115"/>
      <c r="E4" s="115"/>
    </row>
    <row r="5" spans="1:5" x14ac:dyDescent="0.25">
      <c r="A5" s="115" t="s">
        <v>130</v>
      </c>
      <c r="B5" s="115"/>
      <c r="C5" s="115"/>
      <c r="D5" s="115"/>
      <c r="E5" s="115"/>
    </row>
    <row r="6" spans="1:5" x14ac:dyDescent="0.25">
      <c r="A6" s="114"/>
      <c r="B6" s="115"/>
      <c r="C6" s="115"/>
      <c r="D6" s="115"/>
      <c r="E6" s="115"/>
    </row>
    <row r="7" spans="1:5" x14ac:dyDescent="0.25">
      <c r="A7" s="112"/>
      <c r="B7" s="112"/>
      <c r="C7" s="112"/>
      <c r="D7" s="112"/>
      <c r="E7" s="112"/>
    </row>
    <row r="8" spans="1:5" x14ac:dyDescent="0.25">
      <c r="A8" s="112"/>
      <c r="B8" s="112"/>
      <c r="C8" s="112"/>
      <c r="D8" s="112"/>
      <c r="E8" s="112"/>
    </row>
    <row r="9" spans="1:5" x14ac:dyDescent="0.25">
      <c r="A9" s="118" t="s">
        <v>3</v>
      </c>
      <c r="B9" s="112"/>
      <c r="C9" s="118" t="s">
        <v>131</v>
      </c>
      <c r="D9" s="118"/>
      <c r="E9" s="118" t="s">
        <v>132</v>
      </c>
    </row>
    <row r="10" spans="1:5" x14ac:dyDescent="0.25">
      <c r="A10" s="119" t="s">
        <v>4</v>
      </c>
      <c r="B10" s="120" t="s">
        <v>5</v>
      </c>
      <c r="C10" s="119" t="s">
        <v>133</v>
      </c>
      <c r="D10" s="119" t="s">
        <v>134</v>
      </c>
      <c r="E10" s="119" t="s">
        <v>135</v>
      </c>
    </row>
    <row r="11" spans="1:5" x14ac:dyDescent="0.25">
      <c r="A11" s="121"/>
      <c r="B11" s="121"/>
      <c r="C11" s="121"/>
      <c r="D11" s="121"/>
      <c r="E11" s="121"/>
    </row>
    <row r="12" spans="1:5" x14ac:dyDescent="0.25">
      <c r="A12" s="122">
        <v>1</v>
      </c>
      <c r="B12" s="123"/>
      <c r="C12" s="124"/>
      <c r="D12" s="124"/>
      <c r="E12" s="124"/>
    </row>
    <row r="13" spans="1:5" x14ac:dyDescent="0.25">
      <c r="A13" s="122">
        <v>2</v>
      </c>
      <c r="B13" s="123" t="s">
        <v>136</v>
      </c>
      <c r="C13" s="124">
        <v>0.51500000000000001</v>
      </c>
      <c r="D13" s="124">
        <v>5.4951456310679617E-2</v>
      </c>
      <c r="E13" s="124">
        <v>2.8299999999999999E-2</v>
      </c>
    </row>
    <row r="14" spans="1:5" x14ac:dyDescent="0.25">
      <c r="A14" s="122">
        <v>3</v>
      </c>
      <c r="B14" s="123" t="s">
        <v>137</v>
      </c>
      <c r="C14" s="124">
        <v>0.48499999999999999</v>
      </c>
      <c r="D14" s="124">
        <v>9.4E-2</v>
      </c>
      <c r="E14" s="124">
        <f>ROUND(+C14*D14,4)</f>
        <v>4.5600000000000002E-2</v>
      </c>
    </row>
    <row r="15" spans="1:5" x14ac:dyDescent="0.25">
      <c r="A15" s="122">
        <v>4</v>
      </c>
      <c r="B15" s="123" t="s">
        <v>138</v>
      </c>
      <c r="C15" s="125">
        <f>SUM(C12:C14)</f>
        <v>1</v>
      </c>
      <c r="D15" s="125"/>
      <c r="E15" s="125">
        <f>SUM(E13:E14)</f>
        <v>7.3899999999999993E-2</v>
      </c>
    </row>
    <row r="16" spans="1:5" x14ac:dyDescent="0.25">
      <c r="A16" s="122">
        <v>5</v>
      </c>
      <c r="B16" s="126"/>
      <c r="C16" s="123"/>
      <c r="D16" s="123"/>
      <c r="E16" s="123"/>
    </row>
    <row r="17" spans="1:5" x14ac:dyDescent="0.25">
      <c r="A17" s="122">
        <v>6</v>
      </c>
      <c r="B17" s="123"/>
      <c r="C17" s="127"/>
      <c r="D17" s="127"/>
      <c r="E17" s="127"/>
    </row>
    <row r="18" spans="1:5" x14ac:dyDescent="0.25">
      <c r="A18" s="122">
        <v>7</v>
      </c>
      <c r="B18" s="123" t="s">
        <v>139</v>
      </c>
      <c r="C18" s="127">
        <f>C13</f>
        <v>0.51500000000000001</v>
      </c>
      <c r="D18" s="127">
        <f>+ROUND(D13*0.79,4)</f>
        <v>4.3400000000000001E-2</v>
      </c>
      <c r="E18" s="127">
        <f>ROUND(+C18*D18,4)</f>
        <v>2.24E-2</v>
      </c>
    </row>
    <row r="19" spans="1:5" x14ac:dyDescent="0.25">
      <c r="A19" s="122">
        <v>8</v>
      </c>
      <c r="B19" s="123" t="s">
        <v>137</v>
      </c>
      <c r="C19" s="127">
        <f>C14</f>
        <v>0.48499999999999999</v>
      </c>
      <c r="D19" s="127">
        <f t="shared" ref="D19" si="0">+D14</f>
        <v>9.4E-2</v>
      </c>
      <c r="E19" s="127">
        <f>ROUND(C19*D19,4)</f>
        <v>4.5600000000000002E-2</v>
      </c>
    </row>
    <row r="20" spans="1:5" x14ac:dyDescent="0.25">
      <c r="A20" s="122">
        <v>9</v>
      </c>
      <c r="B20" s="123" t="s">
        <v>140</v>
      </c>
      <c r="C20" s="125">
        <f>SUM(C17:C19)</f>
        <v>1</v>
      </c>
      <c r="D20" s="125"/>
      <c r="E20" s="125">
        <f>SUM(E17:E19)</f>
        <v>6.8000000000000005E-2</v>
      </c>
    </row>
  </sheetData>
  <conditionalFormatting sqref="A1:D1">
    <cfRule type="cellIs" dxfId="1" priority="2" stopIfTrue="1" operator="notEqual">
      <formula>0</formula>
    </cfRule>
  </conditionalFormatting>
  <conditionalFormatting sqref="D2:E2">
    <cfRule type="cellIs" dxfId="0" priority="1" stopIfTrue="1" operator="not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4" sqref="H34"/>
    </sheetView>
  </sheetViews>
  <sheetFormatPr defaultColWidth="9.140625" defaultRowHeight="15" x14ac:dyDescent="0.25"/>
  <cols>
    <col min="1" max="16384" width="9.140625" style="5"/>
  </cols>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5"/>
  <sheetViews>
    <sheetView workbookViewId="0">
      <pane xSplit="1" ySplit="13" topLeftCell="B32"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4.42578125" style="32" customWidth="1"/>
    <col min="2" max="2" width="14.28515625" style="32" customWidth="1"/>
    <col min="3" max="3" width="12.28515625" style="32" bestFit="1" customWidth="1"/>
    <col min="4" max="4" width="11.85546875" style="32" bestFit="1" customWidth="1"/>
    <col min="5" max="5" width="13.28515625" style="32" bestFit="1" customWidth="1"/>
    <col min="6" max="7" width="11.85546875" style="32" bestFit="1" customWidth="1"/>
    <col min="8" max="8" width="12.42578125" style="32" bestFit="1" customWidth="1"/>
    <col min="9" max="9" width="12.28515625" style="32" bestFit="1" customWidth="1"/>
    <col min="10" max="10" width="11.28515625" style="32" bestFit="1" customWidth="1"/>
    <col min="11" max="11" width="9.28515625" style="32" bestFit="1" customWidth="1"/>
    <col min="12" max="12" width="11.7109375" style="32" bestFit="1" customWidth="1"/>
    <col min="13" max="13" width="9.7109375" style="97" bestFit="1" customWidth="1"/>
    <col min="14" max="22" width="7.28515625" style="32" bestFit="1" customWidth="1"/>
    <col min="23" max="23" width="9.28515625" style="32" bestFit="1" customWidth="1"/>
    <col min="24" max="41" width="8.85546875" style="32"/>
    <col min="42" max="42" width="9.28515625" style="32" bestFit="1" customWidth="1"/>
    <col min="43" max="16384" width="8.85546875" style="32"/>
  </cols>
  <sheetData>
    <row r="1" spans="1:42" s="6" customFormat="1" x14ac:dyDescent="0.2">
      <c r="A1" s="19" t="s">
        <v>69</v>
      </c>
      <c r="B1" s="19" t="s">
        <v>92</v>
      </c>
      <c r="C1" s="20"/>
      <c r="D1" s="20"/>
      <c r="E1" s="20"/>
      <c r="J1" s="20"/>
      <c r="K1" s="20"/>
      <c r="L1" s="21"/>
      <c r="M1" s="22"/>
      <c r="N1" s="21"/>
    </row>
    <row r="2" spans="1:42" s="6" customFormat="1" ht="9" customHeight="1" x14ac:dyDescent="0.2">
      <c r="A2" s="19"/>
      <c r="B2" s="23"/>
      <c r="C2" s="8"/>
      <c r="D2" s="23"/>
      <c r="F2" s="20"/>
      <c r="G2" s="24"/>
      <c r="H2" s="25"/>
      <c r="I2" s="20"/>
      <c r="J2" s="20"/>
      <c r="K2" s="20"/>
      <c r="L2" s="26"/>
      <c r="M2" s="22"/>
      <c r="N2" s="21"/>
    </row>
    <row r="3" spans="1:42" s="6" customFormat="1" x14ac:dyDescent="0.2">
      <c r="A3" s="27"/>
      <c r="B3" s="28"/>
      <c r="C3" s="29"/>
      <c r="D3" s="28"/>
      <c r="E3" s="30"/>
      <c r="F3" s="20"/>
      <c r="G3" s="31"/>
      <c r="J3" s="7"/>
      <c r="K3" s="7"/>
      <c r="L3" s="26"/>
      <c r="M3" s="22"/>
      <c r="N3" s="24"/>
    </row>
    <row r="4" spans="1:42" s="6" customFormat="1" ht="6.6" customHeight="1" x14ac:dyDescent="0.2">
      <c r="A4" s="32"/>
      <c r="B4" s="33"/>
      <c r="C4" s="33"/>
      <c r="D4" s="33"/>
      <c r="E4" s="33"/>
      <c r="F4" s="33"/>
      <c r="G4" s="33"/>
      <c r="H4" s="33"/>
      <c r="I4" s="33"/>
      <c r="J4" s="33"/>
      <c r="K4" s="33"/>
      <c r="L4" s="33"/>
      <c r="M4" s="33"/>
      <c r="N4" s="33"/>
    </row>
    <row r="5" spans="1:42" s="6" customFormat="1" x14ac:dyDescent="0.2">
      <c r="A5" s="34" t="s">
        <v>70</v>
      </c>
      <c r="B5" s="35">
        <v>1</v>
      </c>
      <c r="C5" s="35">
        <v>2</v>
      </c>
      <c r="D5" s="35">
        <v>3</v>
      </c>
      <c r="E5" s="35">
        <v>4</v>
      </c>
      <c r="F5" s="35">
        <v>5</v>
      </c>
      <c r="G5" s="35">
        <v>6</v>
      </c>
      <c r="H5" s="35">
        <v>7</v>
      </c>
      <c r="I5" s="35">
        <v>8</v>
      </c>
      <c r="J5" s="35">
        <v>9</v>
      </c>
      <c r="K5" s="35">
        <v>10</v>
      </c>
      <c r="L5" s="35">
        <v>11</v>
      </c>
      <c r="M5" s="35">
        <v>12</v>
      </c>
      <c r="N5" s="35">
        <v>13</v>
      </c>
      <c r="O5" s="35">
        <v>14</v>
      </c>
      <c r="P5" s="35">
        <v>15</v>
      </c>
      <c r="Q5" s="35">
        <v>16</v>
      </c>
      <c r="R5" s="35">
        <v>17</v>
      </c>
      <c r="S5" s="35">
        <v>18</v>
      </c>
      <c r="T5" s="35">
        <v>19</v>
      </c>
      <c r="U5" s="35">
        <v>20</v>
      </c>
      <c r="V5" s="35">
        <v>21</v>
      </c>
      <c r="W5" s="35">
        <v>22</v>
      </c>
      <c r="X5" s="35">
        <v>23</v>
      </c>
      <c r="Y5" s="35">
        <v>24</v>
      </c>
      <c r="Z5" s="35">
        <v>25</v>
      </c>
      <c r="AA5" s="35">
        <v>26</v>
      </c>
      <c r="AB5" s="35">
        <v>27</v>
      </c>
      <c r="AC5" s="35">
        <v>28</v>
      </c>
      <c r="AD5" s="35">
        <v>29</v>
      </c>
      <c r="AE5" s="35">
        <v>30</v>
      </c>
      <c r="AF5" s="35">
        <v>31</v>
      </c>
      <c r="AG5" s="35">
        <v>32</v>
      </c>
      <c r="AH5" s="35">
        <v>33</v>
      </c>
      <c r="AI5" s="35">
        <v>34</v>
      </c>
      <c r="AJ5" s="35">
        <v>35</v>
      </c>
      <c r="AK5" s="35">
        <v>36</v>
      </c>
      <c r="AL5" s="35">
        <v>37</v>
      </c>
      <c r="AM5" s="35">
        <v>38</v>
      </c>
      <c r="AN5" s="35">
        <v>39</v>
      </c>
      <c r="AO5" s="35">
        <v>40</v>
      </c>
      <c r="AP5" s="35" t="s">
        <v>2</v>
      </c>
    </row>
    <row r="6" spans="1:42" s="6" customFormat="1" x14ac:dyDescent="0.2">
      <c r="A6" s="36" t="s">
        <v>58</v>
      </c>
      <c r="B6" s="83">
        <v>1.2840000000000001E-2</v>
      </c>
      <c r="C6" s="83">
        <v>2.564E-2</v>
      </c>
      <c r="D6" s="83">
        <v>2.564E-2</v>
      </c>
      <c r="E6" s="83">
        <v>2.564E-2</v>
      </c>
      <c r="F6" s="83">
        <v>2.564E-2</v>
      </c>
      <c r="G6" s="83">
        <v>2.564E-2</v>
      </c>
      <c r="H6" s="83">
        <v>2.564E-2</v>
      </c>
      <c r="I6" s="83">
        <v>2.564E-2</v>
      </c>
      <c r="J6" s="83">
        <v>2.564E-2</v>
      </c>
      <c r="K6" s="83">
        <v>2.564E-2</v>
      </c>
      <c r="L6" s="83">
        <v>2.564E-2</v>
      </c>
      <c r="M6" s="83">
        <v>2.564E-2</v>
      </c>
      <c r="N6" s="83">
        <v>2.564E-2</v>
      </c>
      <c r="O6" s="83">
        <v>2.564E-2</v>
      </c>
      <c r="P6" s="83">
        <v>2.564E-2</v>
      </c>
      <c r="Q6" s="83">
        <v>2.564E-2</v>
      </c>
      <c r="R6" s="83">
        <v>2.564E-2</v>
      </c>
      <c r="S6" s="83">
        <v>2.564E-2</v>
      </c>
      <c r="T6" s="83">
        <v>2.564E-2</v>
      </c>
      <c r="U6" s="83">
        <v>2.564E-2</v>
      </c>
      <c r="V6" s="83">
        <v>2.564E-2</v>
      </c>
      <c r="W6" s="83">
        <v>2.564E-2</v>
      </c>
      <c r="X6" s="83">
        <v>2.564E-2</v>
      </c>
      <c r="Y6" s="83">
        <v>2.564E-2</v>
      </c>
      <c r="Z6" s="83">
        <v>2.564E-2</v>
      </c>
      <c r="AA6" s="83">
        <v>2.564E-2</v>
      </c>
      <c r="AB6" s="83">
        <v>2.564E-2</v>
      </c>
      <c r="AC6" s="83">
        <v>2.564E-2</v>
      </c>
      <c r="AD6" s="83">
        <v>2.564E-2</v>
      </c>
      <c r="AE6" s="83">
        <v>2.564E-2</v>
      </c>
      <c r="AF6" s="83">
        <v>2.564E-2</v>
      </c>
      <c r="AG6" s="83">
        <v>2.564E-2</v>
      </c>
      <c r="AH6" s="83">
        <v>2.564E-2</v>
      </c>
      <c r="AI6" s="83">
        <v>2.564E-2</v>
      </c>
      <c r="AJ6" s="83">
        <v>2.564E-2</v>
      </c>
      <c r="AK6" s="83">
        <v>2.564E-2</v>
      </c>
      <c r="AL6" s="83">
        <v>2.564E-2</v>
      </c>
      <c r="AM6" s="83">
        <v>2.564E-2</v>
      </c>
      <c r="AN6" s="83">
        <v>2.564E-2</v>
      </c>
      <c r="AO6" s="83">
        <v>1.2840000000000001E-2</v>
      </c>
      <c r="AP6" s="83">
        <f>SUM(B6:AO6)</f>
        <v>0.99999999999999989</v>
      </c>
    </row>
    <row r="7" spans="1:42" s="6" customFormat="1" ht="7.15" customHeight="1" x14ac:dyDescent="0.2">
      <c r="A7" s="37"/>
      <c r="B7" s="33"/>
      <c r="C7" s="33"/>
      <c r="D7" s="33"/>
      <c r="E7" s="33"/>
      <c r="F7" s="33"/>
      <c r="G7" s="33"/>
      <c r="H7" s="38"/>
      <c r="I7" s="38"/>
      <c r="J7" s="38"/>
    </row>
    <row r="8" spans="1:42" ht="13.5" thickBot="1" x14ac:dyDescent="0.25">
      <c r="A8" s="39" t="s">
        <v>8</v>
      </c>
      <c r="B8" s="40" t="s">
        <v>9</v>
      </c>
      <c r="C8" s="41"/>
      <c r="D8" s="40" t="s">
        <v>10</v>
      </c>
      <c r="E8" s="42"/>
      <c r="F8" s="40" t="s">
        <v>11</v>
      </c>
      <c r="G8" s="41"/>
      <c r="H8" s="40" t="s">
        <v>0</v>
      </c>
      <c r="I8" s="41"/>
      <c r="J8" s="43" t="s">
        <v>12</v>
      </c>
      <c r="K8" s="43" t="s">
        <v>13</v>
      </c>
      <c r="L8" s="44" t="s">
        <v>14</v>
      </c>
      <c r="M8" s="32"/>
    </row>
    <row r="9" spans="1:42" ht="13.5" thickBot="1" x14ac:dyDescent="0.25">
      <c r="A9" s="45"/>
      <c r="B9" s="46"/>
      <c r="C9" s="47"/>
      <c r="D9" s="46" t="s">
        <v>40</v>
      </c>
      <c r="E9" s="198">
        <f>'Forecast Additions (R)'!C6</f>
        <v>2.5000000000000001E-2</v>
      </c>
      <c r="F9" s="48"/>
      <c r="G9" s="47"/>
      <c r="H9" s="49"/>
      <c r="I9" s="50"/>
      <c r="J9" s="51"/>
      <c r="K9" s="51"/>
      <c r="L9" s="52" t="s">
        <v>15</v>
      </c>
      <c r="M9" s="32"/>
    </row>
    <row r="10" spans="1:42" ht="13.5" thickBot="1" x14ac:dyDescent="0.25">
      <c r="A10" s="45"/>
      <c r="B10" s="46"/>
      <c r="C10" s="47"/>
      <c r="D10" s="46" t="s">
        <v>41</v>
      </c>
      <c r="E10" s="198">
        <f>E9</f>
        <v>2.5000000000000001E-2</v>
      </c>
      <c r="F10" s="48"/>
      <c r="G10" s="47"/>
      <c r="H10" s="49"/>
      <c r="I10" s="50"/>
      <c r="J10" s="51"/>
      <c r="K10" s="53" t="s">
        <v>42</v>
      </c>
      <c r="L10" s="52"/>
      <c r="M10" s="32"/>
    </row>
    <row r="11" spans="1:42" x14ac:dyDescent="0.2">
      <c r="A11" s="54"/>
      <c r="B11" s="49" t="s">
        <v>16</v>
      </c>
      <c r="C11" s="50" t="s">
        <v>17</v>
      </c>
      <c r="D11" s="49" t="s">
        <v>18</v>
      </c>
      <c r="E11" s="50" t="s">
        <v>19</v>
      </c>
      <c r="F11" s="49" t="s">
        <v>16</v>
      </c>
      <c r="G11" s="50" t="s">
        <v>17</v>
      </c>
      <c r="H11" s="49" t="s">
        <v>16</v>
      </c>
      <c r="I11" s="50" t="s">
        <v>20</v>
      </c>
      <c r="J11" s="51" t="s">
        <v>21</v>
      </c>
      <c r="K11" s="53">
        <v>0.21</v>
      </c>
      <c r="L11" s="52" t="s">
        <v>22</v>
      </c>
      <c r="M11" s="32"/>
    </row>
    <row r="12" spans="1:42" x14ac:dyDescent="0.2">
      <c r="A12" s="54"/>
      <c r="B12" s="49"/>
      <c r="C12" s="50"/>
      <c r="D12" s="49" t="s">
        <v>23</v>
      </c>
      <c r="E12" s="50" t="s">
        <v>24</v>
      </c>
      <c r="F12" s="49" t="s">
        <v>25</v>
      </c>
      <c r="G12" s="50" t="s">
        <v>26</v>
      </c>
      <c r="H12" s="49"/>
      <c r="I12" s="50"/>
      <c r="J12" s="51"/>
      <c r="K12" s="53" t="s">
        <v>27</v>
      </c>
      <c r="L12" s="52" t="s">
        <v>28</v>
      </c>
      <c r="M12" s="32"/>
    </row>
    <row r="13" spans="1:42" ht="15.75" thickBot="1" x14ac:dyDescent="0.3">
      <c r="A13" s="55"/>
      <c r="B13" s="56" t="s">
        <v>29</v>
      </c>
      <c r="C13" s="57" t="s">
        <v>30</v>
      </c>
      <c r="D13" s="56"/>
      <c r="E13" s="57" t="s">
        <v>31</v>
      </c>
      <c r="F13" s="56" t="s">
        <v>32</v>
      </c>
      <c r="G13" s="57" t="s">
        <v>33</v>
      </c>
      <c r="H13" s="56" t="s">
        <v>34</v>
      </c>
      <c r="I13" s="57" t="s">
        <v>35</v>
      </c>
      <c r="J13" s="58" t="s">
        <v>36</v>
      </c>
      <c r="K13" s="59">
        <v>0.21</v>
      </c>
      <c r="L13" s="60" t="s">
        <v>37</v>
      </c>
      <c r="M13"/>
    </row>
    <row r="14" spans="1:42" ht="15.75" thickTop="1" x14ac:dyDescent="0.25">
      <c r="A14" s="61">
        <v>44408</v>
      </c>
      <c r="B14" s="65">
        <f t="shared" ref="B14:B17" si="0">C14</f>
        <v>0</v>
      </c>
      <c r="C14" s="94">
        <f>'Forecast Additions (R)'!C14</f>
        <v>0</v>
      </c>
      <c r="D14" s="205"/>
      <c r="E14" s="184">
        <f>(+C14*$E$9/12)*0.5</f>
        <v>0</v>
      </c>
      <c r="F14" s="205"/>
      <c r="G14" s="62">
        <f>-E14</f>
        <v>0</v>
      </c>
      <c r="H14" s="205"/>
      <c r="I14" s="62">
        <f t="shared" ref="I14:I19" si="1">C14+G14</f>
        <v>0</v>
      </c>
      <c r="J14" s="208"/>
      <c r="K14" s="209"/>
      <c r="L14" s="210"/>
      <c r="M14" s="96"/>
    </row>
    <row r="15" spans="1:42" ht="15" x14ac:dyDescent="0.25">
      <c r="A15" s="77">
        <v>44439</v>
      </c>
      <c r="B15" s="65">
        <f t="shared" si="0"/>
        <v>0</v>
      </c>
      <c r="C15" s="94">
        <f>'Forecast Additions (R)'!C15+C14</f>
        <v>0</v>
      </c>
      <c r="D15" s="206"/>
      <c r="E15" s="92">
        <f t="shared" ref="E15:E19" si="2">+(C14*$E$9/12)+(((C15-C14)*$E$9/12)*0.5)</f>
        <v>0</v>
      </c>
      <c r="F15" s="206"/>
      <c r="G15" s="62">
        <f t="shared" ref="G15:G19" si="3">+G14-E15</f>
        <v>0</v>
      </c>
      <c r="H15" s="206"/>
      <c r="I15" s="62">
        <f t="shared" si="1"/>
        <v>0</v>
      </c>
      <c r="J15" s="211"/>
      <c r="K15" s="212"/>
      <c r="L15" s="213"/>
      <c r="M15" s="96"/>
    </row>
    <row r="16" spans="1:42" ht="15" x14ac:dyDescent="0.25">
      <c r="A16" s="77">
        <v>44469</v>
      </c>
      <c r="B16" s="65">
        <f t="shared" si="0"/>
        <v>0</v>
      </c>
      <c r="C16" s="94">
        <f>'Forecast Additions (R)'!C16+C15</f>
        <v>0</v>
      </c>
      <c r="D16" s="206"/>
      <c r="E16" s="92">
        <f t="shared" si="2"/>
        <v>0</v>
      </c>
      <c r="F16" s="206"/>
      <c r="G16" s="62">
        <f t="shared" si="3"/>
        <v>0</v>
      </c>
      <c r="H16" s="206"/>
      <c r="I16" s="62">
        <f t="shared" si="1"/>
        <v>0</v>
      </c>
      <c r="J16" s="211"/>
      <c r="K16" s="212"/>
      <c r="L16" s="213"/>
      <c r="M16" s="96"/>
    </row>
    <row r="17" spans="1:15" ht="15" x14ac:dyDescent="0.25">
      <c r="A17" s="61">
        <v>44500</v>
      </c>
      <c r="B17" s="65">
        <f t="shared" si="0"/>
        <v>0</v>
      </c>
      <c r="C17" s="94">
        <f>'Forecast Additions (R)'!C17+C16</f>
        <v>0</v>
      </c>
      <c r="D17" s="206"/>
      <c r="E17" s="92">
        <f t="shared" si="2"/>
        <v>0</v>
      </c>
      <c r="F17" s="206"/>
      <c r="G17" s="62">
        <f t="shared" si="3"/>
        <v>0</v>
      </c>
      <c r="H17" s="206"/>
      <c r="I17" s="62">
        <f t="shared" si="1"/>
        <v>0</v>
      </c>
      <c r="J17" s="211"/>
      <c r="K17" s="212"/>
      <c r="L17" s="213"/>
      <c r="M17" s="96"/>
    </row>
    <row r="18" spans="1:15" ht="15" x14ac:dyDescent="0.25">
      <c r="A18" s="61">
        <v>44530</v>
      </c>
      <c r="B18" s="65">
        <f t="shared" ref="B18:B19" si="4">C18</f>
        <v>0</v>
      </c>
      <c r="C18" s="94">
        <f>'Forecast Additions (R)'!C18+C17</f>
        <v>0</v>
      </c>
      <c r="D18" s="251"/>
      <c r="E18" s="65">
        <f t="shared" si="2"/>
        <v>0</v>
      </c>
      <c r="F18" s="251"/>
      <c r="G18" s="65">
        <f t="shared" si="3"/>
        <v>0</v>
      </c>
      <c r="H18" s="251"/>
      <c r="I18" s="65">
        <f t="shared" si="1"/>
        <v>0</v>
      </c>
      <c r="J18" s="252"/>
      <c r="K18" s="212"/>
      <c r="L18" s="213"/>
      <c r="M18" s="96"/>
    </row>
    <row r="19" spans="1:15" ht="15.75" thickBot="1" x14ac:dyDescent="0.3">
      <c r="A19" s="77">
        <v>44561</v>
      </c>
      <c r="B19" s="65">
        <f t="shared" si="4"/>
        <v>0</v>
      </c>
      <c r="C19" s="94">
        <f>'Forecast Additions (R)'!C19+C18</f>
        <v>0</v>
      </c>
      <c r="D19" s="206"/>
      <c r="E19" s="65">
        <f t="shared" si="2"/>
        <v>0</v>
      </c>
      <c r="F19" s="206"/>
      <c r="G19" s="65">
        <f t="shared" si="3"/>
        <v>0</v>
      </c>
      <c r="H19" s="206"/>
      <c r="I19" s="65">
        <f t="shared" si="1"/>
        <v>0</v>
      </c>
      <c r="J19" s="211"/>
      <c r="K19" s="212"/>
      <c r="L19" s="213"/>
      <c r="M19" s="96"/>
    </row>
    <row r="20" spans="1:15" ht="15.75" thickTop="1" x14ac:dyDescent="0.25">
      <c r="A20" s="61">
        <v>44592</v>
      </c>
      <c r="B20" s="208"/>
      <c r="C20" s="209"/>
      <c r="D20" s="250"/>
      <c r="E20" s="253"/>
      <c r="F20" s="216"/>
      <c r="G20" s="253"/>
      <c r="H20" s="216"/>
      <c r="I20" s="254"/>
      <c r="J20" s="216"/>
      <c r="K20" s="216"/>
      <c r="L20" s="220"/>
      <c r="M20" s="96"/>
      <c r="N20" s="4"/>
      <c r="O20" s="5"/>
    </row>
    <row r="21" spans="1:15" ht="15" x14ac:dyDescent="0.25">
      <c r="A21" s="61">
        <v>44620</v>
      </c>
      <c r="B21" s="215"/>
      <c r="C21" s="207"/>
      <c r="D21" s="216"/>
      <c r="E21" s="219"/>
      <c r="F21" s="216"/>
      <c r="G21" s="219"/>
      <c r="H21" s="216"/>
      <c r="I21" s="216"/>
      <c r="J21" s="216"/>
      <c r="K21" s="216"/>
      <c r="L21" s="220"/>
      <c r="M21" s="96"/>
    </row>
    <row r="22" spans="1:15" ht="15" x14ac:dyDescent="0.25">
      <c r="A22" s="61">
        <v>44651</v>
      </c>
      <c r="B22" s="215"/>
      <c r="C22" s="207"/>
      <c r="D22" s="216"/>
      <c r="E22" s="219"/>
      <c r="F22" s="216"/>
      <c r="G22" s="219"/>
      <c r="H22" s="216"/>
      <c r="I22" s="216"/>
      <c r="J22" s="216"/>
      <c r="K22" s="216"/>
      <c r="L22" s="220"/>
      <c r="M22" s="96"/>
    </row>
    <row r="23" spans="1:15" ht="15" x14ac:dyDescent="0.25">
      <c r="A23" s="61">
        <v>44681</v>
      </c>
      <c r="B23" s="215"/>
      <c r="C23" s="207"/>
      <c r="D23" s="216"/>
      <c r="E23" s="219"/>
      <c r="F23" s="216"/>
      <c r="G23" s="219"/>
      <c r="H23" s="216"/>
      <c r="I23" s="216"/>
      <c r="J23" s="216"/>
      <c r="K23" s="216"/>
      <c r="L23" s="220"/>
      <c r="M23" s="96"/>
    </row>
    <row r="24" spans="1:15" ht="15" x14ac:dyDescent="0.25">
      <c r="A24" s="61">
        <v>44712</v>
      </c>
      <c r="B24" s="215"/>
      <c r="C24" s="207"/>
      <c r="D24" s="216"/>
      <c r="E24" s="219"/>
      <c r="F24" s="216"/>
      <c r="G24" s="219"/>
      <c r="H24" s="216"/>
      <c r="I24" s="216"/>
      <c r="J24" s="216"/>
      <c r="K24" s="216"/>
      <c r="L24" s="220"/>
      <c r="M24" s="96"/>
    </row>
    <row r="25" spans="1:15" ht="15" x14ac:dyDescent="0.25">
      <c r="A25" s="61">
        <v>44742</v>
      </c>
      <c r="B25" s="215"/>
      <c r="C25" s="207"/>
      <c r="D25" s="216"/>
      <c r="E25" s="219"/>
      <c r="F25" s="216"/>
      <c r="G25" s="219"/>
      <c r="H25" s="216"/>
      <c r="I25" s="216"/>
      <c r="J25" s="216"/>
      <c r="K25" s="216"/>
      <c r="L25" s="220"/>
      <c r="M25" s="96"/>
    </row>
    <row r="26" spans="1:15" ht="15" x14ac:dyDescent="0.25">
      <c r="A26" s="61">
        <v>44773</v>
      </c>
      <c r="B26" s="215"/>
      <c r="C26" s="207"/>
      <c r="D26" s="216"/>
      <c r="E26" s="219"/>
      <c r="F26" s="216"/>
      <c r="G26" s="219"/>
      <c r="H26" s="216"/>
      <c r="I26" s="216"/>
      <c r="J26" s="216"/>
      <c r="K26" s="216"/>
      <c r="L26" s="220"/>
      <c r="M26" s="96"/>
    </row>
    <row r="27" spans="1:15" ht="15" x14ac:dyDescent="0.25">
      <c r="A27" s="61">
        <v>44804</v>
      </c>
      <c r="B27" s="215"/>
      <c r="C27" s="207"/>
      <c r="D27" s="216"/>
      <c r="E27" s="219"/>
      <c r="F27" s="216"/>
      <c r="G27" s="219"/>
      <c r="H27" s="216"/>
      <c r="I27" s="216"/>
      <c r="J27" s="212"/>
      <c r="K27" s="216"/>
      <c r="L27" s="220"/>
      <c r="M27" s="96"/>
      <c r="N27" s="66"/>
    </row>
    <row r="28" spans="1:15" ht="15" x14ac:dyDescent="0.25">
      <c r="A28" s="61">
        <v>44834</v>
      </c>
      <c r="B28" s="215"/>
      <c r="C28" s="207"/>
      <c r="D28" s="216"/>
      <c r="E28" s="219"/>
      <c r="F28" s="216"/>
      <c r="G28" s="219"/>
      <c r="H28" s="216"/>
      <c r="I28" s="216"/>
      <c r="J28" s="216"/>
      <c r="K28" s="216"/>
      <c r="L28" s="220"/>
      <c r="M28" s="96"/>
    </row>
    <row r="29" spans="1:15" ht="15" x14ac:dyDescent="0.25">
      <c r="A29" s="61">
        <v>44865</v>
      </c>
      <c r="B29" s="215"/>
      <c r="C29" s="207"/>
      <c r="D29" s="216"/>
      <c r="E29" s="219"/>
      <c r="F29" s="216"/>
      <c r="G29" s="219"/>
      <c r="H29" s="216"/>
      <c r="I29" s="216"/>
      <c r="J29" s="216"/>
      <c r="K29" s="216"/>
      <c r="L29" s="220"/>
      <c r="M29" s="96"/>
    </row>
    <row r="30" spans="1:15" ht="15" x14ac:dyDescent="0.25">
      <c r="A30" s="61">
        <v>44895</v>
      </c>
      <c r="B30" s="215"/>
      <c r="C30" s="207"/>
      <c r="D30" s="216"/>
      <c r="E30" s="219"/>
      <c r="F30" s="216"/>
      <c r="G30" s="219"/>
      <c r="H30" s="216"/>
      <c r="I30" s="216"/>
      <c r="J30" s="216"/>
      <c r="K30" s="216"/>
      <c r="L30" s="220"/>
      <c r="M30" s="96"/>
    </row>
    <row r="31" spans="1:15" ht="15" x14ac:dyDescent="0.25">
      <c r="A31" s="61">
        <v>44926</v>
      </c>
      <c r="B31" s="215"/>
      <c r="C31" s="207"/>
      <c r="D31" s="216"/>
      <c r="E31" s="219"/>
      <c r="F31" s="216"/>
      <c r="G31" s="219"/>
      <c r="H31" s="216"/>
      <c r="I31" s="216"/>
      <c r="J31" s="216"/>
      <c r="K31" s="216"/>
      <c r="L31" s="220"/>
      <c r="M31" s="96"/>
    </row>
    <row r="32" spans="1:15" ht="15" x14ac:dyDescent="0.25">
      <c r="A32" s="61">
        <v>44957</v>
      </c>
      <c r="B32" s="215"/>
      <c r="C32" s="207"/>
      <c r="D32" s="216"/>
      <c r="E32" s="219"/>
      <c r="F32" s="216"/>
      <c r="G32" s="219"/>
      <c r="H32" s="216"/>
      <c r="I32" s="216"/>
      <c r="J32" s="216"/>
      <c r="K32" s="216"/>
      <c r="L32" s="220"/>
      <c r="M32" s="96"/>
    </row>
    <row r="33" spans="1:15" ht="15" x14ac:dyDescent="0.25">
      <c r="A33" s="61">
        <v>44985</v>
      </c>
      <c r="B33" s="215"/>
      <c r="C33" s="207"/>
      <c r="D33" s="216"/>
      <c r="E33" s="219"/>
      <c r="F33" s="216"/>
      <c r="G33" s="219"/>
      <c r="H33" s="216"/>
      <c r="I33" s="216"/>
      <c r="J33" s="216"/>
      <c r="K33" s="216"/>
      <c r="L33" s="220"/>
      <c r="M33" s="96"/>
      <c r="O33" s="64"/>
    </row>
    <row r="34" spans="1:15" ht="15" x14ac:dyDescent="0.25">
      <c r="A34" s="61">
        <v>45016</v>
      </c>
      <c r="B34" s="215"/>
      <c r="C34" s="207"/>
      <c r="D34" s="216"/>
      <c r="E34" s="219"/>
      <c r="F34" s="216"/>
      <c r="G34" s="219"/>
      <c r="H34" s="216"/>
      <c r="I34" s="216"/>
      <c r="J34" s="216"/>
      <c r="K34" s="216"/>
      <c r="L34" s="220"/>
      <c r="M34" s="96"/>
      <c r="N34" s="64"/>
      <c r="O34" s="64"/>
    </row>
    <row r="35" spans="1:15" ht="15" x14ac:dyDescent="0.25">
      <c r="A35" s="61">
        <v>45046</v>
      </c>
      <c r="B35" s="215"/>
      <c r="C35" s="207"/>
      <c r="D35" s="216"/>
      <c r="E35" s="219"/>
      <c r="F35" s="216"/>
      <c r="G35" s="219"/>
      <c r="H35" s="216"/>
      <c r="I35" s="216"/>
      <c r="J35" s="216"/>
      <c r="K35" s="216"/>
      <c r="L35" s="220"/>
      <c r="M35" s="96"/>
      <c r="N35" s="67"/>
      <c r="O35" s="64"/>
    </row>
    <row r="36" spans="1:15" ht="15" x14ac:dyDescent="0.25">
      <c r="A36" s="61">
        <v>45077</v>
      </c>
      <c r="B36" s="215"/>
      <c r="C36" s="207"/>
      <c r="D36" s="216"/>
      <c r="E36" s="219"/>
      <c r="F36" s="216"/>
      <c r="G36" s="219"/>
      <c r="H36" s="216"/>
      <c r="I36" s="216"/>
      <c r="J36" s="216"/>
      <c r="K36" s="216"/>
      <c r="L36" s="220"/>
      <c r="M36" s="96"/>
      <c r="O36" s="64"/>
    </row>
    <row r="37" spans="1:15" ht="15" x14ac:dyDescent="0.25">
      <c r="A37" s="61">
        <v>45107</v>
      </c>
      <c r="B37" s="215"/>
      <c r="C37" s="207"/>
      <c r="D37" s="216"/>
      <c r="E37" s="219"/>
      <c r="F37" s="216"/>
      <c r="G37" s="219"/>
      <c r="H37" s="216"/>
      <c r="I37" s="216"/>
      <c r="J37" s="216"/>
      <c r="K37" s="216"/>
      <c r="L37" s="220"/>
      <c r="M37" s="96"/>
      <c r="O37" s="64"/>
    </row>
    <row r="38" spans="1:15" ht="15" x14ac:dyDescent="0.25">
      <c r="A38" s="61">
        <v>45138</v>
      </c>
      <c r="B38" s="215"/>
      <c r="C38" s="207"/>
      <c r="D38" s="216"/>
      <c r="E38" s="219"/>
      <c r="F38" s="216"/>
      <c r="G38" s="219"/>
      <c r="H38" s="216"/>
      <c r="I38" s="216"/>
      <c r="J38" s="216"/>
      <c r="K38" s="216"/>
      <c r="L38" s="220"/>
      <c r="M38" s="96"/>
      <c r="N38" s="64"/>
      <c r="O38" s="64"/>
    </row>
    <row r="39" spans="1:15" ht="15" x14ac:dyDescent="0.25">
      <c r="A39" s="61">
        <v>45169</v>
      </c>
      <c r="B39" s="215"/>
      <c r="C39" s="207"/>
      <c r="D39" s="216"/>
      <c r="E39" s="219"/>
      <c r="F39" s="216"/>
      <c r="G39" s="219"/>
      <c r="H39" s="216"/>
      <c r="I39" s="216"/>
      <c r="J39" s="212"/>
      <c r="K39" s="216"/>
      <c r="L39" s="220"/>
      <c r="M39" s="96"/>
      <c r="N39" s="64"/>
      <c r="O39" s="64"/>
    </row>
    <row r="40" spans="1:15" ht="15" x14ac:dyDescent="0.25">
      <c r="A40" s="61">
        <v>45199</v>
      </c>
      <c r="B40" s="215"/>
      <c r="C40" s="207"/>
      <c r="D40" s="216"/>
      <c r="E40" s="219"/>
      <c r="F40" s="216"/>
      <c r="G40" s="219"/>
      <c r="H40" s="216"/>
      <c r="I40" s="216"/>
      <c r="J40" s="216"/>
      <c r="K40" s="216"/>
      <c r="L40" s="220"/>
      <c r="M40" s="96"/>
      <c r="N40" s="64"/>
      <c r="O40" s="64"/>
    </row>
    <row r="41" spans="1:15" ht="15" x14ac:dyDescent="0.25">
      <c r="A41" s="61">
        <v>45230</v>
      </c>
      <c r="B41" s="215"/>
      <c r="C41" s="207"/>
      <c r="D41" s="216"/>
      <c r="E41" s="219"/>
      <c r="F41" s="216"/>
      <c r="G41" s="219"/>
      <c r="H41" s="216"/>
      <c r="I41" s="216"/>
      <c r="J41" s="216"/>
      <c r="K41" s="216"/>
      <c r="L41" s="220"/>
      <c r="M41" s="96"/>
      <c r="N41" s="64"/>
      <c r="O41" s="64"/>
    </row>
    <row r="42" spans="1:15" ht="15" x14ac:dyDescent="0.25">
      <c r="A42" s="61">
        <v>45260</v>
      </c>
      <c r="B42" s="215"/>
      <c r="C42" s="207"/>
      <c r="D42" s="216"/>
      <c r="E42" s="219"/>
      <c r="F42" s="216"/>
      <c r="G42" s="219"/>
      <c r="H42" s="216"/>
      <c r="I42" s="216"/>
      <c r="J42" s="216"/>
      <c r="K42" s="216"/>
      <c r="L42" s="220"/>
      <c r="M42" s="96"/>
      <c r="N42" s="64"/>
      <c r="O42" s="64"/>
    </row>
    <row r="43" spans="1:15" ht="15" x14ac:dyDescent="0.25">
      <c r="A43" s="61">
        <v>45291</v>
      </c>
      <c r="B43" s="215"/>
      <c r="C43" s="207"/>
      <c r="D43" s="216"/>
      <c r="E43" s="219"/>
      <c r="F43" s="216"/>
      <c r="G43" s="219"/>
      <c r="H43" s="216"/>
      <c r="I43" s="216"/>
      <c r="J43" s="216"/>
      <c r="K43" s="216"/>
      <c r="L43" s="220"/>
      <c r="M43" s="96"/>
      <c r="N43" s="64"/>
      <c r="O43" s="64"/>
    </row>
    <row r="44" spans="1:15" ht="15" x14ac:dyDescent="0.25">
      <c r="A44" s="61">
        <v>45322</v>
      </c>
      <c r="B44" s="215"/>
      <c r="C44" s="207"/>
      <c r="D44" s="216"/>
      <c r="E44" s="219"/>
      <c r="F44" s="216"/>
      <c r="G44" s="219"/>
      <c r="H44" s="216"/>
      <c r="I44" s="216"/>
      <c r="J44" s="216"/>
      <c r="K44" s="216"/>
      <c r="L44" s="220"/>
      <c r="M44" s="96"/>
      <c r="N44" s="64"/>
      <c r="O44" s="64"/>
    </row>
    <row r="45" spans="1:15" ht="15" x14ac:dyDescent="0.25">
      <c r="A45" s="61">
        <v>45351</v>
      </c>
      <c r="B45" s="215"/>
      <c r="C45" s="207"/>
      <c r="D45" s="216"/>
      <c r="E45" s="219"/>
      <c r="F45" s="216"/>
      <c r="G45" s="219"/>
      <c r="H45" s="216"/>
      <c r="I45" s="216"/>
      <c r="J45" s="216"/>
      <c r="K45" s="216"/>
      <c r="L45" s="220"/>
      <c r="M45" s="96"/>
      <c r="N45" s="64"/>
      <c r="O45" s="64"/>
    </row>
    <row r="46" spans="1:15" ht="15" x14ac:dyDescent="0.25">
      <c r="A46" s="61">
        <v>45382</v>
      </c>
      <c r="B46" s="215"/>
      <c r="C46" s="207"/>
      <c r="D46" s="216"/>
      <c r="E46" s="219"/>
      <c r="F46" s="216"/>
      <c r="G46" s="219"/>
      <c r="H46" s="216"/>
      <c r="I46" s="216"/>
      <c r="J46" s="216"/>
      <c r="K46" s="216"/>
      <c r="L46" s="220"/>
      <c r="M46" s="96"/>
      <c r="N46" s="64"/>
      <c r="O46" s="64"/>
    </row>
    <row r="47" spans="1:15" ht="15" x14ac:dyDescent="0.25">
      <c r="A47" s="61">
        <v>45412</v>
      </c>
      <c r="B47" s="215"/>
      <c r="C47" s="207"/>
      <c r="D47" s="216"/>
      <c r="E47" s="219"/>
      <c r="F47" s="216"/>
      <c r="G47" s="219"/>
      <c r="H47" s="216"/>
      <c r="I47" s="216"/>
      <c r="J47" s="216"/>
      <c r="K47" s="216"/>
      <c r="L47" s="220"/>
      <c r="M47" s="96"/>
      <c r="N47" s="64"/>
      <c r="O47" s="64"/>
    </row>
    <row r="48" spans="1:15" ht="15" x14ac:dyDescent="0.25">
      <c r="A48" s="61">
        <v>45443</v>
      </c>
      <c r="B48" s="215"/>
      <c r="C48" s="207"/>
      <c r="D48" s="216"/>
      <c r="E48" s="219"/>
      <c r="F48" s="216"/>
      <c r="G48" s="219"/>
      <c r="H48" s="216"/>
      <c r="I48" s="216"/>
      <c r="J48" s="216"/>
      <c r="K48" s="216"/>
      <c r="L48" s="220"/>
      <c r="M48" s="96"/>
      <c r="N48" s="64"/>
      <c r="O48" s="64"/>
    </row>
    <row r="49" spans="1:15" ht="15" x14ac:dyDescent="0.25">
      <c r="A49" s="61">
        <v>45473</v>
      </c>
      <c r="B49" s="215"/>
      <c r="C49" s="207"/>
      <c r="D49" s="216"/>
      <c r="E49" s="219"/>
      <c r="F49" s="216"/>
      <c r="G49" s="219"/>
      <c r="H49" s="216"/>
      <c r="I49" s="216"/>
      <c r="J49" s="216"/>
      <c r="K49" s="216"/>
      <c r="L49" s="220"/>
      <c r="M49" s="96"/>
      <c r="N49" s="64"/>
      <c r="O49" s="64"/>
    </row>
    <row r="50" spans="1:15" ht="15" x14ac:dyDescent="0.25">
      <c r="A50" s="61">
        <v>45504</v>
      </c>
      <c r="B50" s="215"/>
      <c r="C50" s="207"/>
      <c r="D50" s="216"/>
      <c r="E50" s="219"/>
      <c r="F50" s="216"/>
      <c r="G50" s="219"/>
      <c r="H50" s="216"/>
      <c r="I50" s="216"/>
      <c r="J50" s="216"/>
      <c r="K50" s="216"/>
      <c r="L50" s="220"/>
      <c r="M50" s="96"/>
      <c r="N50" s="64"/>
      <c r="O50" s="64"/>
    </row>
    <row r="51" spans="1:15" ht="15" x14ac:dyDescent="0.25">
      <c r="A51" s="61">
        <v>45535</v>
      </c>
      <c r="B51" s="215"/>
      <c r="C51" s="207"/>
      <c r="D51" s="216"/>
      <c r="E51" s="219"/>
      <c r="F51" s="216"/>
      <c r="G51" s="219"/>
      <c r="H51" s="216"/>
      <c r="I51" s="216"/>
      <c r="J51" s="216"/>
      <c r="K51" s="216"/>
      <c r="L51" s="220"/>
      <c r="M51" s="96"/>
      <c r="N51" s="64"/>
      <c r="O51" s="64"/>
    </row>
    <row r="52" spans="1:15" ht="15" x14ac:dyDescent="0.25">
      <c r="A52" s="61">
        <v>45565</v>
      </c>
      <c r="B52" s="215"/>
      <c r="C52" s="207"/>
      <c r="D52" s="216"/>
      <c r="E52" s="219"/>
      <c r="F52" s="216"/>
      <c r="G52" s="219"/>
      <c r="H52" s="216"/>
      <c r="I52" s="216"/>
      <c r="J52" s="216"/>
      <c r="K52" s="216"/>
      <c r="L52" s="220"/>
      <c r="M52" s="96"/>
      <c r="N52" s="64"/>
      <c r="O52" s="64"/>
    </row>
    <row r="53" spans="1:15" ht="15" x14ac:dyDescent="0.25">
      <c r="A53" s="61">
        <v>45596</v>
      </c>
      <c r="B53" s="215"/>
      <c r="C53" s="207"/>
      <c r="D53" s="216"/>
      <c r="E53" s="219"/>
      <c r="F53" s="216"/>
      <c r="G53" s="219"/>
      <c r="H53" s="216"/>
      <c r="I53" s="216"/>
      <c r="J53" s="216"/>
      <c r="K53" s="216"/>
      <c r="L53" s="220"/>
      <c r="M53" s="96"/>
      <c r="N53" s="64"/>
      <c r="O53" s="64"/>
    </row>
    <row r="54" spans="1:15" ht="15" x14ac:dyDescent="0.25">
      <c r="A54" s="61">
        <v>45626</v>
      </c>
      <c r="B54" s="215"/>
      <c r="C54" s="207"/>
      <c r="D54" s="216"/>
      <c r="E54" s="219"/>
      <c r="F54" s="216"/>
      <c r="G54" s="219"/>
      <c r="H54" s="216"/>
      <c r="I54" s="216"/>
      <c r="J54" s="216"/>
      <c r="K54" s="216"/>
      <c r="L54" s="220"/>
      <c r="M54" s="96"/>
      <c r="N54" s="64"/>
      <c r="O54" s="64"/>
    </row>
    <row r="55" spans="1:15" ht="15" x14ac:dyDescent="0.25">
      <c r="A55" s="61">
        <v>45657</v>
      </c>
      <c r="B55" s="215"/>
      <c r="C55" s="207"/>
      <c r="D55" s="216"/>
      <c r="E55" s="219"/>
      <c r="F55" s="216"/>
      <c r="G55" s="219"/>
      <c r="H55" s="216"/>
      <c r="I55" s="216"/>
      <c r="J55" s="216"/>
      <c r="K55" s="216"/>
      <c r="L55" s="220"/>
      <c r="M55" s="96"/>
      <c r="N55" s="64"/>
      <c r="O55" s="64"/>
    </row>
    <row r="56" spans="1:15" ht="15" x14ac:dyDescent="0.25">
      <c r="A56" s="61">
        <v>45688</v>
      </c>
      <c r="B56" s="215"/>
      <c r="C56" s="207"/>
      <c r="D56" s="216"/>
      <c r="E56" s="219"/>
      <c r="F56" s="216"/>
      <c r="G56" s="219"/>
      <c r="H56" s="216"/>
      <c r="I56" s="216"/>
      <c r="J56" s="216"/>
      <c r="K56" s="216"/>
      <c r="L56" s="220"/>
      <c r="M56" s="96"/>
      <c r="N56" s="64"/>
      <c r="O56" s="64"/>
    </row>
    <row r="57" spans="1:15" ht="15" x14ac:dyDescent="0.25">
      <c r="A57" s="61">
        <v>45716</v>
      </c>
      <c r="B57" s="215"/>
      <c r="C57" s="207"/>
      <c r="D57" s="216"/>
      <c r="E57" s="219"/>
      <c r="F57" s="216"/>
      <c r="G57" s="219"/>
      <c r="H57" s="216"/>
      <c r="I57" s="216"/>
      <c r="J57" s="216"/>
      <c r="K57" s="216"/>
      <c r="L57" s="220"/>
      <c r="M57" s="96"/>
      <c r="N57" s="64"/>
      <c r="O57" s="64"/>
    </row>
    <row r="58" spans="1:15" ht="15" x14ac:dyDescent="0.25">
      <c r="A58" s="61">
        <v>45747</v>
      </c>
      <c r="B58" s="215"/>
      <c r="C58" s="207"/>
      <c r="D58" s="216"/>
      <c r="E58" s="219"/>
      <c r="F58" s="216"/>
      <c r="G58" s="219"/>
      <c r="H58" s="216"/>
      <c r="I58" s="216"/>
      <c r="J58" s="216"/>
      <c r="K58" s="216"/>
      <c r="L58" s="220"/>
      <c r="M58" s="96"/>
      <c r="N58" s="64"/>
      <c r="O58" s="64"/>
    </row>
    <row r="59" spans="1:15" ht="15" x14ac:dyDescent="0.25">
      <c r="A59" s="61">
        <v>45777</v>
      </c>
      <c r="B59" s="215"/>
      <c r="C59" s="207"/>
      <c r="D59" s="216"/>
      <c r="E59" s="219"/>
      <c r="F59" s="216"/>
      <c r="G59" s="219"/>
      <c r="H59" s="216"/>
      <c r="I59" s="216"/>
      <c r="J59" s="216"/>
      <c r="K59" s="216"/>
      <c r="L59" s="220"/>
      <c r="M59" s="96"/>
      <c r="N59" s="64"/>
      <c r="O59" s="64"/>
    </row>
    <row r="60" spans="1:15" ht="15" x14ac:dyDescent="0.25">
      <c r="A60" s="61">
        <v>45808</v>
      </c>
      <c r="B60" s="215"/>
      <c r="C60" s="207"/>
      <c r="D60" s="216"/>
      <c r="E60" s="219"/>
      <c r="F60" s="216"/>
      <c r="G60" s="219"/>
      <c r="H60" s="216"/>
      <c r="I60" s="216"/>
      <c r="J60" s="216"/>
      <c r="K60" s="216"/>
      <c r="L60" s="220"/>
      <c r="M60" s="96"/>
      <c r="N60" s="64"/>
      <c r="O60" s="64"/>
    </row>
    <row r="61" spans="1:15" ht="15" x14ac:dyDescent="0.25">
      <c r="A61" s="61">
        <v>45838</v>
      </c>
      <c r="B61" s="215"/>
      <c r="C61" s="207"/>
      <c r="D61" s="216"/>
      <c r="E61" s="219"/>
      <c r="F61" s="216"/>
      <c r="G61" s="219"/>
      <c r="H61" s="216"/>
      <c r="I61" s="216"/>
      <c r="J61" s="216"/>
      <c r="K61" s="216"/>
      <c r="L61" s="220"/>
      <c r="M61" s="96"/>
      <c r="N61" s="64"/>
      <c r="O61" s="64"/>
    </row>
    <row r="62" spans="1:15" ht="15" x14ac:dyDescent="0.25">
      <c r="A62" s="61">
        <v>45869</v>
      </c>
      <c r="B62" s="215"/>
      <c r="C62" s="207"/>
      <c r="D62" s="216"/>
      <c r="E62" s="219"/>
      <c r="F62" s="216"/>
      <c r="G62" s="219"/>
      <c r="H62" s="216"/>
      <c r="I62" s="216"/>
      <c r="J62" s="216"/>
      <c r="K62" s="216"/>
      <c r="L62" s="220"/>
      <c r="M62" s="96"/>
      <c r="N62" s="64"/>
      <c r="O62" s="64"/>
    </row>
    <row r="63" spans="1:15" ht="15" customHeight="1" x14ac:dyDescent="0.25">
      <c r="A63" s="61">
        <v>45900</v>
      </c>
      <c r="B63" s="215"/>
      <c r="C63" s="207"/>
      <c r="D63" s="216"/>
      <c r="E63" s="219"/>
      <c r="F63" s="216"/>
      <c r="G63" s="219"/>
      <c r="H63" s="216"/>
      <c r="I63" s="216"/>
      <c r="J63" s="216"/>
      <c r="K63" s="216"/>
      <c r="L63" s="220"/>
      <c r="M63" s="96"/>
      <c r="N63" s="64"/>
      <c r="O63" s="64"/>
    </row>
    <row r="64" spans="1:15" ht="15" customHeight="1" x14ac:dyDescent="0.25">
      <c r="A64" s="61">
        <v>45930</v>
      </c>
      <c r="B64" s="215"/>
      <c r="C64" s="207"/>
      <c r="D64" s="216"/>
      <c r="E64" s="219"/>
      <c r="F64" s="216"/>
      <c r="G64" s="219"/>
      <c r="H64" s="216"/>
      <c r="I64" s="216"/>
      <c r="J64" s="216"/>
      <c r="K64" s="216"/>
      <c r="L64" s="220"/>
      <c r="M64" s="96"/>
      <c r="N64" s="64"/>
      <c r="O64" s="64"/>
    </row>
    <row r="65" spans="1:15" ht="15" customHeight="1" x14ac:dyDescent="0.25">
      <c r="A65" s="61">
        <v>45961</v>
      </c>
      <c r="B65" s="215"/>
      <c r="C65" s="207"/>
      <c r="D65" s="216"/>
      <c r="E65" s="219"/>
      <c r="F65" s="216"/>
      <c r="G65" s="219"/>
      <c r="H65" s="216"/>
      <c r="I65" s="216"/>
      <c r="J65" s="216"/>
      <c r="K65" s="216"/>
      <c r="L65" s="220"/>
      <c r="M65" s="96"/>
      <c r="N65" s="64"/>
      <c r="O65" s="64"/>
    </row>
    <row r="66" spans="1:15" ht="15" x14ac:dyDescent="0.25">
      <c r="A66" s="61">
        <v>45991</v>
      </c>
      <c r="B66" s="215"/>
      <c r="C66" s="207"/>
      <c r="D66" s="216"/>
      <c r="E66" s="219"/>
      <c r="F66" s="216"/>
      <c r="G66" s="219"/>
      <c r="H66" s="216"/>
      <c r="I66" s="216"/>
      <c r="J66" s="216"/>
      <c r="K66" s="216"/>
      <c r="L66" s="220"/>
      <c r="M66" s="96"/>
      <c r="N66" s="64"/>
      <c r="O66" s="64"/>
    </row>
    <row r="67" spans="1:15" ht="15.75" thickBot="1" x14ac:dyDescent="0.3">
      <c r="A67" s="61">
        <v>46022</v>
      </c>
      <c r="B67" s="221"/>
      <c r="C67" s="222"/>
      <c r="D67" s="223"/>
      <c r="E67" s="224"/>
      <c r="F67" s="223"/>
      <c r="G67" s="224"/>
      <c r="H67" s="223"/>
      <c r="I67" s="223"/>
      <c r="J67" s="223"/>
      <c r="K67" s="223"/>
      <c r="L67" s="225"/>
      <c r="M67" s="96"/>
      <c r="N67" s="64"/>
      <c r="O67" s="64"/>
    </row>
    <row r="68" spans="1:15" ht="13.5" thickTop="1" x14ac:dyDescent="0.2">
      <c r="A68" s="81" t="s">
        <v>63</v>
      </c>
      <c r="B68" s="62"/>
      <c r="C68" s="82">
        <f>C67-SUM('Forecast Additions (R)'!C14:C67)</f>
        <v>0</v>
      </c>
      <c r="D68" s="84">
        <f>F67+SUM(D14:D67)</f>
        <v>0</v>
      </c>
      <c r="E68" s="85">
        <f>G67+SUM(E14:E67)</f>
        <v>0</v>
      </c>
      <c r="F68" s="62"/>
      <c r="G68" s="63"/>
      <c r="H68" s="62"/>
      <c r="I68" s="62"/>
      <c r="J68" s="62"/>
      <c r="K68" s="62"/>
      <c r="L68" s="94"/>
      <c r="M68" s="7"/>
      <c r="N68" s="64"/>
      <c r="O68" s="64"/>
    </row>
    <row r="69" spans="1:15" ht="13.5" thickBot="1" x14ac:dyDescent="0.25">
      <c r="A69" s="68" t="s">
        <v>144</v>
      </c>
      <c r="B69" s="187"/>
      <c r="C69" s="188"/>
      <c r="D69" s="187"/>
      <c r="E69" s="187"/>
      <c r="F69" s="187"/>
      <c r="G69" s="189"/>
      <c r="H69" s="187"/>
      <c r="I69" s="187"/>
      <c r="J69" s="187"/>
      <c r="K69" s="187"/>
      <c r="L69" s="95"/>
      <c r="M69" s="7"/>
      <c r="N69" s="64"/>
      <c r="O69" s="64"/>
    </row>
    <row r="70" spans="1:15" ht="13.5" thickTop="1" x14ac:dyDescent="0.2">
      <c r="A70" s="185" t="s">
        <v>145</v>
      </c>
      <c r="B70" s="226"/>
      <c r="C70" s="214"/>
      <c r="D70" s="214"/>
      <c r="E70" s="214"/>
      <c r="F70" s="214"/>
      <c r="G70" s="214"/>
      <c r="H70" s="214"/>
      <c r="I70" s="214"/>
      <c r="J70" s="214"/>
      <c r="K70" s="214"/>
      <c r="L70" s="227"/>
      <c r="M70" s="7"/>
      <c r="N70" s="64"/>
      <c r="O70" s="64"/>
    </row>
    <row r="71" spans="1:15" ht="13.5" thickBot="1" x14ac:dyDescent="0.25">
      <c r="A71" s="186" t="s">
        <v>146</v>
      </c>
      <c r="B71" s="228"/>
      <c r="C71" s="229"/>
      <c r="D71" s="229"/>
      <c r="E71" s="230"/>
      <c r="F71" s="229"/>
      <c r="G71" s="229"/>
      <c r="H71" s="229"/>
      <c r="I71" s="229"/>
      <c r="J71" s="229"/>
      <c r="K71" s="229"/>
      <c r="L71" s="231"/>
      <c r="M71" s="7"/>
      <c r="N71" s="64"/>
      <c r="O71" s="130"/>
    </row>
    <row r="72" spans="1:15" ht="14.25" thickTop="1" thickBot="1" x14ac:dyDescent="0.25">
      <c r="A72" s="68" t="s">
        <v>143</v>
      </c>
      <c r="B72" s="71"/>
      <c r="C72" s="190"/>
      <c r="D72" s="71"/>
      <c r="E72" s="71"/>
      <c r="F72" s="71"/>
      <c r="G72" s="191"/>
      <c r="H72" s="71"/>
      <c r="I72" s="71"/>
      <c r="J72" s="71"/>
      <c r="K72" s="71"/>
      <c r="L72" s="192"/>
      <c r="M72" s="7"/>
      <c r="N72" s="64"/>
      <c r="O72" s="64"/>
    </row>
    <row r="73" spans="1:15" ht="13.5" thickTop="1" x14ac:dyDescent="0.2">
      <c r="A73" s="69" t="s">
        <v>147</v>
      </c>
      <c r="B73" s="226"/>
      <c r="C73" s="214"/>
      <c r="D73" s="214"/>
      <c r="E73" s="214"/>
      <c r="F73" s="214"/>
      <c r="G73" s="214"/>
      <c r="H73" s="214"/>
      <c r="I73" s="214"/>
      <c r="J73" s="214"/>
      <c r="K73" s="214"/>
      <c r="L73" s="227"/>
      <c r="M73" s="7"/>
      <c r="N73" s="64"/>
      <c r="O73" s="64"/>
    </row>
    <row r="74" spans="1:15" ht="13.5" thickBot="1" x14ac:dyDescent="0.25">
      <c r="A74" s="70" t="s">
        <v>148</v>
      </c>
      <c r="B74" s="228"/>
      <c r="C74" s="229"/>
      <c r="D74" s="229"/>
      <c r="E74" s="230"/>
      <c r="F74" s="229"/>
      <c r="G74" s="229"/>
      <c r="H74" s="229"/>
      <c r="I74" s="229"/>
      <c r="J74" s="229"/>
      <c r="K74" s="229"/>
      <c r="L74" s="231"/>
      <c r="M74" s="7"/>
      <c r="N74" s="64"/>
    </row>
    <row r="75" spans="1:15" ht="15.75" thickTop="1" x14ac:dyDescent="0.25">
      <c r="A75"/>
      <c r="B75"/>
      <c r="C75"/>
      <c r="D75"/>
      <c r="E75"/>
      <c r="F75"/>
      <c r="G75"/>
      <c r="H75"/>
      <c r="I75"/>
      <c r="J75"/>
      <c r="K75"/>
      <c r="L75"/>
      <c r="M75" s="7"/>
    </row>
    <row r="76" spans="1:15" ht="15" x14ac:dyDescent="0.25">
      <c r="A76"/>
      <c r="B76"/>
      <c r="C76"/>
      <c r="D76"/>
      <c r="E76"/>
      <c r="F76"/>
      <c r="G76"/>
      <c r="H76"/>
      <c r="I76"/>
      <c r="J76"/>
      <c r="K76"/>
      <c r="L76"/>
      <c r="M76" s="7"/>
    </row>
    <row r="77" spans="1:15" ht="15" x14ac:dyDescent="0.25">
      <c r="A77"/>
      <c r="B77"/>
      <c r="C77"/>
      <c r="D77"/>
      <c r="E77"/>
      <c r="F77"/>
      <c r="G77"/>
      <c r="H77"/>
      <c r="I77"/>
      <c r="J77"/>
      <c r="K77"/>
      <c r="L77"/>
      <c r="M77" s="7"/>
    </row>
    <row r="78" spans="1:15" ht="15" x14ac:dyDescent="0.25">
      <c r="A78"/>
      <c r="B78"/>
      <c r="C78"/>
      <c r="D78"/>
      <c r="E78"/>
      <c r="F78"/>
      <c r="G78"/>
      <c r="H78"/>
      <c r="I78"/>
      <c r="J78"/>
      <c r="K78"/>
      <c r="L78"/>
      <c r="M78" s="7"/>
      <c r="N78" s="6"/>
    </row>
    <row r="79" spans="1:15" ht="15" x14ac:dyDescent="0.25">
      <c r="A79"/>
      <c r="B79"/>
      <c r="C79"/>
      <c r="D79"/>
      <c r="E79"/>
      <c r="F79"/>
      <c r="G79"/>
      <c r="H79"/>
      <c r="I79"/>
      <c r="J79"/>
      <c r="K79"/>
      <c r="L79"/>
    </row>
    <row r="80" spans="1:15" ht="15" x14ac:dyDescent="0.25">
      <c r="A80"/>
      <c r="B80"/>
      <c r="C80"/>
      <c r="D80"/>
      <c r="E80"/>
      <c r="F80"/>
      <c r="G80"/>
      <c r="H80"/>
      <c r="I80"/>
      <c r="J80"/>
      <c r="K80"/>
      <c r="L80"/>
    </row>
    <row r="81" spans="1:12" ht="15" x14ac:dyDescent="0.25">
      <c r="A81"/>
      <c r="B81"/>
      <c r="C81"/>
      <c r="D81"/>
      <c r="E81"/>
      <c r="F81"/>
      <c r="G81"/>
      <c r="H81"/>
      <c r="I81"/>
      <c r="J81"/>
      <c r="K81"/>
      <c r="L81"/>
    </row>
    <row r="82" spans="1:12" ht="15" x14ac:dyDescent="0.25">
      <c r="A82"/>
      <c r="B82"/>
      <c r="C82"/>
      <c r="D82"/>
      <c r="E82"/>
      <c r="F82"/>
      <c r="G82"/>
      <c r="H82"/>
      <c r="I82"/>
      <c r="J82"/>
      <c r="K82"/>
      <c r="L82"/>
    </row>
    <row r="83" spans="1:12" ht="15" x14ac:dyDescent="0.25">
      <c r="A83"/>
      <c r="B83"/>
      <c r="C83"/>
      <c r="D83"/>
      <c r="E83"/>
      <c r="F83"/>
      <c r="G83"/>
      <c r="H83"/>
      <c r="I83"/>
      <c r="J83"/>
      <c r="K83"/>
      <c r="L83"/>
    </row>
    <row r="84" spans="1:12" ht="15" x14ac:dyDescent="0.25">
      <c r="A84"/>
      <c r="B84"/>
      <c r="C84"/>
      <c r="D84"/>
      <c r="E84"/>
      <c r="F84"/>
      <c r="G84"/>
      <c r="H84"/>
      <c r="I84"/>
      <c r="J84"/>
      <c r="K84"/>
      <c r="L84"/>
    </row>
    <row r="85" spans="1:12" ht="15" x14ac:dyDescent="0.25">
      <c r="A85"/>
      <c r="B85"/>
      <c r="C85"/>
      <c r="D85"/>
      <c r="E85"/>
      <c r="F85"/>
      <c r="G85"/>
      <c r="H85"/>
      <c r="I85"/>
      <c r="J85"/>
      <c r="K85"/>
      <c r="L85"/>
    </row>
  </sheetData>
  <dataConsolidate/>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workbookViewId="0">
      <pane xSplit="1" ySplit="13" topLeftCell="B62"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6" style="32" customWidth="1"/>
    <col min="2" max="2" width="13.28515625" style="32" customWidth="1"/>
    <col min="3" max="3" width="15.140625" style="32" bestFit="1" customWidth="1"/>
    <col min="4" max="4" width="11.7109375" style="32" bestFit="1" customWidth="1"/>
    <col min="5" max="5" width="13.28515625" style="32" bestFit="1" customWidth="1"/>
    <col min="6" max="6" width="13.7109375" style="32" customWidth="1"/>
    <col min="7" max="7" width="14.5703125" style="32" bestFit="1" customWidth="1"/>
    <col min="8" max="9" width="13.7109375" style="32" customWidth="1"/>
    <col min="10" max="10" width="12.140625" style="32" bestFit="1" customWidth="1"/>
    <col min="11" max="11" width="12.5703125" style="32"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93</v>
      </c>
      <c r="C1" s="20"/>
      <c r="D1" s="20"/>
      <c r="E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70</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0.05</v>
      </c>
      <c r="C6" s="83">
        <v>9.5000000000000001E-2</v>
      </c>
      <c r="D6" s="83">
        <v>8.5500000000000007E-2</v>
      </c>
      <c r="E6" s="83">
        <v>7.6999999999999999E-2</v>
      </c>
      <c r="F6" s="83">
        <v>6.93E-2</v>
      </c>
      <c r="G6" s="83">
        <v>6.2300000000000001E-2</v>
      </c>
      <c r="H6" s="83">
        <v>5.8999999999999997E-2</v>
      </c>
      <c r="I6" s="83">
        <v>5.8999999999999997E-2</v>
      </c>
      <c r="J6" s="83">
        <v>5.91E-2</v>
      </c>
      <c r="K6" s="83">
        <v>5.8999999999999997E-2</v>
      </c>
      <c r="L6" s="83">
        <v>5.91E-2</v>
      </c>
      <c r="M6" s="83">
        <v>5.8999999999999997E-2</v>
      </c>
      <c r="N6" s="83">
        <v>5.91E-2</v>
      </c>
      <c r="O6" s="83">
        <v>5.8999999999999997E-2</v>
      </c>
      <c r="P6" s="83">
        <v>5.91E-2</v>
      </c>
      <c r="Q6" s="83">
        <v>2.9499999999999998E-2</v>
      </c>
      <c r="R6" s="83"/>
      <c r="S6" s="83"/>
      <c r="T6" s="83"/>
      <c r="U6" s="83"/>
      <c r="V6" s="83"/>
      <c r="W6" s="83">
        <f>SUM(B6:V6)</f>
        <v>1.0000000000000002</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(R)'!D6</f>
        <v>3.4799999999999998E-2</v>
      </c>
      <c r="F9" s="48"/>
      <c r="G9" s="47"/>
      <c r="H9" s="49"/>
      <c r="I9" s="50"/>
      <c r="J9" s="51"/>
      <c r="K9" s="51"/>
      <c r="L9" s="52" t="s">
        <v>15</v>
      </c>
    </row>
    <row r="10" spans="1:23" ht="13.5" thickBot="1" x14ac:dyDescent="0.25">
      <c r="A10" s="45"/>
      <c r="B10" s="46"/>
      <c r="C10" s="47"/>
      <c r="D10" s="46" t="s">
        <v>41</v>
      </c>
      <c r="E10" s="198">
        <f>E9</f>
        <v>3.4799999999999998E-2</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56" t="s">
        <v>29</v>
      </c>
      <c r="C13" s="57" t="s">
        <v>30</v>
      </c>
      <c r="D13" s="56"/>
      <c r="E13" s="57" t="s">
        <v>31</v>
      </c>
      <c r="F13" s="56" t="s">
        <v>32</v>
      </c>
      <c r="G13" s="57" t="s">
        <v>33</v>
      </c>
      <c r="H13" s="56" t="s">
        <v>34</v>
      </c>
      <c r="I13" s="57" t="s">
        <v>35</v>
      </c>
      <c r="J13" s="58" t="s">
        <v>36</v>
      </c>
      <c r="K13" s="59">
        <v>0.21</v>
      </c>
      <c r="L13" s="60" t="s">
        <v>37</v>
      </c>
    </row>
    <row r="14" spans="1:23" ht="13.5" thickTop="1" x14ac:dyDescent="0.2">
      <c r="A14" s="61">
        <v>44408</v>
      </c>
      <c r="B14" s="65">
        <f t="shared" ref="B14:B17" si="0">C14</f>
        <v>0</v>
      </c>
      <c r="C14" s="94">
        <f>'Forecast Additions (R)'!D14</f>
        <v>0</v>
      </c>
      <c r="D14" s="205"/>
      <c r="E14" s="184">
        <f>(+C14*$E$9/12)*0.5</f>
        <v>0</v>
      </c>
      <c r="F14" s="205"/>
      <c r="G14" s="62">
        <f>-E14</f>
        <v>0</v>
      </c>
      <c r="H14" s="205"/>
      <c r="I14" s="62">
        <f t="shared" ref="I14:I19" si="1">C14+G14</f>
        <v>0</v>
      </c>
      <c r="J14" s="208"/>
      <c r="K14" s="209"/>
      <c r="L14" s="210"/>
      <c r="M14" s="89"/>
    </row>
    <row r="15" spans="1:23" ht="15" x14ac:dyDescent="0.25">
      <c r="A15" s="77">
        <v>44439</v>
      </c>
      <c r="B15" s="65">
        <f t="shared" si="0"/>
        <v>0</v>
      </c>
      <c r="C15" s="94">
        <f>'Forecast Additions (R)'!D15+C14</f>
        <v>0</v>
      </c>
      <c r="D15" s="206"/>
      <c r="E15" s="92">
        <f t="shared" ref="E15:E19" si="2">+(C14*$E$9/12)+(((C15-C14)*$E$9/12)*0.5)</f>
        <v>0</v>
      </c>
      <c r="F15" s="206"/>
      <c r="G15" s="62">
        <f t="shared" ref="G15:G19" si="3">+G14-E15</f>
        <v>0</v>
      </c>
      <c r="H15" s="206"/>
      <c r="I15" s="62">
        <f t="shared" si="1"/>
        <v>0</v>
      </c>
      <c r="J15" s="211"/>
      <c r="K15" s="212"/>
      <c r="L15" s="213"/>
      <c r="M15" s="89"/>
      <c r="N15" s="4"/>
      <c r="O15" s="5"/>
    </row>
    <row r="16" spans="1:23" ht="15" x14ac:dyDescent="0.25">
      <c r="A16" s="77">
        <v>44469</v>
      </c>
      <c r="B16" s="65">
        <f t="shared" si="0"/>
        <v>0</v>
      </c>
      <c r="C16" s="94">
        <f>'Forecast Additions (R)'!D16+C15</f>
        <v>0</v>
      </c>
      <c r="D16" s="206"/>
      <c r="E16" s="92">
        <f t="shared" si="2"/>
        <v>0</v>
      </c>
      <c r="F16" s="206"/>
      <c r="G16" s="62">
        <f t="shared" si="3"/>
        <v>0</v>
      </c>
      <c r="H16" s="206"/>
      <c r="I16" s="62">
        <f t="shared" si="1"/>
        <v>0</v>
      </c>
      <c r="J16" s="211"/>
      <c r="K16" s="212"/>
      <c r="L16" s="213"/>
      <c r="M16" s="90"/>
    </row>
    <row r="17" spans="1:15" ht="15" x14ac:dyDescent="0.25">
      <c r="A17" s="61">
        <v>44500</v>
      </c>
      <c r="B17" s="65">
        <f t="shared" si="0"/>
        <v>0</v>
      </c>
      <c r="C17" s="94">
        <f>'Forecast Additions (R)'!D17+C16</f>
        <v>0</v>
      </c>
      <c r="D17" s="206"/>
      <c r="E17" s="92">
        <f t="shared" si="2"/>
        <v>0</v>
      </c>
      <c r="F17" s="206"/>
      <c r="G17" s="62">
        <f t="shared" si="3"/>
        <v>0</v>
      </c>
      <c r="H17" s="206"/>
      <c r="I17" s="62">
        <f t="shared" si="1"/>
        <v>0</v>
      </c>
      <c r="J17" s="211"/>
      <c r="K17" s="212"/>
      <c r="L17" s="213"/>
      <c r="M17" s="90"/>
    </row>
    <row r="18" spans="1:15" ht="15" x14ac:dyDescent="0.25">
      <c r="A18" s="61">
        <v>44530</v>
      </c>
      <c r="B18" s="65">
        <f t="shared" ref="B18:B19" si="4">C18</f>
        <v>0</v>
      </c>
      <c r="C18" s="94">
        <f>'Forecast Additions (R)'!D18+C17</f>
        <v>0</v>
      </c>
      <c r="D18" s="251"/>
      <c r="E18" s="65">
        <f t="shared" si="2"/>
        <v>0</v>
      </c>
      <c r="F18" s="251"/>
      <c r="G18" s="65">
        <f t="shared" si="3"/>
        <v>0</v>
      </c>
      <c r="H18" s="251"/>
      <c r="I18" s="65">
        <f t="shared" si="1"/>
        <v>0</v>
      </c>
      <c r="J18" s="252"/>
      <c r="K18" s="212"/>
      <c r="L18" s="213"/>
      <c r="M18" s="90"/>
    </row>
    <row r="19" spans="1:15" ht="15.75" thickBot="1" x14ac:dyDescent="0.3">
      <c r="A19" s="77">
        <v>44561</v>
      </c>
      <c r="B19" s="65">
        <f t="shared" si="4"/>
        <v>0</v>
      </c>
      <c r="C19" s="94">
        <f>'Forecast Additions (R)'!D19+C18</f>
        <v>0</v>
      </c>
      <c r="D19" s="206"/>
      <c r="E19" s="65">
        <f t="shared" si="2"/>
        <v>0</v>
      </c>
      <c r="F19" s="206"/>
      <c r="G19" s="65">
        <f t="shared" si="3"/>
        <v>0</v>
      </c>
      <c r="H19" s="206"/>
      <c r="I19" s="65">
        <f t="shared" si="1"/>
        <v>0</v>
      </c>
      <c r="J19" s="211"/>
      <c r="K19" s="212"/>
      <c r="L19" s="213"/>
      <c r="M19" s="90"/>
    </row>
    <row r="20" spans="1:15" ht="13.5" thickTop="1" x14ac:dyDescent="0.2">
      <c r="A20" s="61">
        <v>44592</v>
      </c>
      <c r="B20" s="208"/>
      <c r="C20" s="209"/>
      <c r="D20" s="250"/>
      <c r="E20" s="253"/>
      <c r="F20" s="216"/>
      <c r="G20" s="253"/>
      <c r="H20" s="216"/>
      <c r="I20" s="254"/>
      <c r="J20" s="216"/>
      <c r="K20" s="216"/>
      <c r="L20" s="220"/>
      <c r="M20" s="89"/>
    </row>
    <row r="21" spans="1:15" x14ac:dyDescent="0.2">
      <c r="A21" s="61">
        <v>44620</v>
      </c>
      <c r="B21" s="215"/>
      <c r="C21" s="207"/>
      <c r="D21" s="216"/>
      <c r="E21" s="219"/>
      <c r="F21" s="216"/>
      <c r="G21" s="219"/>
      <c r="H21" s="216"/>
      <c r="I21" s="216"/>
      <c r="J21" s="216"/>
      <c r="K21" s="216"/>
      <c r="L21" s="220"/>
      <c r="M21" s="89"/>
    </row>
    <row r="22" spans="1:15" ht="15" x14ac:dyDescent="0.25">
      <c r="A22" s="61">
        <v>44651</v>
      </c>
      <c r="B22" s="215"/>
      <c r="C22" s="207"/>
      <c r="D22" s="216"/>
      <c r="E22" s="219"/>
      <c r="F22" s="216"/>
      <c r="G22" s="219"/>
      <c r="H22" s="216"/>
      <c r="I22" s="216"/>
      <c r="J22" s="216"/>
      <c r="K22" s="216"/>
      <c r="L22" s="220"/>
      <c r="M22" s="90"/>
      <c r="N22" s="66"/>
    </row>
    <row r="23" spans="1:15" ht="15" x14ac:dyDescent="0.25">
      <c r="A23" s="61">
        <v>44681</v>
      </c>
      <c r="B23" s="215"/>
      <c r="C23" s="207"/>
      <c r="D23" s="216"/>
      <c r="E23" s="219"/>
      <c r="F23" s="216"/>
      <c r="G23" s="219"/>
      <c r="H23" s="216"/>
      <c r="I23" s="216"/>
      <c r="J23" s="216"/>
      <c r="K23" s="216"/>
      <c r="L23" s="220"/>
      <c r="M23" s="90"/>
    </row>
    <row r="24" spans="1:15" ht="15" x14ac:dyDescent="0.25">
      <c r="A24" s="61">
        <v>44712</v>
      </c>
      <c r="B24" s="215"/>
      <c r="C24" s="207"/>
      <c r="D24" s="216"/>
      <c r="E24" s="219"/>
      <c r="F24" s="216"/>
      <c r="G24" s="219"/>
      <c r="H24" s="216"/>
      <c r="I24" s="216"/>
      <c r="J24" s="216"/>
      <c r="K24" s="216"/>
      <c r="L24" s="220"/>
      <c r="M24" s="90"/>
    </row>
    <row r="25" spans="1:15" ht="15" x14ac:dyDescent="0.25">
      <c r="A25" s="61">
        <v>44742</v>
      </c>
      <c r="B25" s="215"/>
      <c r="C25" s="207"/>
      <c r="D25" s="216"/>
      <c r="E25" s="219"/>
      <c r="F25" s="216"/>
      <c r="G25" s="219"/>
      <c r="H25" s="216"/>
      <c r="I25" s="216"/>
      <c r="J25" s="216"/>
      <c r="K25" s="216"/>
      <c r="L25" s="220"/>
      <c r="M25" s="90"/>
    </row>
    <row r="26" spans="1:15" ht="15" x14ac:dyDescent="0.25">
      <c r="A26" s="61">
        <v>44773</v>
      </c>
      <c r="B26" s="215"/>
      <c r="C26" s="207"/>
      <c r="D26" s="216"/>
      <c r="E26" s="219"/>
      <c r="F26" s="216"/>
      <c r="G26" s="219"/>
      <c r="H26" s="216"/>
      <c r="I26" s="216"/>
      <c r="J26" s="216"/>
      <c r="K26" s="216"/>
      <c r="L26" s="220"/>
      <c r="M26" s="90"/>
    </row>
    <row r="27" spans="1:15" ht="15" x14ac:dyDescent="0.25">
      <c r="A27" s="61">
        <v>44804</v>
      </c>
      <c r="B27" s="215"/>
      <c r="C27" s="207"/>
      <c r="D27" s="216"/>
      <c r="E27" s="219"/>
      <c r="F27" s="216"/>
      <c r="G27" s="219"/>
      <c r="H27" s="216"/>
      <c r="I27" s="216"/>
      <c r="J27" s="212"/>
      <c r="K27" s="216"/>
      <c r="L27" s="220"/>
      <c r="M27" s="90"/>
    </row>
    <row r="28" spans="1:15" ht="15" x14ac:dyDescent="0.25">
      <c r="A28" s="61">
        <v>44834</v>
      </c>
      <c r="B28" s="215"/>
      <c r="C28" s="207"/>
      <c r="D28" s="216"/>
      <c r="E28" s="219"/>
      <c r="F28" s="216"/>
      <c r="G28" s="219"/>
      <c r="H28" s="216"/>
      <c r="I28" s="216"/>
      <c r="J28" s="216"/>
      <c r="K28" s="216"/>
      <c r="L28" s="220"/>
      <c r="M28" s="90"/>
      <c r="O28" s="64"/>
    </row>
    <row r="29" spans="1:15" ht="15" x14ac:dyDescent="0.25">
      <c r="A29" s="61">
        <v>44865</v>
      </c>
      <c r="B29" s="215"/>
      <c r="C29" s="207"/>
      <c r="D29" s="216"/>
      <c r="E29" s="219"/>
      <c r="F29" s="216"/>
      <c r="G29" s="219"/>
      <c r="H29" s="216"/>
      <c r="I29" s="216"/>
      <c r="J29" s="216"/>
      <c r="K29" s="216"/>
      <c r="L29" s="220"/>
      <c r="M29" s="90"/>
      <c r="N29" s="64"/>
      <c r="O29" s="64"/>
    </row>
    <row r="30" spans="1:15" ht="15" x14ac:dyDescent="0.25">
      <c r="A30" s="61">
        <v>44895</v>
      </c>
      <c r="B30" s="215"/>
      <c r="C30" s="207"/>
      <c r="D30" s="216"/>
      <c r="E30" s="219"/>
      <c r="F30" s="216"/>
      <c r="G30" s="219"/>
      <c r="H30" s="216"/>
      <c r="I30" s="216"/>
      <c r="J30" s="216"/>
      <c r="K30" s="216"/>
      <c r="L30" s="220"/>
      <c r="M30" s="90"/>
      <c r="N30" s="67"/>
      <c r="O30" s="64"/>
    </row>
    <row r="31" spans="1:15" ht="15" x14ac:dyDescent="0.25">
      <c r="A31" s="61">
        <v>44926</v>
      </c>
      <c r="B31" s="215"/>
      <c r="C31" s="207"/>
      <c r="D31" s="216"/>
      <c r="E31" s="219"/>
      <c r="F31" s="216"/>
      <c r="G31" s="219"/>
      <c r="H31" s="216"/>
      <c r="I31" s="216"/>
      <c r="J31" s="216"/>
      <c r="K31" s="216"/>
      <c r="L31" s="220"/>
      <c r="M31" s="90"/>
      <c r="O31" s="64"/>
    </row>
    <row r="32" spans="1:15" ht="15" x14ac:dyDescent="0.25">
      <c r="A32" s="61">
        <v>44957</v>
      </c>
      <c r="B32" s="215"/>
      <c r="C32" s="207"/>
      <c r="D32" s="216"/>
      <c r="E32" s="219"/>
      <c r="F32" s="216"/>
      <c r="G32" s="219"/>
      <c r="H32" s="216"/>
      <c r="I32" s="216"/>
      <c r="J32" s="216"/>
      <c r="K32" s="216"/>
      <c r="L32" s="220"/>
      <c r="M32" s="90"/>
      <c r="O32" s="64"/>
    </row>
    <row r="33" spans="1:15" ht="15" x14ac:dyDescent="0.25">
      <c r="A33" s="61">
        <v>44985</v>
      </c>
      <c r="B33" s="215"/>
      <c r="C33" s="207"/>
      <c r="D33" s="216"/>
      <c r="E33" s="219"/>
      <c r="F33" s="216"/>
      <c r="G33" s="219"/>
      <c r="H33" s="216"/>
      <c r="I33" s="216"/>
      <c r="J33" s="216"/>
      <c r="K33" s="216"/>
      <c r="L33" s="220"/>
      <c r="M33" s="90"/>
      <c r="N33" s="64"/>
      <c r="O33" s="64"/>
    </row>
    <row r="34" spans="1:15" ht="15" x14ac:dyDescent="0.25">
      <c r="A34" s="61">
        <v>45016</v>
      </c>
      <c r="B34" s="215"/>
      <c r="C34" s="207"/>
      <c r="D34" s="216"/>
      <c r="E34" s="219"/>
      <c r="F34" s="216"/>
      <c r="G34" s="219"/>
      <c r="H34" s="216"/>
      <c r="I34" s="216"/>
      <c r="J34" s="216"/>
      <c r="K34" s="216"/>
      <c r="L34" s="220"/>
      <c r="M34" s="90"/>
      <c r="N34" s="64"/>
      <c r="O34" s="64"/>
    </row>
    <row r="35" spans="1:15" ht="15" x14ac:dyDescent="0.25">
      <c r="A35" s="61">
        <v>45046</v>
      </c>
      <c r="B35" s="215"/>
      <c r="C35" s="207"/>
      <c r="D35" s="216"/>
      <c r="E35" s="219"/>
      <c r="F35" s="216"/>
      <c r="G35" s="219"/>
      <c r="H35" s="216"/>
      <c r="I35" s="216"/>
      <c r="J35" s="216"/>
      <c r="K35" s="216"/>
      <c r="L35" s="220"/>
      <c r="M35" s="90"/>
      <c r="N35" s="64"/>
      <c r="O35" s="64"/>
    </row>
    <row r="36" spans="1:15" ht="15" x14ac:dyDescent="0.25">
      <c r="A36" s="61">
        <v>45077</v>
      </c>
      <c r="B36" s="215"/>
      <c r="C36" s="207"/>
      <c r="D36" s="216"/>
      <c r="E36" s="219"/>
      <c r="F36" s="216"/>
      <c r="G36" s="219"/>
      <c r="H36" s="216"/>
      <c r="I36" s="216"/>
      <c r="J36" s="216"/>
      <c r="K36" s="216"/>
      <c r="L36" s="220"/>
      <c r="M36" s="90"/>
      <c r="N36" s="64"/>
      <c r="O36" s="64"/>
    </row>
    <row r="37" spans="1:15" ht="15" x14ac:dyDescent="0.25">
      <c r="A37" s="61">
        <v>45107</v>
      </c>
      <c r="B37" s="215"/>
      <c r="C37" s="207"/>
      <c r="D37" s="216"/>
      <c r="E37" s="219"/>
      <c r="F37" s="216"/>
      <c r="G37" s="219"/>
      <c r="H37" s="216"/>
      <c r="I37" s="216"/>
      <c r="J37" s="216"/>
      <c r="K37" s="216"/>
      <c r="L37" s="220"/>
      <c r="M37" s="90"/>
      <c r="N37" s="64"/>
      <c r="O37" s="64"/>
    </row>
    <row r="38" spans="1:15" ht="15" x14ac:dyDescent="0.25">
      <c r="A38" s="61">
        <v>45138</v>
      </c>
      <c r="B38" s="215"/>
      <c r="C38" s="207"/>
      <c r="D38" s="216"/>
      <c r="E38" s="219"/>
      <c r="F38" s="216"/>
      <c r="G38" s="219"/>
      <c r="H38" s="216"/>
      <c r="I38" s="216"/>
      <c r="J38" s="216"/>
      <c r="K38" s="216"/>
      <c r="L38" s="220"/>
      <c r="M38" s="90"/>
      <c r="N38" s="64"/>
      <c r="O38" s="64"/>
    </row>
    <row r="39" spans="1:15" ht="15" x14ac:dyDescent="0.25">
      <c r="A39" s="61">
        <v>45169</v>
      </c>
      <c r="B39" s="215"/>
      <c r="C39" s="207"/>
      <c r="D39" s="216"/>
      <c r="E39" s="219"/>
      <c r="F39" s="216"/>
      <c r="G39" s="219"/>
      <c r="H39" s="216"/>
      <c r="I39" s="216"/>
      <c r="J39" s="212"/>
      <c r="K39" s="216"/>
      <c r="L39" s="220"/>
      <c r="M39" s="90"/>
      <c r="N39" s="64"/>
      <c r="O39" s="64"/>
    </row>
    <row r="40" spans="1:15" ht="15" x14ac:dyDescent="0.25">
      <c r="A40" s="61">
        <v>45199</v>
      </c>
      <c r="B40" s="215"/>
      <c r="C40" s="207"/>
      <c r="D40" s="216"/>
      <c r="E40" s="219"/>
      <c r="F40" s="216"/>
      <c r="G40" s="219"/>
      <c r="H40" s="216"/>
      <c r="I40" s="216"/>
      <c r="J40" s="216"/>
      <c r="K40" s="216"/>
      <c r="L40" s="220"/>
      <c r="M40" s="90"/>
      <c r="N40" s="64"/>
      <c r="O40" s="64"/>
    </row>
    <row r="41" spans="1:15" ht="15" x14ac:dyDescent="0.25">
      <c r="A41" s="61">
        <v>45230</v>
      </c>
      <c r="B41" s="215"/>
      <c r="C41" s="207"/>
      <c r="D41" s="216"/>
      <c r="E41" s="219"/>
      <c r="F41" s="216"/>
      <c r="G41" s="219"/>
      <c r="H41" s="216"/>
      <c r="I41" s="216"/>
      <c r="J41" s="216"/>
      <c r="K41" s="216"/>
      <c r="L41" s="220"/>
      <c r="M41" s="90"/>
      <c r="N41" s="64"/>
      <c r="O41" s="64"/>
    </row>
    <row r="42" spans="1:15" ht="15" x14ac:dyDescent="0.25">
      <c r="A42" s="61">
        <v>45260</v>
      </c>
      <c r="B42" s="215"/>
      <c r="C42" s="207"/>
      <c r="D42" s="216"/>
      <c r="E42" s="219"/>
      <c r="F42" s="216"/>
      <c r="G42" s="219"/>
      <c r="H42" s="216"/>
      <c r="I42" s="216"/>
      <c r="J42" s="216"/>
      <c r="K42" s="216"/>
      <c r="L42" s="220"/>
      <c r="M42" s="90"/>
      <c r="N42" s="64"/>
      <c r="O42" s="64"/>
    </row>
    <row r="43" spans="1:15" ht="15" x14ac:dyDescent="0.25">
      <c r="A43" s="61">
        <v>45291</v>
      </c>
      <c r="B43" s="215"/>
      <c r="C43" s="207"/>
      <c r="D43" s="216"/>
      <c r="E43" s="219"/>
      <c r="F43" s="216"/>
      <c r="G43" s="219"/>
      <c r="H43" s="216"/>
      <c r="I43" s="216"/>
      <c r="J43" s="216"/>
      <c r="K43" s="216"/>
      <c r="L43" s="220"/>
      <c r="M43" s="90"/>
      <c r="N43" s="64"/>
      <c r="O43" s="64"/>
    </row>
    <row r="44" spans="1:15" ht="15" x14ac:dyDescent="0.25">
      <c r="A44" s="61">
        <v>45322</v>
      </c>
      <c r="B44" s="215"/>
      <c r="C44" s="207"/>
      <c r="D44" s="216"/>
      <c r="E44" s="219"/>
      <c r="F44" s="216"/>
      <c r="G44" s="219"/>
      <c r="H44" s="216"/>
      <c r="I44" s="216"/>
      <c r="J44" s="216"/>
      <c r="K44" s="216"/>
      <c r="L44" s="220"/>
      <c r="M44" s="90"/>
      <c r="N44" s="64"/>
      <c r="O44" s="64"/>
    </row>
    <row r="45" spans="1:15" ht="15" x14ac:dyDescent="0.25">
      <c r="A45" s="61">
        <v>45351</v>
      </c>
      <c r="B45" s="215"/>
      <c r="C45" s="207"/>
      <c r="D45" s="216"/>
      <c r="E45" s="219"/>
      <c r="F45" s="216"/>
      <c r="G45" s="219"/>
      <c r="H45" s="216"/>
      <c r="I45" s="216"/>
      <c r="J45" s="216"/>
      <c r="K45" s="216"/>
      <c r="L45" s="220"/>
      <c r="M45" s="90"/>
      <c r="N45" s="64"/>
      <c r="O45" s="64"/>
    </row>
    <row r="46" spans="1:15" ht="15" x14ac:dyDescent="0.25">
      <c r="A46" s="61">
        <v>45382</v>
      </c>
      <c r="B46" s="215"/>
      <c r="C46" s="207"/>
      <c r="D46" s="216"/>
      <c r="E46" s="219"/>
      <c r="F46" s="216"/>
      <c r="G46" s="219"/>
      <c r="H46" s="216"/>
      <c r="I46" s="216"/>
      <c r="J46" s="216"/>
      <c r="K46" s="216"/>
      <c r="L46" s="220"/>
      <c r="M46" s="90"/>
      <c r="N46" s="64"/>
      <c r="O46" s="64"/>
    </row>
    <row r="47" spans="1:15" ht="15" x14ac:dyDescent="0.25">
      <c r="A47" s="61">
        <v>45412</v>
      </c>
      <c r="B47" s="215"/>
      <c r="C47" s="207"/>
      <c r="D47" s="216"/>
      <c r="E47" s="219"/>
      <c r="F47" s="216"/>
      <c r="G47" s="219"/>
      <c r="H47" s="216"/>
      <c r="I47" s="216"/>
      <c r="J47" s="216"/>
      <c r="K47" s="216"/>
      <c r="L47" s="220"/>
      <c r="M47" s="90"/>
      <c r="N47" s="64"/>
      <c r="O47" s="64"/>
    </row>
    <row r="48" spans="1:15" ht="15" x14ac:dyDescent="0.25">
      <c r="A48" s="61">
        <v>45443</v>
      </c>
      <c r="B48" s="215"/>
      <c r="C48" s="207"/>
      <c r="D48" s="216"/>
      <c r="E48" s="219"/>
      <c r="F48" s="216"/>
      <c r="G48" s="219"/>
      <c r="H48" s="216"/>
      <c r="I48" s="216"/>
      <c r="J48" s="216"/>
      <c r="K48" s="216"/>
      <c r="L48" s="220"/>
      <c r="M48" s="90"/>
      <c r="N48" s="64"/>
      <c r="O48" s="64"/>
    </row>
    <row r="49" spans="1:15" ht="15" x14ac:dyDescent="0.25">
      <c r="A49" s="61">
        <v>45473</v>
      </c>
      <c r="B49" s="215"/>
      <c r="C49" s="207"/>
      <c r="D49" s="216"/>
      <c r="E49" s="219"/>
      <c r="F49" s="216"/>
      <c r="G49" s="219"/>
      <c r="H49" s="216"/>
      <c r="I49" s="216"/>
      <c r="J49" s="216"/>
      <c r="K49" s="216"/>
      <c r="L49" s="220"/>
      <c r="M49" s="90"/>
      <c r="N49" s="64"/>
      <c r="O49" s="64"/>
    </row>
    <row r="50" spans="1:15" ht="15" x14ac:dyDescent="0.25">
      <c r="A50" s="61">
        <v>45504</v>
      </c>
      <c r="B50" s="215"/>
      <c r="C50" s="207"/>
      <c r="D50" s="216"/>
      <c r="E50" s="219"/>
      <c r="F50" s="216"/>
      <c r="G50" s="219"/>
      <c r="H50" s="216"/>
      <c r="I50" s="216"/>
      <c r="J50" s="216"/>
      <c r="K50" s="216"/>
      <c r="L50" s="220"/>
      <c r="M50" s="90"/>
      <c r="N50" s="64"/>
      <c r="O50" s="64"/>
    </row>
    <row r="51" spans="1:15" ht="15" x14ac:dyDescent="0.25">
      <c r="A51" s="61">
        <v>45535</v>
      </c>
      <c r="B51" s="215"/>
      <c r="C51" s="207"/>
      <c r="D51" s="216"/>
      <c r="E51" s="219"/>
      <c r="F51" s="216"/>
      <c r="G51" s="219"/>
      <c r="H51" s="216"/>
      <c r="I51" s="216"/>
      <c r="J51" s="216"/>
      <c r="K51" s="216"/>
      <c r="L51" s="220"/>
      <c r="M51" s="90"/>
      <c r="N51" s="64"/>
      <c r="O51" s="64"/>
    </row>
    <row r="52" spans="1:15" ht="15" x14ac:dyDescent="0.25">
      <c r="A52" s="61">
        <v>45565</v>
      </c>
      <c r="B52" s="215"/>
      <c r="C52" s="207"/>
      <c r="D52" s="216"/>
      <c r="E52" s="219"/>
      <c r="F52" s="216"/>
      <c r="G52" s="219"/>
      <c r="H52" s="216"/>
      <c r="I52" s="216"/>
      <c r="J52" s="216"/>
      <c r="K52" s="216"/>
      <c r="L52" s="220"/>
      <c r="M52" s="90"/>
      <c r="N52" s="64"/>
      <c r="O52" s="64"/>
    </row>
    <row r="53" spans="1:15" ht="15" x14ac:dyDescent="0.25">
      <c r="A53" s="61">
        <v>45596</v>
      </c>
      <c r="B53" s="215"/>
      <c r="C53" s="207"/>
      <c r="D53" s="216"/>
      <c r="E53" s="219"/>
      <c r="F53" s="216"/>
      <c r="G53" s="219"/>
      <c r="H53" s="216"/>
      <c r="I53" s="216"/>
      <c r="J53" s="216"/>
      <c r="K53" s="216"/>
      <c r="L53" s="220"/>
      <c r="M53" s="90"/>
      <c r="N53" s="64"/>
      <c r="O53" s="64"/>
    </row>
    <row r="54" spans="1:15" ht="15" x14ac:dyDescent="0.25">
      <c r="A54" s="61">
        <v>45626</v>
      </c>
      <c r="B54" s="215"/>
      <c r="C54" s="207"/>
      <c r="D54" s="216"/>
      <c r="E54" s="219"/>
      <c r="F54" s="216"/>
      <c r="G54" s="219"/>
      <c r="H54" s="216"/>
      <c r="I54" s="216"/>
      <c r="J54" s="216"/>
      <c r="K54" s="216"/>
      <c r="L54" s="220"/>
      <c r="M54" s="90"/>
      <c r="N54" s="64"/>
      <c r="O54" s="64"/>
    </row>
    <row r="55" spans="1:15" ht="15" x14ac:dyDescent="0.25">
      <c r="A55" s="61">
        <v>45657</v>
      </c>
      <c r="B55" s="215"/>
      <c r="C55" s="207"/>
      <c r="D55" s="216"/>
      <c r="E55" s="219"/>
      <c r="F55" s="216"/>
      <c r="G55" s="219"/>
      <c r="H55" s="216"/>
      <c r="I55" s="216"/>
      <c r="J55" s="216"/>
      <c r="K55" s="216"/>
      <c r="L55" s="220"/>
      <c r="M55" s="90"/>
      <c r="N55" s="64"/>
      <c r="O55" s="64"/>
    </row>
    <row r="56" spans="1:15" ht="15" x14ac:dyDescent="0.25">
      <c r="A56" s="61">
        <v>45688</v>
      </c>
      <c r="B56" s="215"/>
      <c r="C56" s="207"/>
      <c r="D56" s="216"/>
      <c r="E56" s="219"/>
      <c r="F56" s="216"/>
      <c r="G56" s="219"/>
      <c r="H56" s="216"/>
      <c r="I56" s="216"/>
      <c r="J56" s="216"/>
      <c r="K56" s="216"/>
      <c r="L56" s="220"/>
      <c r="M56" s="90"/>
      <c r="N56" s="64"/>
      <c r="O56" s="64"/>
    </row>
    <row r="57" spans="1:15" ht="15" x14ac:dyDescent="0.25">
      <c r="A57" s="61">
        <v>45716</v>
      </c>
      <c r="B57" s="215"/>
      <c r="C57" s="207"/>
      <c r="D57" s="216"/>
      <c r="E57" s="219"/>
      <c r="F57" s="216"/>
      <c r="G57" s="219"/>
      <c r="H57" s="216"/>
      <c r="I57" s="216"/>
      <c r="J57" s="216"/>
      <c r="K57" s="216"/>
      <c r="L57" s="220"/>
      <c r="M57" s="90"/>
      <c r="N57" s="64"/>
      <c r="O57" s="64"/>
    </row>
    <row r="58" spans="1:15" ht="15" customHeight="1" x14ac:dyDescent="0.25">
      <c r="A58" s="61">
        <v>45747</v>
      </c>
      <c r="B58" s="215"/>
      <c r="C58" s="207"/>
      <c r="D58" s="216"/>
      <c r="E58" s="219"/>
      <c r="F58" s="216"/>
      <c r="G58" s="219"/>
      <c r="H58" s="216"/>
      <c r="I58" s="216"/>
      <c r="J58" s="216"/>
      <c r="K58" s="216"/>
      <c r="L58" s="220"/>
      <c r="M58" s="90"/>
      <c r="N58" s="64"/>
      <c r="O58" s="64"/>
    </row>
    <row r="59" spans="1:15" ht="15" customHeight="1" x14ac:dyDescent="0.25">
      <c r="A59" s="61">
        <v>45777</v>
      </c>
      <c r="B59" s="215"/>
      <c r="C59" s="207"/>
      <c r="D59" s="216"/>
      <c r="E59" s="219"/>
      <c r="F59" s="216"/>
      <c r="G59" s="219"/>
      <c r="H59" s="216"/>
      <c r="I59" s="216"/>
      <c r="J59" s="216"/>
      <c r="K59" s="216"/>
      <c r="L59" s="220"/>
      <c r="M59" s="90"/>
      <c r="N59" s="64"/>
      <c r="O59" s="64"/>
    </row>
    <row r="60" spans="1:15" ht="15" customHeight="1" x14ac:dyDescent="0.25">
      <c r="A60" s="61">
        <v>45808</v>
      </c>
      <c r="B60" s="215"/>
      <c r="C60" s="207"/>
      <c r="D60" s="216"/>
      <c r="E60" s="219"/>
      <c r="F60" s="216"/>
      <c r="G60" s="219"/>
      <c r="H60" s="216"/>
      <c r="I60" s="216"/>
      <c r="J60" s="216"/>
      <c r="K60" s="216"/>
      <c r="L60" s="220"/>
      <c r="M60" s="90"/>
      <c r="N60" s="64"/>
      <c r="O60" s="64"/>
    </row>
    <row r="61" spans="1:15" ht="15" x14ac:dyDescent="0.25">
      <c r="A61" s="61">
        <v>45838</v>
      </c>
      <c r="B61" s="215"/>
      <c r="C61" s="207"/>
      <c r="D61" s="216"/>
      <c r="E61" s="219"/>
      <c r="F61" s="216"/>
      <c r="G61" s="219"/>
      <c r="H61" s="216"/>
      <c r="I61" s="216"/>
      <c r="J61" s="216"/>
      <c r="K61" s="216"/>
      <c r="L61" s="220"/>
      <c r="M61" s="90"/>
      <c r="N61" s="64"/>
      <c r="O61" s="64"/>
    </row>
    <row r="62" spans="1:15" ht="15" x14ac:dyDescent="0.25">
      <c r="A62" s="61">
        <v>45869</v>
      </c>
      <c r="B62" s="215"/>
      <c r="C62" s="207"/>
      <c r="D62" s="216"/>
      <c r="E62" s="219"/>
      <c r="F62" s="216"/>
      <c r="G62" s="219"/>
      <c r="H62" s="216"/>
      <c r="I62" s="216"/>
      <c r="J62" s="216"/>
      <c r="K62" s="216"/>
      <c r="L62" s="220"/>
      <c r="M62" s="90"/>
      <c r="N62" s="64"/>
      <c r="O62" s="64"/>
    </row>
    <row r="63" spans="1:15" ht="15" x14ac:dyDescent="0.25">
      <c r="A63" s="61">
        <v>45900</v>
      </c>
      <c r="B63" s="215"/>
      <c r="C63" s="207"/>
      <c r="D63" s="216"/>
      <c r="E63" s="219"/>
      <c r="F63" s="216"/>
      <c r="G63" s="219"/>
      <c r="H63" s="216"/>
      <c r="I63" s="216"/>
      <c r="J63" s="216"/>
      <c r="K63" s="216"/>
      <c r="L63" s="220"/>
      <c r="M63" s="90"/>
      <c r="N63" s="64"/>
      <c r="O63" s="64"/>
    </row>
    <row r="64" spans="1:15" ht="15" x14ac:dyDescent="0.25">
      <c r="A64" s="61">
        <v>45930</v>
      </c>
      <c r="B64" s="215"/>
      <c r="C64" s="207"/>
      <c r="D64" s="216"/>
      <c r="E64" s="219"/>
      <c r="F64" s="216"/>
      <c r="G64" s="219"/>
      <c r="H64" s="216"/>
      <c r="I64" s="216"/>
      <c r="J64" s="216"/>
      <c r="K64" s="216"/>
      <c r="L64" s="220"/>
      <c r="M64" s="90"/>
      <c r="N64" s="64"/>
      <c r="O64" s="64"/>
    </row>
    <row r="65" spans="1:15" ht="15" x14ac:dyDescent="0.25">
      <c r="A65" s="61">
        <v>45961</v>
      </c>
      <c r="B65" s="215"/>
      <c r="C65" s="207"/>
      <c r="D65" s="216"/>
      <c r="E65" s="219"/>
      <c r="F65" s="216"/>
      <c r="G65" s="219"/>
      <c r="H65" s="216"/>
      <c r="I65" s="216"/>
      <c r="J65" s="216"/>
      <c r="K65" s="216"/>
      <c r="L65" s="220"/>
      <c r="M65" s="90"/>
      <c r="N65" s="64"/>
      <c r="O65" s="64"/>
    </row>
    <row r="66" spans="1:15" ht="15" x14ac:dyDescent="0.25">
      <c r="A66" s="61">
        <v>45991</v>
      </c>
      <c r="B66" s="215"/>
      <c r="C66" s="207"/>
      <c r="D66" s="216"/>
      <c r="E66" s="219"/>
      <c r="F66" s="216"/>
      <c r="G66" s="219"/>
      <c r="H66" s="216"/>
      <c r="I66" s="216"/>
      <c r="J66" s="216"/>
      <c r="K66" s="216"/>
      <c r="L66" s="220"/>
      <c r="M66" s="90"/>
      <c r="N66" s="64"/>
    </row>
    <row r="67" spans="1:15" ht="15.75" thickBot="1" x14ac:dyDescent="0.3">
      <c r="A67" s="61">
        <v>46022</v>
      </c>
      <c r="B67" s="221"/>
      <c r="C67" s="222"/>
      <c r="D67" s="223"/>
      <c r="E67" s="224"/>
      <c r="F67" s="223"/>
      <c r="G67" s="224"/>
      <c r="H67" s="223"/>
      <c r="I67" s="223"/>
      <c r="J67" s="223"/>
      <c r="K67" s="223"/>
      <c r="L67" s="225"/>
      <c r="M67" s="90"/>
    </row>
    <row r="68" spans="1:15" ht="13.5" thickTop="1" x14ac:dyDescent="0.2">
      <c r="A68" s="81" t="s">
        <v>63</v>
      </c>
      <c r="B68" s="62"/>
      <c r="C68" s="82">
        <v>0</v>
      </c>
      <c r="D68" s="84">
        <v>0</v>
      </c>
      <c r="E68" s="85">
        <v>0</v>
      </c>
      <c r="F68" s="62"/>
      <c r="G68" s="63"/>
      <c r="H68" s="62"/>
      <c r="I68" s="62"/>
      <c r="J68" s="62"/>
      <c r="K68" s="62"/>
      <c r="L68" s="94"/>
      <c r="M68" s="6"/>
    </row>
    <row r="69" spans="1:15" ht="13.5" thickBot="1" x14ac:dyDescent="0.25">
      <c r="A69" s="68" t="s">
        <v>144</v>
      </c>
      <c r="B69" s="187"/>
      <c r="C69" s="188"/>
      <c r="D69" s="187"/>
      <c r="E69" s="187"/>
      <c r="F69" s="187"/>
      <c r="G69" s="189"/>
      <c r="H69" s="187"/>
      <c r="I69" s="187"/>
      <c r="J69" s="187"/>
      <c r="K69" s="187"/>
      <c r="L69" s="95"/>
      <c r="M69" s="6"/>
      <c r="N69" s="64"/>
      <c r="O69" s="64"/>
    </row>
    <row r="70" spans="1:15" ht="13.5" thickTop="1" x14ac:dyDescent="0.2">
      <c r="A70" s="185" t="s">
        <v>145</v>
      </c>
      <c r="B70" s="226"/>
      <c r="C70" s="214"/>
      <c r="D70" s="214"/>
      <c r="E70" s="214"/>
      <c r="F70" s="214"/>
      <c r="G70" s="214"/>
      <c r="H70" s="214"/>
      <c r="I70" s="214"/>
      <c r="J70" s="214"/>
      <c r="K70" s="214"/>
      <c r="L70" s="227"/>
      <c r="M70" s="6"/>
      <c r="N70" s="64"/>
      <c r="O70" s="64"/>
    </row>
    <row r="71" spans="1:15" ht="13.5" thickBot="1" x14ac:dyDescent="0.25">
      <c r="A71" s="186" t="s">
        <v>146</v>
      </c>
      <c r="B71" s="228"/>
      <c r="C71" s="229"/>
      <c r="D71" s="229"/>
      <c r="E71" s="230"/>
      <c r="F71" s="229"/>
      <c r="G71" s="229"/>
      <c r="H71" s="229"/>
      <c r="I71" s="229"/>
      <c r="J71" s="229"/>
      <c r="K71" s="229"/>
      <c r="L71" s="231"/>
      <c r="M71" s="6"/>
      <c r="N71" s="130"/>
      <c r="O71" s="64"/>
    </row>
    <row r="72" spans="1:15" ht="14.25" thickTop="1" thickBot="1" x14ac:dyDescent="0.25">
      <c r="A72" s="68" t="s">
        <v>143</v>
      </c>
      <c r="B72" s="71"/>
      <c r="C72" s="190"/>
      <c r="D72" s="71"/>
      <c r="E72" s="71"/>
      <c r="F72" s="71"/>
      <c r="G72" s="191"/>
      <c r="H72" s="71"/>
      <c r="I72" s="71"/>
      <c r="J72" s="71"/>
      <c r="K72" s="71"/>
      <c r="L72" s="192"/>
      <c r="M72" s="6"/>
    </row>
    <row r="73" spans="1:15" ht="13.5" thickTop="1" x14ac:dyDescent="0.2">
      <c r="A73" s="69" t="s">
        <v>147</v>
      </c>
      <c r="B73" s="226"/>
      <c r="C73" s="214"/>
      <c r="D73" s="214"/>
      <c r="E73" s="214"/>
      <c r="F73" s="214"/>
      <c r="G73" s="214"/>
      <c r="H73" s="214"/>
      <c r="I73" s="214"/>
      <c r="J73" s="214"/>
      <c r="K73" s="214"/>
      <c r="L73" s="227"/>
      <c r="M73" s="6"/>
      <c r="N73" s="6"/>
    </row>
    <row r="74" spans="1:15" ht="13.5" thickBot="1" x14ac:dyDescent="0.25">
      <c r="A74" s="70" t="s">
        <v>148</v>
      </c>
      <c r="B74" s="228"/>
      <c r="C74" s="229"/>
      <c r="D74" s="229"/>
      <c r="E74" s="230"/>
      <c r="F74" s="229"/>
      <c r="G74" s="229"/>
      <c r="H74" s="229"/>
      <c r="I74" s="229"/>
      <c r="J74" s="229"/>
      <c r="K74" s="229"/>
      <c r="L74" s="231"/>
      <c r="M74" s="6"/>
    </row>
    <row r="75" spans="1:15" ht="15.75" thickTop="1" x14ac:dyDescent="0.25">
      <c r="A75"/>
      <c r="B75"/>
      <c r="C75"/>
      <c r="D75"/>
      <c r="E75"/>
      <c r="F75"/>
      <c r="G75"/>
      <c r="H75"/>
      <c r="I75"/>
      <c r="J75"/>
      <c r="K75"/>
      <c r="L75"/>
      <c r="M75" s="6"/>
    </row>
    <row r="76" spans="1:15" ht="15" x14ac:dyDescent="0.25">
      <c r="A76"/>
      <c r="B76"/>
      <c r="C76"/>
      <c r="D76"/>
      <c r="E76"/>
      <c r="F76"/>
      <c r="G76"/>
      <c r="H76"/>
      <c r="I76"/>
      <c r="J76"/>
      <c r="K76"/>
      <c r="L76"/>
      <c r="M76" s="6"/>
    </row>
    <row r="77" spans="1:15" ht="15" x14ac:dyDescent="0.25">
      <c r="A77"/>
      <c r="B77"/>
      <c r="C77"/>
      <c r="D77"/>
      <c r="E77"/>
      <c r="F77"/>
      <c r="G77"/>
      <c r="H77"/>
      <c r="I77"/>
      <c r="J77"/>
      <c r="K77"/>
      <c r="L77"/>
      <c r="M77" s="6"/>
    </row>
    <row r="78" spans="1:15" ht="15" x14ac:dyDescent="0.25">
      <c r="A78"/>
      <c r="B78"/>
      <c r="C78"/>
      <c r="D78"/>
      <c r="E78"/>
      <c r="F78"/>
      <c r="G78"/>
      <c r="H78"/>
      <c r="I78"/>
      <c r="J78"/>
      <c r="K78"/>
      <c r="L78"/>
      <c r="M78" s="6"/>
    </row>
    <row r="79" spans="1:15" ht="15" x14ac:dyDescent="0.25">
      <c r="A79"/>
      <c r="B79"/>
      <c r="C79"/>
      <c r="D79"/>
      <c r="E79"/>
      <c r="F79"/>
      <c r="G79"/>
      <c r="H79"/>
      <c r="I79"/>
      <c r="J79"/>
      <c r="K79"/>
      <c r="L79"/>
    </row>
    <row r="80" spans="1:15" ht="15" x14ac:dyDescent="0.25">
      <c r="A80"/>
      <c r="B80"/>
      <c r="C80"/>
      <c r="D80"/>
      <c r="E80"/>
      <c r="F80"/>
      <c r="G80"/>
      <c r="H80"/>
      <c r="I80"/>
      <c r="J80"/>
      <c r="K80"/>
      <c r="L80"/>
    </row>
    <row r="81" spans="1:12" ht="15" x14ac:dyDescent="0.25">
      <c r="A81"/>
      <c r="B81"/>
      <c r="C81"/>
      <c r="D81"/>
      <c r="E81"/>
      <c r="F81"/>
      <c r="G81"/>
      <c r="H81"/>
      <c r="I81"/>
      <c r="J81"/>
      <c r="K81"/>
      <c r="L81"/>
    </row>
    <row r="82" spans="1:12" ht="15" x14ac:dyDescent="0.25">
      <c r="A82"/>
      <c r="B82"/>
      <c r="C82"/>
      <c r="D82"/>
      <c r="E82"/>
      <c r="F82"/>
      <c r="G82"/>
      <c r="H82"/>
      <c r="I82"/>
      <c r="J82"/>
      <c r="K82"/>
      <c r="L82"/>
    </row>
    <row r="83" spans="1:12" ht="15" x14ac:dyDescent="0.25">
      <c r="A83"/>
      <c r="B83"/>
      <c r="C83"/>
      <c r="D83"/>
      <c r="E83"/>
      <c r="F83"/>
      <c r="G83"/>
      <c r="H83"/>
      <c r="I83"/>
      <c r="J83"/>
      <c r="K83"/>
      <c r="L83"/>
    </row>
    <row r="84" spans="1:12" ht="15" x14ac:dyDescent="0.25">
      <c r="A84"/>
      <c r="B84"/>
      <c r="C84"/>
      <c r="D84"/>
      <c r="E84"/>
      <c r="F84"/>
      <c r="G84"/>
      <c r="H84"/>
      <c r="I84"/>
      <c r="J84"/>
      <c r="K84"/>
      <c r="L84"/>
    </row>
    <row r="85" spans="1:12" ht="15" x14ac:dyDescent="0.25">
      <c r="A85"/>
      <c r="B85"/>
      <c r="C85"/>
      <c r="D85"/>
      <c r="E85"/>
      <c r="F85"/>
      <c r="G85"/>
      <c r="H85"/>
      <c r="I85"/>
      <c r="J85"/>
      <c r="K85"/>
      <c r="L85"/>
    </row>
    <row r="86" spans="1:12" ht="15" x14ac:dyDescent="0.25">
      <c r="A86"/>
      <c r="B86"/>
      <c r="C86"/>
      <c r="D86"/>
      <c r="E86"/>
      <c r="F86"/>
      <c r="G86"/>
      <c r="H86"/>
      <c r="I86"/>
      <c r="J86"/>
      <c r="K86"/>
      <c r="L86"/>
    </row>
    <row r="87" spans="1:12" ht="15" x14ac:dyDescent="0.25">
      <c r="A87"/>
      <c r="B87"/>
      <c r="C87"/>
      <c r="D87"/>
      <c r="E87"/>
      <c r="F87"/>
      <c r="G87"/>
      <c r="H87"/>
      <c r="I87"/>
      <c r="J87"/>
      <c r="K87"/>
      <c r="L87"/>
    </row>
    <row r="88" spans="1:12" ht="15" x14ac:dyDescent="0.25">
      <c r="A88"/>
      <c r="B88"/>
      <c r="C88"/>
      <c r="D88"/>
      <c r="E88"/>
      <c r="F88"/>
      <c r="G88"/>
      <c r="H88"/>
      <c r="I88"/>
      <c r="J88"/>
      <c r="K88"/>
      <c r="L88"/>
    </row>
    <row r="89" spans="1:12" ht="15" x14ac:dyDescent="0.25">
      <c r="A89"/>
      <c r="B89"/>
      <c r="C89"/>
      <c r="D89"/>
      <c r="E89"/>
      <c r="F89"/>
      <c r="G89"/>
      <c r="H89"/>
      <c r="I89"/>
      <c r="J89"/>
      <c r="K89"/>
      <c r="L89"/>
    </row>
    <row r="90" spans="1:12" ht="15" x14ac:dyDescent="0.25">
      <c r="A90"/>
      <c r="B90"/>
      <c r="C90"/>
      <c r="D90"/>
      <c r="E90"/>
      <c r="F90"/>
      <c r="G90"/>
      <c r="H90"/>
      <c r="I90"/>
      <c r="J90"/>
      <c r="K90"/>
      <c r="L90"/>
    </row>
    <row r="91" spans="1:12" ht="15" x14ac:dyDescent="0.25">
      <c r="A91"/>
      <c r="B91"/>
      <c r="C91"/>
      <c r="D91"/>
      <c r="E91"/>
      <c r="F91"/>
      <c r="G91"/>
      <c r="H91"/>
      <c r="I91"/>
      <c r="J91"/>
      <c r="K91"/>
      <c r="L91"/>
    </row>
    <row r="92" spans="1:12" ht="15" x14ac:dyDescent="0.25">
      <c r="A92"/>
      <c r="B92"/>
      <c r="C92"/>
      <c r="D92"/>
      <c r="E92"/>
      <c r="F92"/>
      <c r="G92"/>
      <c r="H92"/>
      <c r="I92"/>
      <c r="J92"/>
      <c r="K92"/>
      <c r="L92"/>
    </row>
    <row r="93" spans="1:12" ht="15" x14ac:dyDescent="0.25">
      <c r="A93"/>
      <c r="B93"/>
      <c r="C93"/>
      <c r="D93"/>
      <c r="E93"/>
      <c r="F93"/>
      <c r="G93"/>
      <c r="H93"/>
      <c r="I93"/>
      <c r="J93"/>
      <c r="K93"/>
      <c r="L93"/>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workbookViewId="0">
      <pane xSplit="1" ySplit="13" topLeftCell="B14"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5.7109375" style="32" customWidth="1"/>
    <col min="2" max="2" width="12.42578125" style="32" bestFit="1" customWidth="1"/>
    <col min="3" max="3" width="15.140625" style="32" bestFit="1" customWidth="1"/>
    <col min="4" max="4" width="11.7109375" style="32" bestFit="1" customWidth="1"/>
    <col min="5" max="5" width="13.28515625" style="32" bestFit="1" customWidth="1"/>
    <col min="6" max="6" width="12.140625" style="32" bestFit="1" customWidth="1"/>
    <col min="7" max="7" width="14.5703125" style="32" bestFit="1" customWidth="1"/>
    <col min="8" max="8" width="12.5703125" style="32" bestFit="1" customWidth="1"/>
    <col min="9" max="9" width="12.28515625" style="32" bestFit="1" customWidth="1"/>
    <col min="10" max="10" width="12.140625" style="32" bestFit="1" customWidth="1"/>
    <col min="11" max="11" width="11.140625" style="32" bestFit="1"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94</v>
      </c>
      <c r="C1" s="20"/>
      <c r="D1" s="20"/>
      <c r="E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70</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0.05</v>
      </c>
      <c r="C6" s="83">
        <v>9.5000000000000001E-2</v>
      </c>
      <c r="D6" s="83">
        <v>8.5500000000000007E-2</v>
      </c>
      <c r="E6" s="83">
        <v>7.6999999999999999E-2</v>
      </c>
      <c r="F6" s="83">
        <v>6.93E-2</v>
      </c>
      <c r="G6" s="83">
        <v>6.2300000000000001E-2</v>
      </c>
      <c r="H6" s="83">
        <v>5.8999999999999997E-2</v>
      </c>
      <c r="I6" s="83">
        <v>5.8999999999999997E-2</v>
      </c>
      <c r="J6" s="83">
        <v>5.91E-2</v>
      </c>
      <c r="K6" s="83">
        <v>5.8999999999999997E-2</v>
      </c>
      <c r="L6" s="83">
        <v>5.91E-2</v>
      </c>
      <c r="M6" s="83">
        <v>5.8999999999999997E-2</v>
      </c>
      <c r="N6" s="83">
        <v>5.91E-2</v>
      </c>
      <c r="O6" s="83">
        <v>5.8999999999999997E-2</v>
      </c>
      <c r="P6" s="83">
        <v>5.91E-2</v>
      </c>
      <c r="Q6" s="83">
        <v>2.9499999999999998E-2</v>
      </c>
      <c r="R6" s="83"/>
      <c r="S6" s="83"/>
      <c r="T6" s="83"/>
      <c r="U6" s="83"/>
      <c r="V6" s="83"/>
      <c r="W6" s="83">
        <f>SUM(B6:V6)</f>
        <v>1.0000000000000002</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(R)'!E6</f>
        <v>2.63E-2</v>
      </c>
      <c r="F9" s="48"/>
      <c r="G9" s="47"/>
      <c r="H9" s="49"/>
      <c r="I9" s="50"/>
      <c r="J9" s="51"/>
      <c r="K9" s="51"/>
      <c r="L9" s="52" t="s">
        <v>15</v>
      </c>
    </row>
    <row r="10" spans="1:23" ht="13.5" thickBot="1" x14ac:dyDescent="0.25">
      <c r="A10" s="45"/>
      <c r="B10" s="46"/>
      <c r="C10" s="47"/>
      <c r="D10" s="46" t="s">
        <v>41</v>
      </c>
      <c r="E10" s="198">
        <f>E9</f>
        <v>2.63E-2</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56" t="s">
        <v>29</v>
      </c>
      <c r="C13" s="57" t="s">
        <v>30</v>
      </c>
      <c r="D13" s="56"/>
      <c r="E13" s="57" t="s">
        <v>31</v>
      </c>
      <c r="F13" s="56" t="s">
        <v>32</v>
      </c>
      <c r="G13" s="57" t="s">
        <v>33</v>
      </c>
      <c r="H13" s="56" t="s">
        <v>34</v>
      </c>
      <c r="I13" s="57" t="s">
        <v>35</v>
      </c>
      <c r="J13" s="58" t="s">
        <v>36</v>
      </c>
      <c r="K13" s="59">
        <v>0.21</v>
      </c>
      <c r="L13" s="60" t="s">
        <v>37</v>
      </c>
    </row>
    <row r="14" spans="1:23" ht="13.5" thickTop="1" x14ac:dyDescent="0.2">
      <c r="A14" s="61">
        <v>44408</v>
      </c>
      <c r="B14" s="65">
        <f t="shared" ref="B14:B17" si="0">C14</f>
        <v>0</v>
      </c>
      <c r="C14" s="94">
        <f>'Forecast Additions (R)'!E14</f>
        <v>0</v>
      </c>
      <c r="D14" s="205"/>
      <c r="E14" s="184">
        <f>(+C14*$E$9/12)*0.5</f>
        <v>0</v>
      </c>
      <c r="F14" s="205"/>
      <c r="G14" s="62">
        <f>-E14</f>
        <v>0</v>
      </c>
      <c r="H14" s="205"/>
      <c r="I14" s="62">
        <f t="shared" ref="I14:I19" si="1">C14+G14</f>
        <v>0</v>
      </c>
      <c r="J14" s="208"/>
      <c r="K14" s="209"/>
      <c r="L14" s="210"/>
      <c r="M14" s="91"/>
    </row>
    <row r="15" spans="1:23" ht="15" x14ac:dyDescent="0.25">
      <c r="A15" s="77">
        <v>44439</v>
      </c>
      <c r="B15" s="65">
        <f t="shared" si="0"/>
        <v>0</v>
      </c>
      <c r="C15" s="94">
        <f>'Forecast Additions (R)'!E15+C14</f>
        <v>0</v>
      </c>
      <c r="D15" s="206"/>
      <c r="E15" s="92">
        <f t="shared" ref="E15:E19" si="2">+(C14*$E$9/12)+(((C15-C14)*$E$9/12)*0.5)</f>
        <v>0</v>
      </c>
      <c r="F15" s="206"/>
      <c r="G15" s="62">
        <f t="shared" ref="G15:G19" si="3">+G14-E15</f>
        <v>0</v>
      </c>
      <c r="H15" s="206"/>
      <c r="I15" s="62">
        <f t="shared" si="1"/>
        <v>0</v>
      </c>
      <c r="J15" s="211"/>
      <c r="K15" s="212"/>
      <c r="L15" s="213"/>
      <c r="M15" s="91"/>
      <c r="N15" s="4"/>
      <c r="O15" s="5"/>
    </row>
    <row r="16" spans="1:23" ht="15" x14ac:dyDescent="0.25">
      <c r="A16" s="77">
        <v>44469</v>
      </c>
      <c r="B16" s="65">
        <f t="shared" si="0"/>
        <v>0</v>
      </c>
      <c r="C16" s="94">
        <f>'Forecast Additions (R)'!E16+C15</f>
        <v>0</v>
      </c>
      <c r="D16" s="206"/>
      <c r="E16" s="92">
        <f t="shared" si="2"/>
        <v>0</v>
      </c>
      <c r="F16" s="206"/>
      <c r="G16" s="62">
        <f t="shared" si="3"/>
        <v>0</v>
      </c>
      <c r="H16" s="206"/>
      <c r="I16" s="62">
        <f t="shared" si="1"/>
        <v>0</v>
      </c>
      <c r="J16" s="211"/>
      <c r="K16" s="212"/>
      <c r="L16" s="213"/>
      <c r="M16" s="90"/>
    </row>
    <row r="17" spans="1:15" ht="15" x14ac:dyDescent="0.25">
      <c r="A17" s="61">
        <v>44500</v>
      </c>
      <c r="B17" s="65">
        <f t="shared" si="0"/>
        <v>0</v>
      </c>
      <c r="C17" s="94">
        <f>'Forecast Additions (R)'!E17+C16</f>
        <v>0</v>
      </c>
      <c r="D17" s="206"/>
      <c r="E17" s="92">
        <f t="shared" si="2"/>
        <v>0</v>
      </c>
      <c r="F17" s="206"/>
      <c r="G17" s="62">
        <f t="shared" si="3"/>
        <v>0</v>
      </c>
      <c r="H17" s="206"/>
      <c r="I17" s="62">
        <f t="shared" si="1"/>
        <v>0</v>
      </c>
      <c r="J17" s="211"/>
      <c r="K17" s="212"/>
      <c r="L17" s="213"/>
      <c r="M17" s="90"/>
    </row>
    <row r="18" spans="1:15" ht="15" x14ac:dyDescent="0.25">
      <c r="A18" s="61">
        <v>44530</v>
      </c>
      <c r="B18" s="65">
        <f t="shared" ref="B18:B19" si="4">C18</f>
        <v>0</v>
      </c>
      <c r="C18" s="94">
        <f>'Forecast Additions (R)'!E18+C17</f>
        <v>0</v>
      </c>
      <c r="D18" s="251"/>
      <c r="E18" s="65">
        <f t="shared" si="2"/>
        <v>0</v>
      </c>
      <c r="F18" s="251"/>
      <c r="G18" s="65">
        <f t="shared" si="3"/>
        <v>0</v>
      </c>
      <c r="H18" s="251"/>
      <c r="I18" s="65">
        <f t="shared" si="1"/>
        <v>0</v>
      </c>
      <c r="J18" s="252"/>
      <c r="K18" s="212"/>
      <c r="L18" s="213"/>
      <c r="M18" s="90"/>
    </row>
    <row r="19" spans="1:15" ht="15.75" thickBot="1" x14ac:dyDescent="0.3">
      <c r="A19" s="77">
        <v>44561</v>
      </c>
      <c r="B19" s="65">
        <f t="shared" si="4"/>
        <v>0</v>
      </c>
      <c r="C19" s="94">
        <f>'Forecast Additions (R)'!E19+C18</f>
        <v>0</v>
      </c>
      <c r="D19" s="206"/>
      <c r="E19" s="65">
        <f t="shared" si="2"/>
        <v>0</v>
      </c>
      <c r="F19" s="206"/>
      <c r="G19" s="65">
        <f t="shared" si="3"/>
        <v>0</v>
      </c>
      <c r="H19" s="206"/>
      <c r="I19" s="65">
        <f t="shared" si="1"/>
        <v>0</v>
      </c>
      <c r="J19" s="211"/>
      <c r="K19" s="212"/>
      <c r="L19" s="213"/>
      <c r="M19" s="90"/>
    </row>
    <row r="20" spans="1:15" ht="13.5" thickTop="1" x14ac:dyDescent="0.2">
      <c r="A20" s="61">
        <v>44592</v>
      </c>
      <c r="B20" s="208"/>
      <c r="C20" s="209"/>
      <c r="D20" s="250"/>
      <c r="E20" s="253"/>
      <c r="F20" s="216"/>
      <c r="G20" s="253"/>
      <c r="H20" s="216"/>
      <c r="I20" s="254"/>
      <c r="J20" s="216"/>
      <c r="K20" s="216"/>
      <c r="L20" s="220"/>
      <c r="M20" s="91"/>
    </row>
    <row r="21" spans="1:15" x14ac:dyDescent="0.2">
      <c r="A21" s="61">
        <v>44620</v>
      </c>
      <c r="B21" s="215"/>
      <c r="C21" s="207"/>
      <c r="D21" s="216"/>
      <c r="E21" s="219"/>
      <c r="F21" s="216"/>
      <c r="G21" s="219"/>
      <c r="H21" s="216"/>
      <c r="I21" s="216"/>
      <c r="J21" s="216"/>
      <c r="K21" s="216"/>
      <c r="L21" s="220"/>
      <c r="M21" s="91"/>
    </row>
    <row r="22" spans="1:15" ht="15" x14ac:dyDescent="0.25">
      <c r="A22" s="61">
        <v>44651</v>
      </c>
      <c r="B22" s="215"/>
      <c r="C22" s="207"/>
      <c r="D22" s="216"/>
      <c r="E22" s="219"/>
      <c r="F22" s="216"/>
      <c r="G22" s="219"/>
      <c r="H22" s="216"/>
      <c r="I22" s="216"/>
      <c r="J22" s="216"/>
      <c r="K22" s="216"/>
      <c r="L22" s="220"/>
      <c r="M22" s="90"/>
      <c r="N22" s="66"/>
    </row>
    <row r="23" spans="1:15" ht="15" x14ac:dyDescent="0.25">
      <c r="A23" s="61">
        <v>44681</v>
      </c>
      <c r="B23" s="215"/>
      <c r="C23" s="207"/>
      <c r="D23" s="216"/>
      <c r="E23" s="219"/>
      <c r="F23" s="216"/>
      <c r="G23" s="219"/>
      <c r="H23" s="216"/>
      <c r="I23" s="216"/>
      <c r="J23" s="216"/>
      <c r="K23" s="216"/>
      <c r="L23" s="220"/>
      <c r="M23" s="90"/>
    </row>
    <row r="24" spans="1:15" ht="15" x14ac:dyDescent="0.25">
      <c r="A24" s="61">
        <v>44712</v>
      </c>
      <c r="B24" s="215"/>
      <c r="C24" s="207"/>
      <c r="D24" s="216"/>
      <c r="E24" s="219"/>
      <c r="F24" s="216"/>
      <c r="G24" s="219"/>
      <c r="H24" s="216"/>
      <c r="I24" s="216"/>
      <c r="J24" s="216"/>
      <c r="K24" s="216"/>
      <c r="L24" s="220"/>
      <c r="M24" s="90"/>
    </row>
    <row r="25" spans="1:15" ht="15" x14ac:dyDescent="0.25">
      <c r="A25" s="61">
        <v>44742</v>
      </c>
      <c r="B25" s="215"/>
      <c r="C25" s="207"/>
      <c r="D25" s="216"/>
      <c r="E25" s="219"/>
      <c r="F25" s="216"/>
      <c r="G25" s="219"/>
      <c r="H25" s="216"/>
      <c r="I25" s="216"/>
      <c r="J25" s="216"/>
      <c r="K25" s="216"/>
      <c r="L25" s="220"/>
      <c r="M25" s="90"/>
    </row>
    <row r="26" spans="1:15" ht="15" x14ac:dyDescent="0.25">
      <c r="A26" s="61">
        <v>44773</v>
      </c>
      <c r="B26" s="215"/>
      <c r="C26" s="207"/>
      <c r="D26" s="216"/>
      <c r="E26" s="219"/>
      <c r="F26" s="216"/>
      <c r="G26" s="219"/>
      <c r="H26" s="216"/>
      <c r="I26" s="216"/>
      <c r="J26" s="216"/>
      <c r="K26" s="216"/>
      <c r="L26" s="220"/>
      <c r="M26" s="90"/>
    </row>
    <row r="27" spans="1:15" ht="15" x14ac:dyDescent="0.25">
      <c r="A27" s="61">
        <v>44804</v>
      </c>
      <c r="B27" s="215"/>
      <c r="C27" s="207"/>
      <c r="D27" s="216"/>
      <c r="E27" s="219"/>
      <c r="F27" s="216"/>
      <c r="G27" s="219"/>
      <c r="H27" s="216"/>
      <c r="I27" s="216"/>
      <c r="J27" s="212"/>
      <c r="K27" s="216"/>
      <c r="L27" s="220"/>
      <c r="M27" s="90"/>
    </row>
    <row r="28" spans="1:15" ht="15" x14ac:dyDescent="0.25">
      <c r="A28" s="61">
        <v>44834</v>
      </c>
      <c r="B28" s="215"/>
      <c r="C28" s="207"/>
      <c r="D28" s="216"/>
      <c r="E28" s="219"/>
      <c r="F28" s="216"/>
      <c r="G28" s="219"/>
      <c r="H28" s="216"/>
      <c r="I28" s="216"/>
      <c r="J28" s="216"/>
      <c r="K28" s="216"/>
      <c r="L28" s="220"/>
      <c r="M28" s="90"/>
      <c r="O28" s="64"/>
    </row>
    <row r="29" spans="1:15" ht="15" x14ac:dyDescent="0.25">
      <c r="A29" s="61">
        <v>44865</v>
      </c>
      <c r="B29" s="215"/>
      <c r="C29" s="207"/>
      <c r="D29" s="216"/>
      <c r="E29" s="219"/>
      <c r="F29" s="216"/>
      <c r="G29" s="219"/>
      <c r="H29" s="216"/>
      <c r="I29" s="216"/>
      <c r="J29" s="216"/>
      <c r="K29" s="216"/>
      <c r="L29" s="220"/>
      <c r="M29" s="90"/>
      <c r="N29" s="64"/>
      <c r="O29" s="64"/>
    </row>
    <row r="30" spans="1:15" ht="15" x14ac:dyDescent="0.25">
      <c r="A30" s="61">
        <v>44895</v>
      </c>
      <c r="B30" s="215"/>
      <c r="C30" s="207"/>
      <c r="D30" s="216"/>
      <c r="E30" s="219"/>
      <c r="F30" s="216"/>
      <c r="G30" s="219"/>
      <c r="H30" s="216"/>
      <c r="I30" s="216"/>
      <c r="J30" s="216"/>
      <c r="K30" s="216"/>
      <c r="L30" s="220"/>
      <c r="M30" s="90"/>
      <c r="N30" s="67"/>
      <c r="O30" s="64"/>
    </row>
    <row r="31" spans="1:15" ht="15" x14ac:dyDescent="0.25">
      <c r="A31" s="61">
        <v>44926</v>
      </c>
      <c r="B31" s="215"/>
      <c r="C31" s="207"/>
      <c r="D31" s="216"/>
      <c r="E31" s="219"/>
      <c r="F31" s="216"/>
      <c r="G31" s="219"/>
      <c r="H31" s="216"/>
      <c r="I31" s="216"/>
      <c r="J31" s="216"/>
      <c r="K31" s="216"/>
      <c r="L31" s="220"/>
      <c r="M31" s="90"/>
      <c r="O31" s="64"/>
    </row>
    <row r="32" spans="1:15" ht="15" x14ac:dyDescent="0.25">
      <c r="A32" s="61">
        <v>44957</v>
      </c>
      <c r="B32" s="215"/>
      <c r="C32" s="207"/>
      <c r="D32" s="216"/>
      <c r="E32" s="219"/>
      <c r="F32" s="216"/>
      <c r="G32" s="219"/>
      <c r="H32" s="216"/>
      <c r="I32" s="216"/>
      <c r="J32" s="216"/>
      <c r="K32" s="216"/>
      <c r="L32" s="220"/>
      <c r="M32" s="90"/>
      <c r="O32" s="64"/>
    </row>
    <row r="33" spans="1:15" ht="15" x14ac:dyDescent="0.25">
      <c r="A33" s="61">
        <v>44985</v>
      </c>
      <c r="B33" s="215"/>
      <c r="C33" s="207"/>
      <c r="D33" s="216"/>
      <c r="E33" s="219"/>
      <c r="F33" s="216"/>
      <c r="G33" s="219"/>
      <c r="H33" s="216"/>
      <c r="I33" s="216"/>
      <c r="J33" s="216"/>
      <c r="K33" s="216"/>
      <c r="L33" s="220"/>
      <c r="M33" s="90"/>
      <c r="N33" s="64"/>
      <c r="O33" s="64"/>
    </row>
    <row r="34" spans="1:15" ht="15" x14ac:dyDescent="0.25">
      <c r="A34" s="61">
        <v>45016</v>
      </c>
      <c r="B34" s="215"/>
      <c r="C34" s="207"/>
      <c r="D34" s="216"/>
      <c r="E34" s="219"/>
      <c r="F34" s="216"/>
      <c r="G34" s="219"/>
      <c r="H34" s="216"/>
      <c r="I34" s="216"/>
      <c r="J34" s="216"/>
      <c r="K34" s="216"/>
      <c r="L34" s="220"/>
      <c r="M34" s="90"/>
      <c r="N34" s="64"/>
      <c r="O34" s="64"/>
    </row>
    <row r="35" spans="1:15" ht="15" x14ac:dyDescent="0.25">
      <c r="A35" s="61">
        <v>45046</v>
      </c>
      <c r="B35" s="215"/>
      <c r="C35" s="207"/>
      <c r="D35" s="216"/>
      <c r="E35" s="219"/>
      <c r="F35" s="216"/>
      <c r="G35" s="219"/>
      <c r="H35" s="216"/>
      <c r="I35" s="216"/>
      <c r="J35" s="216"/>
      <c r="K35" s="216"/>
      <c r="L35" s="220"/>
      <c r="M35" s="90"/>
      <c r="N35" s="64"/>
      <c r="O35" s="64"/>
    </row>
    <row r="36" spans="1:15" ht="15" x14ac:dyDescent="0.25">
      <c r="A36" s="61">
        <v>45077</v>
      </c>
      <c r="B36" s="215"/>
      <c r="C36" s="207"/>
      <c r="D36" s="216"/>
      <c r="E36" s="219"/>
      <c r="F36" s="216"/>
      <c r="G36" s="219"/>
      <c r="H36" s="216"/>
      <c r="I36" s="216"/>
      <c r="J36" s="216"/>
      <c r="K36" s="216"/>
      <c r="L36" s="220"/>
      <c r="M36" s="90"/>
      <c r="N36" s="64"/>
      <c r="O36" s="64"/>
    </row>
    <row r="37" spans="1:15" ht="15" x14ac:dyDescent="0.25">
      <c r="A37" s="61">
        <v>45107</v>
      </c>
      <c r="B37" s="215"/>
      <c r="C37" s="207"/>
      <c r="D37" s="216"/>
      <c r="E37" s="219"/>
      <c r="F37" s="216"/>
      <c r="G37" s="219"/>
      <c r="H37" s="216"/>
      <c r="I37" s="216"/>
      <c r="J37" s="216"/>
      <c r="K37" s="216"/>
      <c r="L37" s="220"/>
      <c r="M37" s="90"/>
      <c r="N37" s="64"/>
      <c r="O37" s="64"/>
    </row>
    <row r="38" spans="1:15" ht="15" x14ac:dyDescent="0.25">
      <c r="A38" s="61">
        <v>45138</v>
      </c>
      <c r="B38" s="215"/>
      <c r="C38" s="207"/>
      <c r="D38" s="216"/>
      <c r="E38" s="219"/>
      <c r="F38" s="216"/>
      <c r="G38" s="219"/>
      <c r="H38" s="216"/>
      <c r="I38" s="216"/>
      <c r="J38" s="216"/>
      <c r="K38" s="216"/>
      <c r="L38" s="220"/>
      <c r="M38" s="90"/>
      <c r="N38" s="64"/>
      <c r="O38" s="64"/>
    </row>
    <row r="39" spans="1:15" ht="15" x14ac:dyDescent="0.25">
      <c r="A39" s="61">
        <v>45169</v>
      </c>
      <c r="B39" s="215"/>
      <c r="C39" s="207"/>
      <c r="D39" s="216"/>
      <c r="E39" s="219"/>
      <c r="F39" s="216"/>
      <c r="G39" s="219"/>
      <c r="H39" s="216"/>
      <c r="I39" s="216"/>
      <c r="J39" s="212"/>
      <c r="K39" s="216"/>
      <c r="L39" s="220"/>
      <c r="M39" s="90"/>
      <c r="N39" s="64"/>
      <c r="O39" s="64"/>
    </row>
    <row r="40" spans="1:15" ht="15" x14ac:dyDescent="0.25">
      <c r="A40" s="61">
        <v>45199</v>
      </c>
      <c r="B40" s="215"/>
      <c r="C40" s="207"/>
      <c r="D40" s="216"/>
      <c r="E40" s="219"/>
      <c r="F40" s="216"/>
      <c r="G40" s="219"/>
      <c r="H40" s="216"/>
      <c r="I40" s="216"/>
      <c r="J40" s="216"/>
      <c r="K40" s="216"/>
      <c r="L40" s="220"/>
      <c r="M40" s="90"/>
      <c r="N40" s="64"/>
      <c r="O40" s="64"/>
    </row>
    <row r="41" spans="1:15" ht="15" x14ac:dyDescent="0.25">
      <c r="A41" s="61">
        <v>45230</v>
      </c>
      <c r="B41" s="215"/>
      <c r="C41" s="207"/>
      <c r="D41" s="216"/>
      <c r="E41" s="219"/>
      <c r="F41" s="216"/>
      <c r="G41" s="219"/>
      <c r="H41" s="216"/>
      <c r="I41" s="216"/>
      <c r="J41" s="216"/>
      <c r="K41" s="216"/>
      <c r="L41" s="220"/>
      <c r="M41" s="90"/>
      <c r="N41" s="64"/>
      <c r="O41" s="64"/>
    </row>
    <row r="42" spans="1:15" ht="15" x14ac:dyDescent="0.25">
      <c r="A42" s="61">
        <v>45260</v>
      </c>
      <c r="B42" s="215"/>
      <c r="C42" s="207"/>
      <c r="D42" s="216"/>
      <c r="E42" s="219"/>
      <c r="F42" s="216"/>
      <c r="G42" s="219"/>
      <c r="H42" s="216"/>
      <c r="I42" s="216"/>
      <c r="J42" s="216"/>
      <c r="K42" s="216"/>
      <c r="L42" s="220"/>
      <c r="M42" s="90"/>
      <c r="N42" s="64"/>
      <c r="O42" s="64"/>
    </row>
    <row r="43" spans="1:15" ht="15" x14ac:dyDescent="0.25">
      <c r="A43" s="61">
        <v>45291</v>
      </c>
      <c r="B43" s="215"/>
      <c r="C43" s="207"/>
      <c r="D43" s="216"/>
      <c r="E43" s="219"/>
      <c r="F43" s="216"/>
      <c r="G43" s="219"/>
      <c r="H43" s="216"/>
      <c r="I43" s="216"/>
      <c r="J43" s="216"/>
      <c r="K43" s="216"/>
      <c r="L43" s="220"/>
      <c r="M43" s="90"/>
      <c r="N43" s="64"/>
      <c r="O43" s="64"/>
    </row>
    <row r="44" spans="1:15" ht="15" x14ac:dyDescent="0.25">
      <c r="A44" s="61">
        <v>45322</v>
      </c>
      <c r="B44" s="215"/>
      <c r="C44" s="207"/>
      <c r="D44" s="216"/>
      <c r="E44" s="219"/>
      <c r="F44" s="216"/>
      <c r="G44" s="219"/>
      <c r="H44" s="216"/>
      <c r="I44" s="216"/>
      <c r="J44" s="216"/>
      <c r="K44" s="216"/>
      <c r="L44" s="220"/>
      <c r="M44" s="90"/>
      <c r="N44" s="64"/>
      <c r="O44" s="64"/>
    </row>
    <row r="45" spans="1:15" ht="15" x14ac:dyDescent="0.25">
      <c r="A45" s="61">
        <v>45351</v>
      </c>
      <c r="B45" s="215"/>
      <c r="C45" s="207"/>
      <c r="D45" s="216"/>
      <c r="E45" s="219"/>
      <c r="F45" s="216"/>
      <c r="G45" s="219"/>
      <c r="H45" s="216"/>
      <c r="I45" s="216"/>
      <c r="J45" s="216"/>
      <c r="K45" s="216"/>
      <c r="L45" s="220"/>
      <c r="M45" s="90"/>
      <c r="N45" s="64"/>
      <c r="O45" s="64"/>
    </row>
    <row r="46" spans="1:15" ht="15" x14ac:dyDescent="0.25">
      <c r="A46" s="61">
        <v>45382</v>
      </c>
      <c r="B46" s="215"/>
      <c r="C46" s="207"/>
      <c r="D46" s="216"/>
      <c r="E46" s="219"/>
      <c r="F46" s="216"/>
      <c r="G46" s="219"/>
      <c r="H46" s="216"/>
      <c r="I46" s="216"/>
      <c r="J46" s="216"/>
      <c r="K46" s="216"/>
      <c r="L46" s="220"/>
      <c r="M46" s="90"/>
      <c r="N46" s="64"/>
      <c r="O46" s="64"/>
    </row>
    <row r="47" spans="1:15" ht="15" x14ac:dyDescent="0.25">
      <c r="A47" s="61">
        <v>45412</v>
      </c>
      <c r="B47" s="215"/>
      <c r="C47" s="207"/>
      <c r="D47" s="216"/>
      <c r="E47" s="219"/>
      <c r="F47" s="216"/>
      <c r="G47" s="219"/>
      <c r="H47" s="216"/>
      <c r="I47" s="216"/>
      <c r="J47" s="216"/>
      <c r="K47" s="216"/>
      <c r="L47" s="220"/>
      <c r="M47" s="90"/>
      <c r="N47" s="64"/>
      <c r="O47" s="64"/>
    </row>
    <row r="48" spans="1:15" ht="15" x14ac:dyDescent="0.25">
      <c r="A48" s="61">
        <v>45443</v>
      </c>
      <c r="B48" s="215"/>
      <c r="C48" s="207"/>
      <c r="D48" s="216"/>
      <c r="E48" s="219"/>
      <c r="F48" s="216"/>
      <c r="G48" s="219"/>
      <c r="H48" s="216"/>
      <c r="I48" s="216"/>
      <c r="J48" s="216"/>
      <c r="K48" s="216"/>
      <c r="L48" s="220"/>
      <c r="M48" s="90"/>
      <c r="N48" s="64"/>
      <c r="O48" s="64"/>
    </row>
    <row r="49" spans="1:15" ht="15" x14ac:dyDescent="0.25">
      <c r="A49" s="61">
        <v>45473</v>
      </c>
      <c r="B49" s="215"/>
      <c r="C49" s="207"/>
      <c r="D49" s="216"/>
      <c r="E49" s="219"/>
      <c r="F49" s="216"/>
      <c r="G49" s="219"/>
      <c r="H49" s="216"/>
      <c r="I49" s="216"/>
      <c r="J49" s="216"/>
      <c r="K49" s="216"/>
      <c r="L49" s="220"/>
      <c r="M49" s="90"/>
      <c r="N49" s="64"/>
      <c r="O49" s="64"/>
    </row>
    <row r="50" spans="1:15" ht="15" x14ac:dyDescent="0.25">
      <c r="A50" s="61">
        <v>45504</v>
      </c>
      <c r="B50" s="215"/>
      <c r="C50" s="207"/>
      <c r="D50" s="216"/>
      <c r="E50" s="219"/>
      <c r="F50" s="216"/>
      <c r="G50" s="219"/>
      <c r="H50" s="216"/>
      <c r="I50" s="216"/>
      <c r="J50" s="216"/>
      <c r="K50" s="216"/>
      <c r="L50" s="220"/>
      <c r="M50" s="90"/>
      <c r="N50" s="64"/>
      <c r="O50" s="64"/>
    </row>
    <row r="51" spans="1:15" ht="15" x14ac:dyDescent="0.25">
      <c r="A51" s="61">
        <v>45535</v>
      </c>
      <c r="B51" s="215"/>
      <c r="C51" s="207"/>
      <c r="D51" s="216"/>
      <c r="E51" s="219"/>
      <c r="F51" s="216"/>
      <c r="G51" s="219"/>
      <c r="H51" s="216"/>
      <c r="I51" s="216"/>
      <c r="J51" s="216"/>
      <c r="K51" s="216"/>
      <c r="L51" s="220"/>
      <c r="M51" s="90"/>
      <c r="N51" s="64"/>
      <c r="O51" s="64"/>
    </row>
    <row r="52" spans="1:15" ht="15" x14ac:dyDescent="0.25">
      <c r="A52" s="61">
        <v>45565</v>
      </c>
      <c r="B52" s="215"/>
      <c r="C52" s="207"/>
      <c r="D52" s="216"/>
      <c r="E52" s="219"/>
      <c r="F52" s="216"/>
      <c r="G52" s="219"/>
      <c r="H52" s="216"/>
      <c r="I52" s="216"/>
      <c r="J52" s="216"/>
      <c r="K52" s="216"/>
      <c r="L52" s="220"/>
      <c r="M52" s="90"/>
      <c r="N52" s="64"/>
      <c r="O52" s="64"/>
    </row>
    <row r="53" spans="1:15" ht="15" x14ac:dyDescent="0.25">
      <c r="A53" s="61">
        <v>45596</v>
      </c>
      <c r="B53" s="215"/>
      <c r="C53" s="207"/>
      <c r="D53" s="216"/>
      <c r="E53" s="219"/>
      <c r="F53" s="216"/>
      <c r="G53" s="219"/>
      <c r="H53" s="216"/>
      <c r="I53" s="216"/>
      <c r="J53" s="216"/>
      <c r="K53" s="216"/>
      <c r="L53" s="220"/>
      <c r="M53" s="90"/>
      <c r="N53" s="64"/>
      <c r="O53" s="64"/>
    </row>
    <row r="54" spans="1:15" ht="15" x14ac:dyDescent="0.25">
      <c r="A54" s="61">
        <v>45626</v>
      </c>
      <c r="B54" s="215"/>
      <c r="C54" s="207"/>
      <c r="D54" s="216"/>
      <c r="E54" s="219"/>
      <c r="F54" s="216"/>
      <c r="G54" s="219"/>
      <c r="H54" s="216"/>
      <c r="I54" s="216"/>
      <c r="J54" s="216"/>
      <c r="K54" s="216"/>
      <c r="L54" s="220"/>
      <c r="M54" s="90"/>
      <c r="N54" s="64"/>
      <c r="O54" s="64"/>
    </row>
    <row r="55" spans="1:15" ht="15" x14ac:dyDescent="0.25">
      <c r="A55" s="61">
        <v>45657</v>
      </c>
      <c r="B55" s="215"/>
      <c r="C55" s="207"/>
      <c r="D55" s="216"/>
      <c r="E55" s="219"/>
      <c r="F55" s="216"/>
      <c r="G55" s="219"/>
      <c r="H55" s="216"/>
      <c r="I55" s="216"/>
      <c r="J55" s="216"/>
      <c r="K55" s="216"/>
      <c r="L55" s="220"/>
      <c r="M55" s="90"/>
      <c r="N55" s="64"/>
      <c r="O55" s="64"/>
    </row>
    <row r="56" spans="1:15" ht="15" x14ac:dyDescent="0.25">
      <c r="A56" s="61">
        <v>45688</v>
      </c>
      <c r="B56" s="215"/>
      <c r="C56" s="207"/>
      <c r="D56" s="216"/>
      <c r="E56" s="219"/>
      <c r="F56" s="216"/>
      <c r="G56" s="219"/>
      <c r="H56" s="216"/>
      <c r="I56" s="216"/>
      <c r="J56" s="216"/>
      <c r="K56" s="216"/>
      <c r="L56" s="220"/>
      <c r="M56" s="90"/>
      <c r="N56" s="64"/>
      <c r="O56" s="64"/>
    </row>
    <row r="57" spans="1:15" ht="15" x14ac:dyDescent="0.25">
      <c r="A57" s="61">
        <v>45716</v>
      </c>
      <c r="B57" s="215"/>
      <c r="C57" s="207"/>
      <c r="D57" s="216"/>
      <c r="E57" s="219"/>
      <c r="F57" s="216"/>
      <c r="G57" s="219"/>
      <c r="H57" s="216"/>
      <c r="I57" s="216"/>
      <c r="J57" s="216"/>
      <c r="K57" s="216"/>
      <c r="L57" s="220"/>
      <c r="M57" s="90"/>
      <c r="N57" s="64"/>
      <c r="O57" s="64"/>
    </row>
    <row r="58" spans="1:15" ht="15" customHeight="1" x14ac:dyDescent="0.25">
      <c r="A58" s="61">
        <v>45747</v>
      </c>
      <c r="B58" s="215"/>
      <c r="C58" s="207"/>
      <c r="D58" s="216"/>
      <c r="E58" s="219"/>
      <c r="F58" s="216"/>
      <c r="G58" s="219"/>
      <c r="H58" s="216"/>
      <c r="I58" s="216"/>
      <c r="J58" s="216"/>
      <c r="K58" s="216"/>
      <c r="L58" s="220"/>
      <c r="M58" s="90"/>
      <c r="N58" s="64"/>
      <c r="O58" s="64"/>
    </row>
    <row r="59" spans="1:15" ht="15" customHeight="1" x14ac:dyDescent="0.25">
      <c r="A59" s="61">
        <v>45777</v>
      </c>
      <c r="B59" s="215"/>
      <c r="C59" s="207"/>
      <c r="D59" s="216"/>
      <c r="E59" s="219"/>
      <c r="F59" s="216"/>
      <c r="G59" s="219"/>
      <c r="H59" s="216"/>
      <c r="I59" s="216"/>
      <c r="J59" s="216"/>
      <c r="K59" s="216"/>
      <c r="L59" s="220"/>
      <c r="M59" s="90"/>
      <c r="N59" s="64"/>
      <c r="O59" s="64"/>
    </row>
    <row r="60" spans="1:15" ht="15" customHeight="1" x14ac:dyDescent="0.25">
      <c r="A60" s="61">
        <v>45808</v>
      </c>
      <c r="B60" s="215"/>
      <c r="C60" s="207"/>
      <c r="D60" s="216"/>
      <c r="E60" s="219"/>
      <c r="F60" s="216"/>
      <c r="G60" s="219"/>
      <c r="H60" s="216"/>
      <c r="I60" s="216"/>
      <c r="J60" s="216"/>
      <c r="K60" s="216"/>
      <c r="L60" s="220"/>
      <c r="M60" s="90"/>
      <c r="N60" s="64"/>
      <c r="O60" s="64"/>
    </row>
    <row r="61" spans="1:15" ht="15" x14ac:dyDescent="0.25">
      <c r="A61" s="61">
        <v>45838</v>
      </c>
      <c r="B61" s="215"/>
      <c r="C61" s="207"/>
      <c r="D61" s="216"/>
      <c r="E61" s="219"/>
      <c r="F61" s="216"/>
      <c r="G61" s="219"/>
      <c r="H61" s="216"/>
      <c r="I61" s="216"/>
      <c r="J61" s="216"/>
      <c r="K61" s="216"/>
      <c r="L61" s="220"/>
      <c r="M61" s="90"/>
      <c r="N61" s="64"/>
      <c r="O61" s="64"/>
    </row>
    <row r="62" spans="1:15" ht="15" x14ac:dyDescent="0.25">
      <c r="A62" s="61">
        <v>45869</v>
      </c>
      <c r="B62" s="215"/>
      <c r="C62" s="207"/>
      <c r="D62" s="216"/>
      <c r="E62" s="219"/>
      <c r="F62" s="216"/>
      <c r="G62" s="219"/>
      <c r="H62" s="216"/>
      <c r="I62" s="216"/>
      <c r="J62" s="216"/>
      <c r="K62" s="216"/>
      <c r="L62" s="220"/>
      <c r="M62" s="90"/>
      <c r="N62" s="64"/>
      <c r="O62" s="64"/>
    </row>
    <row r="63" spans="1:15" ht="15" x14ac:dyDescent="0.25">
      <c r="A63" s="61">
        <v>45900</v>
      </c>
      <c r="B63" s="215"/>
      <c r="C63" s="207"/>
      <c r="D63" s="216"/>
      <c r="E63" s="219"/>
      <c r="F63" s="216"/>
      <c r="G63" s="219"/>
      <c r="H63" s="216"/>
      <c r="I63" s="216"/>
      <c r="J63" s="216"/>
      <c r="K63" s="216"/>
      <c r="L63" s="220"/>
      <c r="M63" s="90"/>
      <c r="N63" s="64"/>
      <c r="O63" s="64"/>
    </row>
    <row r="64" spans="1:15" ht="15" x14ac:dyDescent="0.25">
      <c r="A64" s="61">
        <v>45930</v>
      </c>
      <c r="B64" s="215"/>
      <c r="C64" s="207"/>
      <c r="D64" s="216"/>
      <c r="E64" s="219"/>
      <c r="F64" s="216"/>
      <c r="G64" s="219"/>
      <c r="H64" s="216"/>
      <c r="I64" s="216"/>
      <c r="J64" s="216"/>
      <c r="K64" s="216"/>
      <c r="L64" s="220"/>
      <c r="M64" s="90"/>
      <c r="N64" s="64"/>
      <c r="O64" s="64"/>
    </row>
    <row r="65" spans="1:15" ht="15" x14ac:dyDescent="0.25">
      <c r="A65" s="61">
        <v>45961</v>
      </c>
      <c r="B65" s="215"/>
      <c r="C65" s="207"/>
      <c r="D65" s="216"/>
      <c r="E65" s="219"/>
      <c r="F65" s="216"/>
      <c r="G65" s="219"/>
      <c r="H65" s="216"/>
      <c r="I65" s="216"/>
      <c r="J65" s="216"/>
      <c r="K65" s="216"/>
      <c r="L65" s="220"/>
      <c r="M65" s="90"/>
      <c r="N65" s="64"/>
      <c r="O65" s="64"/>
    </row>
    <row r="66" spans="1:15" ht="15" x14ac:dyDescent="0.25">
      <c r="A66" s="61">
        <v>45991</v>
      </c>
      <c r="B66" s="215"/>
      <c r="C66" s="207"/>
      <c r="D66" s="216"/>
      <c r="E66" s="219"/>
      <c r="F66" s="216"/>
      <c r="G66" s="219"/>
      <c r="H66" s="216"/>
      <c r="I66" s="216"/>
      <c r="J66" s="216"/>
      <c r="K66" s="216"/>
      <c r="L66" s="220"/>
      <c r="M66" s="90"/>
      <c r="N66" s="64"/>
    </row>
    <row r="67" spans="1:15" ht="15.75" thickBot="1" x14ac:dyDescent="0.3">
      <c r="A67" s="61">
        <v>46022</v>
      </c>
      <c r="B67" s="221"/>
      <c r="C67" s="222"/>
      <c r="D67" s="223"/>
      <c r="E67" s="224"/>
      <c r="F67" s="223"/>
      <c r="G67" s="224"/>
      <c r="H67" s="223"/>
      <c r="I67" s="223"/>
      <c r="J67" s="223"/>
      <c r="K67" s="223"/>
      <c r="L67" s="225"/>
      <c r="M67" s="90"/>
    </row>
    <row r="68" spans="1:15" ht="13.5" thickTop="1" x14ac:dyDescent="0.2">
      <c r="A68" s="81" t="s">
        <v>63</v>
      </c>
      <c r="B68" s="62"/>
      <c r="C68" s="82">
        <v>0</v>
      </c>
      <c r="D68" s="84">
        <v>0</v>
      </c>
      <c r="E68" s="85">
        <v>0</v>
      </c>
      <c r="F68" s="62"/>
      <c r="G68" s="63"/>
      <c r="H68" s="62"/>
      <c r="I68" s="62"/>
      <c r="J68" s="62"/>
      <c r="K68" s="62"/>
      <c r="L68" s="94"/>
      <c r="M68" s="6"/>
    </row>
    <row r="69" spans="1:15" ht="13.5" thickBot="1" x14ac:dyDescent="0.25">
      <c r="A69" s="68" t="s">
        <v>144</v>
      </c>
      <c r="B69" s="187"/>
      <c r="C69" s="188"/>
      <c r="D69" s="187"/>
      <c r="E69" s="187"/>
      <c r="F69" s="187"/>
      <c r="G69" s="189"/>
      <c r="H69" s="187"/>
      <c r="I69" s="187"/>
      <c r="J69" s="187"/>
      <c r="K69" s="187"/>
      <c r="L69" s="95"/>
      <c r="M69" s="6"/>
      <c r="N69" s="64"/>
      <c r="O69" s="64"/>
    </row>
    <row r="70" spans="1:15" ht="13.5" thickTop="1" x14ac:dyDescent="0.2">
      <c r="A70" s="185" t="s">
        <v>145</v>
      </c>
      <c r="B70" s="226"/>
      <c r="C70" s="214"/>
      <c r="D70" s="214"/>
      <c r="E70" s="214"/>
      <c r="F70" s="214"/>
      <c r="G70" s="214"/>
      <c r="H70" s="214"/>
      <c r="I70" s="214"/>
      <c r="J70" s="214"/>
      <c r="K70" s="214"/>
      <c r="L70" s="227"/>
      <c r="M70" s="6"/>
      <c r="N70" s="64"/>
      <c r="O70" s="64"/>
    </row>
    <row r="71" spans="1:15" ht="13.5" thickBot="1" x14ac:dyDescent="0.25">
      <c r="A71" s="186" t="s">
        <v>146</v>
      </c>
      <c r="B71" s="228"/>
      <c r="C71" s="229"/>
      <c r="D71" s="229"/>
      <c r="E71" s="230"/>
      <c r="F71" s="229"/>
      <c r="G71" s="229"/>
      <c r="H71" s="229"/>
      <c r="I71" s="229"/>
      <c r="J71" s="229"/>
      <c r="K71" s="229"/>
      <c r="L71" s="231"/>
      <c r="M71" s="6"/>
      <c r="N71" s="64"/>
      <c r="O71" s="64"/>
    </row>
    <row r="72" spans="1:15" ht="14.25" thickTop="1" thickBot="1" x14ac:dyDescent="0.25">
      <c r="A72" s="68" t="s">
        <v>143</v>
      </c>
      <c r="B72" s="71"/>
      <c r="C72" s="190"/>
      <c r="D72" s="71"/>
      <c r="E72" s="71"/>
      <c r="F72" s="71"/>
      <c r="G72" s="191"/>
      <c r="H72" s="71"/>
      <c r="I72" s="71"/>
      <c r="J72" s="71"/>
      <c r="K72" s="71"/>
      <c r="L72" s="192"/>
      <c r="M72" s="6"/>
    </row>
    <row r="73" spans="1:15" ht="13.5" thickTop="1" x14ac:dyDescent="0.2">
      <c r="A73" s="69" t="s">
        <v>147</v>
      </c>
      <c r="B73" s="226"/>
      <c r="C73" s="214"/>
      <c r="D73" s="214"/>
      <c r="E73" s="214"/>
      <c r="F73" s="214"/>
      <c r="G73" s="214"/>
      <c r="H73" s="214"/>
      <c r="I73" s="214"/>
      <c r="J73" s="214"/>
      <c r="K73" s="214"/>
      <c r="L73" s="227"/>
      <c r="M73" s="6"/>
      <c r="N73" s="6"/>
    </row>
    <row r="74" spans="1:15" ht="13.5" thickBot="1" x14ac:dyDescent="0.25">
      <c r="A74" s="70" t="s">
        <v>148</v>
      </c>
      <c r="B74" s="228"/>
      <c r="C74" s="229"/>
      <c r="D74" s="229"/>
      <c r="E74" s="230"/>
      <c r="F74" s="229"/>
      <c r="G74" s="229"/>
      <c r="H74" s="229"/>
      <c r="I74" s="229"/>
      <c r="J74" s="229"/>
      <c r="K74" s="229"/>
      <c r="L74" s="231"/>
      <c r="M74" s="6"/>
    </row>
    <row r="75" spans="1:15" ht="15.75" thickTop="1" x14ac:dyDescent="0.25">
      <c r="A75"/>
      <c r="B75"/>
      <c r="C75"/>
      <c r="D75"/>
      <c r="E75"/>
      <c r="F75"/>
      <c r="G75"/>
      <c r="H75"/>
      <c r="I75"/>
      <c r="J75"/>
      <c r="K75"/>
      <c r="L75"/>
      <c r="M75"/>
      <c r="N75"/>
    </row>
    <row r="76" spans="1:15" ht="15" x14ac:dyDescent="0.25">
      <c r="A76"/>
      <c r="B76"/>
      <c r="C76"/>
      <c r="D76"/>
      <c r="E76"/>
      <c r="F76"/>
      <c r="G76"/>
      <c r="H76"/>
      <c r="I76"/>
      <c r="J76"/>
      <c r="K76"/>
      <c r="L76"/>
      <c r="M76"/>
      <c r="N76"/>
    </row>
    <row r="77" spans="1:15" ht="15" x14ac:dyDescent="0.25">
      <c r="A77"/>
      <c r="B77"/>
      <c r="C77"/>
      <c r="D77"/>
      <c r="E77"/>
      <c r="F77"/>
      <c r="G77"/>
      <c r="H77"/>
      <c r="I77"/>
      <c r="J77"/>
      <c r="K77"/>
      <c r="L77"/>
      <c r="M77"/>
      <c r="N77"/>
    </row>
    <row r="78" spans="1:15" ht="15" x14ac:dyDescent="0.25">
      <c r="A78"/>
      <c r="B78"/>
      <c r="C78"/>
      <c r="D78"/>
      <c r="E78"/>
      <c r="F78"/>
      <c r="G78"/>
      <c r="H78"/>
      <c r="I78"/>
      <c r="J78"/>
      <c r="K78"/>
      <c r="L78"/>
      <c r="M78"/>
      <c r="N78"/>
    </row>
    <row r="79" spans="1:15" ht="15" x14ac:dyDescent="0.25">
      <c r="A79"/>
      <c r="B79"/>
      <c r="C79"/>
      <c r="D79"/>
      <c r="E79"/>
      <c r="F79"/>
      <c r="G79"/>
      <c r="H79"/>
      <c r="I79"/>
      <c r="J79"/>
      <c r="K79"/>
      <c r="L79"/>
      <c r="M79"/>
      <c r="N79"/>
    </row>
    <row r="80" spans="1:15" ht="15" x14ac:dyDescent="0.25">
      <c r="A80"/>
      <c r="B80"/>
      <c r="C80"/>
      <c r="D80"/>
      <c r="E80"/>
      <c r="F80"/>
      <c r="G80"/>
      <c r="H80"/>
      <c r="I80"/>
      <c r="J80"/>
      <c r="K80"/>
      <c r="L80"/>
      <c r="M80"/>
      <c r="N80"/>
    </row>
    <row r="81" spans="1:14" ht="15" x14ac:dyDescent="0.25">
      <c r="A81"/>
      <c r="B81"/>
      <c r="C81"/>
      <c r="D81"/>
      <c r="E81"/>
      <c r="F81"/>
      <c r="G81"/>
      <c r="H81"/>
      <c r="I81"/>
      <c r="J81"/>
      <c r="K81"/>
      <c r="L81"/>
      <c r="M81"/>
      <c r="N81"/>
    </row>
    <row r="82" spans="1:14" ht="15" x14ac:dyDescent="0.25">
      <c r="A82"/>
      <c r="B82"/>
      <c r="C82"/>
      <c r="D82"/>
      <c r="E82"/>
      <c r="F82"/>
      <c r="G82"/>
      <c r="H82"/>
      <c r="I82"/>
      <c r="J82"/>
      <c r="K82"/>
      <c r="L82"/>
      <c r="M82"/>
      <c r="N82"/>
    </row>
    <row r="83" spans="1:14" ht="15" x14ac:dyDescent="0.25">
      <c r="A83"/>
      <c r="B83"/>
      <c r="C83"/>
      <c r="D83"/>
      <c r="E83"/>
      <c r="F83"/>
      <c r="G83"/>
      <c r="H83"/>
      <c r="I83"/>
      <c r="J83"/>
      <c r="K83"/>
      <c r="L83"/>
      <c r="M83"/>
      <c r="N83"/>
    </row>
    <row r="84" spans="1:14" ht="15" x14ac:dyDescent="0.25">
      <c r="A84"/>
      <c r="B84"/>
      <c r="C84"/>
      <c r="D84"/>
      <c r="E84"/>
      <c r="F84"/>
      <c r="G84"/>
      <c r="H84"/>
      <c r="I84"/>
      <c r="J84"/>
      <c r="K84"/>
      <c r="L84"/>
      <c r="M84"/>
      <c r="N84"/>
    </row>
    <row r="85" spans="1:14" ht="15" x14ac:dyDescent="0.25">
      <c r="A85"/>
      <c r="B85"/>
      <c r="C85"/>
      <c r="D85"/>
      <c r="E85"/>
      <c r="F85"/>
      <c r="G85"/>
      <c r="H85"/>
      <c r="I85"/>
      <c r="J85"/>
      <c r="K85"/>
      <c r="L85"/>
      <c r="M85"/>
      <c r="N85"/>
    </row>
    <row r="86" spans="1:14" ht="15" x14ac:dyDescent="0.25">
      <c r="A86"/>
      <c r="B86"/>
      <c r="C86"/>
      <c r="D86"/>
      <c r="E86"/>
      <c r="F86"/>
      <c r="G86"/>
      <c r="H86"/>
      <c r="I86"/>
      <c r="J86"/>
      <c r="K86"/>
      <c r="L86"/>
      <c r="M86"/>
      <c r="N86"/>
    </row>
    <row r="87" spans="1:14" ht="15" x14ac:dyDescent="0.25">
      <c r="A87"/>
      <c r="B87"/>
      <c r="C87"/>
      <c r="D87"/>
      <c r="E87"/>
      <c r="F87"/>
      <c r="G87"/>
      <c r="H87"/>
      <c r="I87"/>
      <c r="J87"/>
      <c r="K87"/>
      <c r="L87"/>
      <c r="M87"/>
      <c r="N87"/>
    </row>
    <row r="88" spans="1:14" ht="15" x14ac:dyDescent="0.25">
      <c r="A88"/>
      <c r="B88"/>
      <c r="C88"/>
      <c r="D88"/>
      <c r="E88"/>
      <c r="F88"/>
      <c r="G88"/>
      <c r="H88"/>
      <c r="I88"/>
      <c r="J88"/>
      <c r="K88"/>
      <c r="L88"/>
      <c r="M88"/>
      <c r="N88"/>
    </row>
    <row r="89" spans="1:14" ht="15" x14ac:dyDescent="0.25">
      <c r="A89"/>
      <c r="B89"/>
      <c r="C89"/>
      <c r="D89"/>
      <c r="E89"/>
      <c r="F89"/>
      <c r="G89"/>
      <c r="H89"/>
      <c r="I89"/>
      <c r="J89"/>
      <c r="K89"/>
      <c r="L89"/>
      <c r="M89"/>
      <c r="N89"/>
    </row>
    <row r="90" spans="1:14" ht="15" x14ac:dyDescent="0.25">
      <c r="A90"/>
      <c r="B90"/>
      <c r="C90"/>
      <c r="D90"/>
      <c r="E90"/>
      <c r="F90"/>
      <c r="G90"/>
      <c r="H90"/>
      <c r="I90"/>
      <c r="J90"/>
      <c r="K90"/>
      <c r="L90"/>
      <c r="M90"/>
      <c r="N90"/>
    </row>
    <row r="91" spans="1:14" ht="15" x14ac:dyDescent="0.25">
      <c r="A91"/>
      <c r="B91"/>
      <c r="C91"/>
      <c r="D91"/>
      <c r="E91"/>
      <c r="F91"/>
      <c r="G91"/>
      <c r="H91"/>
      <c r="I91"/>
      <c r="J91"/>
      <c r="K91"/>
      <c r="L91"/>
      <c r="M91"/>
      <c r="N91"/>
    </row>
    <row r="92" spans="1:14" ht="15" x14ac:dyDescent="0.25">
      <c r="A92"/>
      <c r="B92"/>
      <c r="C92"/>
      <c r="D92"/>
      <c r="E92"/>
      <c r="F92"/>
      <c r="G92"/>
      <c r="H92"/>
      <c r="I92"/>
      <c r="J92"/>
      <c r="K92"/>
      <c r="L92"/>
      <c r="M92"/>
      <c r="N92"/>
    </row>
    <row r="93" spans="1:14" ht="15" x14ac:dyDescent="0.25">
      <c r="A93"/>
      <c r="B93"/>
      <c r="C93"/>
      <c r="D93"/>
      <c r="E93"/>
      <c r="F93"/>
      <c r="G93"/>
      <c r="H93"/>
      <c r="I93"/>
      <c r="J93"/>
      <c r="K93"/>
      <c r="L93"/>
      <c r="M93"/>
      <c r="N93"/>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workbookViewId="0">
      <pane xSplit="1" ySplit="13" topLeftCell="B17" activePane="bottomRight" state="frozen"/>
      <selection activeCell="E9" sqref="E9:E10"/>
      <selection pane="topRight" activeCell="E9" sqref="E9:E10"/>
      <selection pane="bottomLeft" activeCell="E9" sqref="E9:E10"/>
      <selection pane="bottomRight" activeCell="A2" sqref="A2"/>
    </sheetView>
  </sheetViews>
  <sheetFormatPr defaultColWidth="8.85546875" defaultRowHeight="12.75" x14ac:dyDescent="0.2"/>
  <cols>
    <col min="1" max="1" width="25.5703125" style="32" customWidth="1"/>
    <col min="2" max="2" width="12.42578125" style="32" bestFit="1" customWidth="1"/>
    <col min="3" max="3" width="15.140625" style="32" bestFit="1" customWidth="1"/>
    <col min="4" max="4" width="11.7109375" style="32" bestFit="1" customWidth="1"/>
    <col min="5" max="5" width="13.28515625" style="32" bestFit="1" customWidth="1"/>
    <col min="6" max="6" width="12.140625" style="32" bestFit="1" customWidth="1"/>
    <col min="7" max="7" width="14.5703125" style="32" bestFit="1" customWidth="1"/>
    <col min="8" max="8" width="12.5703125" style="32" bestFit="1" customWidth="1"/>
    <col min="9" max="9" width="12.28515625" style="32" bestFit="1" customWidth="1"/>
    <col min="10" max="10" width="12.140625" style="32" bestFit="1" customWidth="1"/>
    <col min="11" max="11" width="11.140625" style="32" bestFit="1" customWidth="1"/>
    <col min="12" max="12" width="13.140625" style="32" bestFit="1" customWidth="1"/>
    <col min="13" max="13" width="9.7109375" style="32" bestFit="1" customWidth="1"/>
    <col min="14" max="22" width="7.28515625" style="32" bestFit="1" customWidth="1"/>
    <col min="23" max="23" width="9.28515625" style="32" bestFit="1" customWidth="1"/>
    <col min="24" max="16384" width="8.85546875" style="32"/>
  </cols>
  <sheetData>
    <row r="1" spans="1:23" s="6" customFormat="1" x14ac:dyDescent="0.2">
      <c r="A1" s="19" t="s">
        <v>71</v>
      </c>
      <c r="B1" s="19" t="s">
        <v>95</v>
      </c>
      <c r="C1" s="20"/>
      <c r="D1" s="20"/>
      <c r="E1" s="20"/>
      <c r="J1" s="20"/>
      <c r="K1" s="20"/>
      <c r="L1" s="21"/>
      <c r="M1" s="22"/>
      <c r="N1" s="21"/>
    </row>
    <row r="2" spans="1:23" s="6" customFormat="1" ht="9" customHeight="1" x14ac:dyDescent="0.2">
      <c r="A2" s="19"/>
      <c r="B2" s="23"/>
      <c r="C2" s="8"/>
      <c r="D2" s="23"/>
      <c r="F2" s="20"/>
      <c r="G2" s="24"/>
      <c r="H2" s="25"/>
      <c r="I2" s="20"/>
      <c r="J2" s="20"/>
      <c r="K2" s="20"/>
      <c r="L2" s="26"/>
      <c r="M2" s="22"/>
      <c r="N2" s="21"/>
    </row>
    <row r="3" spans="1:23" s="6" customFormat="1" x14ac:dyDescent="0.2">
      <c r="A3" s="27"/>
      <c r="B3" s="28"/>
      <c r="C3" s="29"/>
      <c r="D3" s="28"/>
      <c r="E3" s="30"/>
      <c r="F3" s="20"/>
      <c r="G3" s="31"/>
      <c r="J3" s="7"/>
      <c r="K3" s="7"/>
      <c r="L3" s="26"/>
      <c r="M3" s="22"/>
      <c r="N3" s="24"/>
    </row>
    <row r="4" spans="1:23" s="6" customFormat="1" ht="6.6" customHeight="1" x14ac:dyDescent="0.2">
      <c r="A4" s="32"/>
      <c r="B4" s="33"/>
      <c r="C4" s="33"/>
      <c r="D4" s="33"/>
      <c r="E4" s="33"/>
      <c r="F4" s="33"/>
      <c r="G4" s="33"/>
      <c r="H4" s="33"/>
      <c r="I4" s="33"/>
      <c r="J4" s="33"/>
      <c r="K4" s="33"/>
      <c r="L4" s="33"/>
      <c r="M4" s="33"/>
      <c r="N4" s="33"/>
    </row>
    <row r="5" spans="1:23" s="6" customFormat="1" x14ac:dyDescent="0.2">
      <c r="A5" s="34" t="s">
        <v>70</v>
      </c>
      <c r="B5" s="35">
        <v>2022</v>
      </c>
      <c r="C5" s="35">
        <v>2023</v>
      </c>
      <c r="D5" s="35">
        <v>2024</v>
      </c>
      <c r="E5" s="35">
        <v>2025</v>
      </c>
      <c r="F5" s="35">
        <v>2026</v>
      </c>
      <c r="G5" s="35">
        <v>2027</v>
      </c>
      <c r="H5" s="35">
        <v>2028</v>
      </c>
      <c r="I5" s="35">
        <v>2029</v>
      </c>
      <c r="J5" s="35">
        <v>2030</v>
      </c>
      <c r="K5" s="35">
        <v>2031</v>
      </c>
      <c r="L5" s="35">
        <v>2032</v>
      </c>
      <c r="M5" s="35">
        <v>2033</v>
      </c>
      <c r="N5" s="35">
        <v>2034</v>
      </c>
      <c r="O5" s="35">
        <v>2035</v>
      </c>
      <c r="P5" s="35">
        <v>2036</v>
      </c>
      <c r="Q5" s="35">
        <v>2037</v>
      </c>
      <c r="R5" s="35">
        <v>2038</v>
      </c>
      <c r="S5" s="35">
        <v>2039</v>
      </c>
      <c r="T5" s="35">
        <v>2040</v>
      </c>
      <c r="U5" s="35">
        <v>2041</v>
      </c>
      <c r="V5" s="35">
        <v>2042</v>
      </c>
      <c r="W5" s="35" t="s">
        <v>2</v>
      </c>
    </row>
    <row r="6" spans="1:23" s="6" customFormat="1" x14ac:dyDescent="0.2">
      <c r="A6" s="36" t="s">
        <v>58</v>
      </c>
      <c r="B6" s="83">
        <v>0.05</v>
      </c>
      <c r="C6" s="83">
        <v>9.5000000000000001E-2</v>
      </c>
      <c r="D6" s="83">
        <v>8.5500000000000007E-2</v>
      </c>
      <c r="E6" s="83">
        <v>7.6999999999999999E-2</v>
      </c>
      <c r="F6" s="83">
        <v>6.93E-2</v>
      </c>
      <c r="G6" s="83">
        <v>6.2300000000000001E-2</v>
      </c>
      <c r="H6" s="83">
        <v>5.8999999999999997E-2</v>
      </c>
      <c r="I6" s="83">
        <v>5.8999999999999997E-2</v>
      </c>
      <c r="J6" s="83">
        <v>5.91E-2</v>
      </c>
      <c r="K6" s="83">
        <v>5.8999999999999997E-2</v>
      </c>
      <c r="L6" s="83">
        <v>5.91E-2</v>
      </c>
      <c r="M6" s="83">
        <v>5.8999999999999997E-2</v>
      </c>
      <c r="N6" s="83">
        <v>5.91E-2</v>
      </c>
      <c r="O6" s="83">
        <v>5.8999999999999997E-2</v>
      </c>
      <c r="P6" s="83">
        <v>5.91E-2</v>
      </c>
      <c r="Q6" s="83">
        <v>2.9499999999999998E-2</v>
      </c>
      <c r="R6" s="83"/>
      <c r="S6" s="83"/>
      <c r="T6" s="83"/>
      <c r="U6" s="83"/>
      <c r="V6" s="83"/>
      <c r="W6" s="83">
        <f>SUM(B6:V6)</f>
        <v>1.0000000000000002</v>
      </c>
    </row>
    <row r="7" spans="1:23" s="6" customFormat="1" ht="7.15" customHeight="1" x14ac:dyDescent="0.2">
      <c r="A7" s="37"/>
      <c r="B7" s="33"/>
      <c r="C7" s="33"/>
      <c r="D7" s="33"/>
      <c r="E7" s="33"/>
      <c r="F7" s="33"/>
      <c r="G7" s="33"/>
      <c r="H7" s="38"/>
      <c r="I7" s="38"/>
      <c r="J7" s="38"/>
    </row>
    <row r="8" spans="1:23" ht="13.5" thickBot="1" x14ac:dyDescent="0.25">
      <c r="A8" s="39" t="s">
        <v>8</v>
      </c>
      <c r="B8" s="40" t="s">
        <v>9</v>
      </c>
      <c r="C8" s="41"/>
      <c r="D8" s="40" t="s">
        <v>10</v>
      </c>
      <c r="E8" s="42"/>
      <c r="F8" s="40" t="s">
        <v>11</v>
      </c>
      <c r="G8" s="41"/>
      <c r="H8" s="40" t="s">
        <v>0</v>
      </c>
      <c r="I8" s="41"/>
      <c r="J8" s="43" t="s">
        <v>12</v>
      </c>
      <c r="K8" s="43" t="s">
        <v>13</v>
      </c>
      <c r="L8" s="44" t="s">
        <v>14</v>
      </c>
    </row>
    <row r="9" spans="1:23" ht="13.5" thickBot="1" x14ac:dyDescent="0.25">
      <c r="A9" s="45"/>
      <c r="B9" s="46"/>
      <c r="C9" s="47"/>
      <c r="D9" s="46" t="s">
        <v>40</v>
      </c>
      <c r="E9" s="198">
        <f>'Forecast Additions (R)'!F6</f>
        <v>2.3199999999999998E-2</v>
      </c>
      <c r="F9" s="48"/>
      <c r="G9" s="47"/>
      <c r="H9" s="49"/>
      <c r="I9" s="50"/>
      <c r="J9" s="51"/>
      <c r="K9" s="51"/>
      <c r="L9" s="52" t="s">
        <v>15</v>
      </c>
    </row>
    <row r="10" spans="1:23" ht="13.5" thickBot="1" x14ac:dyDescent="0.25">
      <c r="A10" s="45"/>
      <c r="B10" s="46"/>
      <c r="C10" s="47"/>
      <c r="D10" s="46" t="s">
        <v>41</v>
      </c>
      <c r="E10" s="198">
        <f>E9</f>
        <v>2.3199999999999998E-2</v>
      </c>
      <c r="F10" s="48"/>
      <c r="G10" s="47"/>
      <c r="H10" s="49"/>
      <c r="I10" s="50"/>
      <c r="J10" s="51"/>
      <c r="K10" s="53" t="s">
        <v>42</v>
      </c>
      <c r="L10" s="52"/>
    </row>
    <row r="11" spans="1:23" x14ac:dyDescent="0.2">
      <c r="A11" s="54"/>
      <c r="B11" s="49" t="s">
        <v>16</v>
      </c>
      <c r="C11" s="50" t="s">
        <v>17</v>
      </c>
      <c r="D11" s="49" t="s">
        <v>18</v>
      </c>
      <c r="E11" s="50" t="s">
        <v>19</v>
      </c>
      <c r="F11" s="49" t="s">
        <v>16</v>
      </c>
      <c r="G11" s="50" t="s">
        <v>17</v>
      </c>
      <c r="H11" s="49" t="s">
        <v>16</v>
      </c>
      <c r="I11" s="50" t="s">
        <v>20</v>
      </c>
      <c r="J11" s="51" t="s">
        <v>21</v>
      </c>
      <c r="K11" s="53">
        <v>0.21</v>
      </c>
      <c r="L11" s="52" t="s">
        <v>22</v>
      </c>
    </row>
    <row r="12" spans="1:23" x14ac:dyDescent="0.2">
      <c r="A12" s="54"/>
      <c r="B12" s="49"/>
      <c r="C12" s="50"/>
      <c r="D12" s="49" t="s">
        <v>23</v>
      </c>
      <c r="E12" s="50" t="s">
        <v>24</v>
      </c>
      <c r="F12" s="49" t="s">
        <v>25</v>
      </c>
      <c r="G12" s="50" t="s">
        <v>26</v>
      </c>
      <c r="H12" s="49"/>
      <c r="I12" s="50"/>
      <c r="J12" s="51"/>
      <c r="K12" s="53" t="s">
        <v>27</v>
      </c>
      <c r="L12" s="52" t="s">
        <v>28</v>
      </c>
    </row>
    <row r="13" spans="1:23" ht="13.5" thickBot="1" x14ac:dyDescent="0.25">
      <c r="A13" s="55"/>
      <c r="B13" s="56" t="s">
        <v>29</v>
      </c>
      <c r="C13" s="57" t="s">
        <v>30</v>
      </c>
      <c r="D13" s="56"/>
      <c r="E13" s="57" t="s">
        <v>31</v>
      </c>
      <c r="F13" s="56" t="s">
        <v>32</v>
      </c>
      <c r="G13" s="57" t="s">
        <v>33</v>
      </c>
      <c r="H13" s="56" t="s">
        <v>34</v>
      </c>
      <c r="I13" s="57" t="s">
        <v>35</v>
      </c>
      <c r="J13" s="58" t="s">
        <v>36</v>
      </c>
      <c r="K13" s="59">
        <v>0.21</v>
      </c>
      <c r="L13" s="60" t="s">
        <v>37</v>
      </c>
    </row>
    <row r="14" spans="1:23" ht="13.5" thickTop="1" x14ac:dyDescent="0.2">
      <c r="A14" s="61">
        <v>44408</v>
      </c>
      <c r="B14" s="65">
        <f t="shared" ref="B14:B17" si="0">C14</f>
        <v>0</v>
      </c>
      <c r="C14" s="94">
        <f>'Forecast Additions (R)'!F14</f>
        <v>0</v>
      </c>
      <c r="D14" s="205"/>
      <c r="E14" s="184">
        <f>(+C14*$E$9/12)*0.5</f>
        <v>0</v>
      </c>
      <c r="F14" s="205"/>
      <c r="G14" s="62">
        <f>-E14</f>
        <v>0</v>
      </c>
      <c r="H14" s="205"/>
      <c r="I14" s="62">
        <f t="shared" ref="I14:I19" si="1">C14+G14</f>
        <v>0</v>
      </c>
      <c r="J14" s="208"/>
      <c r="K14" s="209"/>
      <c r="L14" s="210"/>
      <c r="M14" s="91"/>
    </row>
    <row r="15" spans="1:23" ht="15" x14ac:dyDescent="0.25">
      <c r="A15" s="77">
        <v>44439</v>
      </c>
      <c r="B15" s="65">
        <f t="shared" si="0"/>
        <v>0</v>
      </c>
      <c r="C15" s="94">
        <f>'Forecast Additions (R)'!F15+C14</f>
        <v>0</v>
      </c>
      <c r="D15" s="206"/>
      <c r="E15" s="92">
        <f t="shared" ref="E15:E19" si="2">+(C14*$E$9/12)+(((C15-C14)*$E$9/12)*0.5)</f>
        <v>0</v>
      </c>
      <c r="F15" s="206"/>
      <c r="G15" s="62">
        <f t="shared" ref="G15:G19" si="3">+G14-E15</f>
        <v>0</v>
      </c>
      <c r="H15" s="206"/>
      <c r="I15" s="62">
        <f t="shared" si="1"/>
        <v>0</v>
      </c>
      <c r="J15" s="211"/>
      <c r="K15" s="212"/>
      <c r="L15" s="213"/>
      <c r="M15" s="91"/>
      <c r="N15" s="4"/>
      <c r="O15" s="5"/>
    </row>
    <row r="16" spans="1:23" ht="15" x14ac:dyDescent="0.25">
      <c r="A16" s="77">
        <v>44469</v>
      </c>
      <c r="B16" s="65">
        <f t="shared" si="0"/>
        <v>0</v>
      </c>
      <c r="C16" s="94">
        <f>'Forecast Additions (R)'!F16+C15</f>
        <v>0</v>
      </c>
      <c r="D16" s="206"/>
      <c r="E16" s="92">
        <f t="shared" si="2"/>
        <v>0</v>
      </c>
      <c r="F16" s="206"/>
      <c r="G16" s="62">
        <f t="shared" si="3"/>
        <v>0</v>
      </c>
      <c r="H16" s="206"/>
      <c r="I16" s="62">
        <f t="shared" si="1"/>
        <v>0</v>
      </c>
      <c r="J16" s="211"/>
      <c r="K16" s="212"/>
      <c r="L16" s="213"/>
      <c r="M16" s="90"/>
    </row>
    <row r="17" spans="1:15" ht="15" x14ac:dyDescent="0.25">
      <c r="A17" s="61">
        <v>44500</v>
      </c>
      <c r="B17" s="65">
        <f t="shared" si="0"/>
        <v>0</v>
      </c>
      <c r="C17" s="94">
        <f>'Forecast Additions (R)'!F17+C16</f>
        <v>0</v>
      </c>
      <c r="D17" s="206"/>
      <c r="E17" s="92">
        <f t="shared" si="2"/>
        <v>0</v>
      </c>
      <c r="F17" s="206"/>
      <c r="G17" s="62">
        <f t="shared" si="3"/>
        <v>0</v>
      </c>
      <c r="H17" s="206"/>
      <c r="I17" s="62">
        <f t="shared" si="1"/>
        <v>0</v>
      </c>
      <c r="J17" s="211"/>
      <c r="K17" s="212"/>
      <c r="L17" s="213"/>
      <c r="M17" s="90"/>
    </row>
    <row r="18" spans="1:15" ht="15" x14ac:dyDescent="0.25">
      <c r="A18" s="61">
        <v>44530</v>
      </c>
      <c r="B18" s="65">
        <f t="shared" ref="B18:B19" si="4">C18</f>
        <v>0</v>
      </c>
      <c r="C18" s="94">
        <f>'Forecast Additions (R)'!F18+C17</f>
        <v>0</v>
      </c>
      <c r="D18" s="251"/>
      <c r="E18" s="65">
        <f t="shared" si="2"/>
        <v>0</v>
      </c>
      <c r="F18" s="251"/>
      <c r="G18" s="65">
        <f t="shared" si="3"/>
        <v>0</v>
      </c>
      <c r="H18" s="251"/>
      <c r="I18" s="65">
        <f t="shared" si="1"/>
        <v>0</v>
      </c>
      <c r="J18" s="252"/>
      <c r="K18" s="212"/>
      <c r="L18" s="213"/>
      <c r="M18" s="90"/>
    </row>
    <row r="19" spans="1:15" ht="15.75" thickBot="1" x14ac:dyDescent="0.3">
      <c r="A19" s="77">
        <v>44561</v>
      </c>
      <c r="B19" s="65">
        <f t="shared" si="4"/>
        <v>0</v>
      </c>
      <c r="C19" s="94">
        <f>'Forecast Additions (R)'!F19+C18</f>
        <v>0</v>
      </c>
      <c r="D19" s="206"/>
      <c r="E19" s="65">
        <f t="shared" si="2"/>
        <v>0</v>
      </c>
      <c r="F19" s="206"/>
      <c r="G19" s="65">
        <f t="shared" si="3"/>
        <v>0</v>
      </c>
      <c r="H19" s="206"/>
      <c r="I19" s="65">
        <f t="shared" si="1"/>
        <v>0</v>
      </c>
      <c r="J19" s="211"/>
      <c r="K19" s="212"/>
      <c r="L19" s="213"/>
      <c r="M19" s="90"/>
    </row>
    <row r="20" spans="1:15" ht="13.5" thickTop="1" x14ac:dyDescent="0.2">
      <c r="A20" s="61">
        <v>44592</v>
      </c>
      <c r="B20" s="208"/>
      <c r="C20" s="209"/>
      <c r="D20" s="250"/>
      <c r="E20" s="253"/>
      <c r="F20" s="216"/>
      <c r="G20" s="253"/>
      <c r="H20" s="216"/>
      <c r="I20" s="254"/>
      <c r="J20" s="216"/>
      <c r="K20" s="216"/>
      <c r="L20" s="220"/>
      <c r="M20" s="91"/>
    </row>
    <row r="21" spans="1:15" x14ac:dyDescent="0.2">
      <c r="A21" s="61">
        <v>44620</v>
      </c>
      <c r="B21" s="215"/>
      <c r="C21" s="207"/>
      <c r="D21" s="216"/>
      <c r="E21" s="219"/>
      <c r="F21" s="216"/>
      <c r="G21" s="219"/>
      <c r="H21" s="216"/>
      <c r="I21" s="216"/>
      <c r="J21" s="216"/>
      <c r="K21" s="216"/>
      <c r="L21" s="220"/>
      <c r="M21" s="91"/>
    </row>
    <row r="22" spans="1:15" ht="15" x14ac:dyDescent="0.25">
      <c r="A22" s="61">
        <v>44651</v>
      </c>
      <c r="B22" s="215"/>
      <c r="C22" s="207"/>
      <c r="D22" s="216"/>
      <c r="E22" s="219"/>
      <c r="F22" s="216"/>
      <c r="G22" s="219"/>
      <c r="H22" s="216"/>
      <c r="I22" s="216"/>
      <c r="J22" s="216"/>
      <c r="K22" s="216"/>
      <c r="L22" s="220"/>
      <c r="M22" s="90"/>
      <c r="N22" s="66"/>
    </row>
    <row r="23" spans="1:15" ht="15" x14ac:dyDescent="0.25">
      <c r="A23" s="61">
        <v>44681</v>
      </c>
      <c r="B23" s="215"/>
      <c r="C23" s="207"/>
      <c r="D23" s="216"/>
      <c r="E23" s="219"/>
      <c r="F23" s="216"/>
      <c r="G23" s="219"/>
      <c r="H23" s="216"/>
      <c r="I23" s="216"/>
      <c r="J23" s="216"/>
      <c r="K23" s="216"/>
      <c r="L23" s="220"/>
      <c r="M23" s="90"/>
    </row>
    <row r="24" spans="1:15" ht="15" x14ac:dyDescent="0.25">
      <c r="A24" s="61">
        <v>44712</v>
      </c>
      <c r="B24" s="215"/>
      <c r="C24" s="207"/>
      <c r="D24" s="216"/>
      <c r="E24" s="219"/>
      <c r="F24" s="216"/>
      <c r="G24" s="219"/>
      <c r="H24" s="216"/>
      <c r="I24" s="216"/>
      <c r="J24" s="216"/>
      <c r="K24" s="216"/>
      <c r="L24" s="220"/>
      <c r="M24" s="90"/>
    </row>
    <row r="25" spans="1:15" ht="15" x14ac:dyDescent="0.25">
      <c r="A25" s="61">
        <v>44742</v>
      </c>
      <c r="B25" s="215"/>
      <c r="C25" s="207"/>
      <c r="D25" s="216"/>
      <c r="E25" s="219"/>
      <c r="F25" s="216"/>
      <c r="G25" s="219"/>
      <c r="H25" s="216"/>
      <c r="I25" s="216"/>
      <c r="J25" s="216"/>
      <c r="K25" s="216"/>
      <c r="L25" s="220"/>
      <c r="M25" s="90"/>
    </row>
    <row r="26" spans="1:15" ht="15" x14ac:dyDescent="0.25">
      <c r="A26" s="61">
        <v>44773</v>
      </c>
      <c r="B26" s="215"/>
      <c r="C26" s="207"/>
      <c r="D26" s="216"/>
      <c r="E26" s="219"/>
      <c r="F26" s="216"/>
      <c r="G26" s="219"/>
      <c r="H26" s="216"/>
      <c r="I26" s="216"/>
      <c r="J26" s="216"/>
      <c r="K26" s="216"/>
      <c r="L26" s="220"/>
      <c r="M26" s="90"/>
    </row>
    <row r="27" spans="1:15" ht="15" x14ac:dyDescent="0.25">
      <c r="A27" s="61">
        <v>44804</v>
      </c>
      <c r="B27" s="215"/>
      <c r="C27" s="207"/>
      <c r="D27" s="216"/>
      <c r="E27" s="219"/>
      <c r="F27" s="216"/>
      <c r="G27" s="219"/>
      <c r="H27" s="216"/>
      <c r="I27" s="216"/>
      <c r="J27" s="212"/>
      <c r="K27" s="216"/>
      <c r="L27" s="220"/>
      <c r="M27" s="90"/>
    </row>
    <row r="28" spans="1:15" ht="15" x14ac:dyDescent="0.25">
      <c r="A28" s="61">
        <v>44834</v>
      </c>
      <c r="B28" s="215"/>
      <c r="C28" s="207"/>
      <c r="D28" s="216"/>
      <c r="E28" s="219"/>
      <c r="F28" s="216"/>
      <c r="G28" s="219"/>
      <c r="H28" s="216"/>
      <c r="I28" s="216"/>
      <c r="J28" s="216"/>
      <c r="K28" s="216"/>
      <c r="L28" s="220"/>
      <c r="M28" s="90"/>
      <c r="O28" s="64"/>
    </row>
    <row r="29" spans="1:15" ht="15" x14ac:dyDescent="0.25">
      <c r="A29" s="61">
        <v>44865</v>
      </c>
      <c r="B29" s="215"/>
      <c r="C29" s="207"/>
      <c r="D29" s="216"/>
      <c r="E29" s="219"/>
      <c r="F29" s="216"/>
      <c r="G29" s="219"/>
      <c r="H29" s="216"/>
      <c r="I29" s="216"/>
      <c r="J29" s="216"/>
      <c r="K29" s="216"/>
      <c r="L29" s="220"/>
      <c r="M29" s="90"/>
      <c r="N29" s="64"/>
      <c r="O29" s="64"/>
    </row>
    <row r="30" spans="1:15" ht="15" x14ac:dyDescent="0.25">
      <c r="A30" s="61">
        <v>44895</v>
      </c>
      <c r="B30" s="215"/>
      <c r="C30" s="207"/>
      <c r="D30" s="216"/>
      <c r="E30" s="219"/>
      <c r="F30" s="216"/>
      <c r="G30" s="219"/>
      <c r="H30" s="216"/>
      <c r="I30" s="216"/>
      <c r="J30" s="216"/>
      <c r="K30" s="216"/>
      <c r="L30" s="220"/>
      <c r="M30" s="90"/>
      <c r="N30" s="67"/>
      <c r="O30" s="64"/>
    </row>
    <row r="31" spans="1:15" ht="15" x14ac:dyDescent="0.25">
      <c r="A31" s="61">
        <v>44926</v>
      </c>
      <c r="B31" s="215"/>
      <c r="C31" s="207"/>
      <c r="D31" s="216"/>
      <c r="E31" s="219"/>
      <c r="F31" s="216"/>
      <c r="G31" s="219"/>
      <c r="H31" s="216"/>
      <c r="I31" s="216"/>
      <c r="J31" s="216"/>
      <c r="K31" s="216"/>
      <c r="L31" s="220"/>
      <c r="M31" s="90"/>
      <c r="O31" s="64"/>
    </row>
    <row r="32" spans="1:15" ht="15" x14ac:dyDescent="0.25">
      <c r="A32" s="61">
        <v>44957</v>
      </c>
      <c r="B32" s="215"/>
      <c r="C32" s="207"/>
      <c r="D32" s="216"/>
      <c r="E32" s="219"/>
      <c r="F32" s="216"/>
      <c r="G32" s="219"/>
      <c r="H32" s="216"/>
      <c r="I32" s="216"/>
      <c r="J32" s="216"/>
      <c r="K32" s="216"/>
      <c r="L32" s="220"/>
      <c r="M32" s="90"/>
      <c r="O32" s="64"/>
    </row>
    <row r="33" spans="1:15" ht="15" x14ac:dyDescent="0.25">
      <c r="A33" s="61">
        <v>44985</v>
      </c>
      <c r="B33" s="215"/>
      <c r="C33" s="207"/>
      <c r="D33" s="216"/>
      <c r="E33" s="219"/>
      <c r="F33" s="216"/>
      <c r="G33" s="219"/>
      <c r="H33" s="216"/>
      <c r="I33" s="216"/>
      <c r="J33" s="216"/>
      <c r="K33" s="216"/>
      <c r="L33" s="220"/>
      <c r="M33" s="90"/>
      <c r="N33" s="64"/>
      <c r="O33" s="64"/>
    </row>
    <row r="34" spans="1:15" ht="15" x14ac:dyDescent="0.25">
      <c r="A34" s="61">
        <v>45016</v>
      </c>
      <c r="B34" s="215"/>
      <c r="C34" s="207"/>
      <c r="D34" s="216"/>
      <c r="E34" s="219"/>
      <c r="F34" s="216"/>
      <c r="G34" s="219"/>
      <c r="H34" s="216"/>
      <c r="I34" s="216"/>
      <c r="J34" s="216"/>
      <c r="K34" s="216"/>
      <c r="L34" s="220"/>
      <c r="M34" s="90"/>
      <c r="N34" s="64"/>
      <c r="O34" s="64"/>
    </row>
    <row r="35" spans="1:15" ht="15" x14ac:dyDescent="0.25">
      <c r="A35" s="61">
        <v>45046</v>
      </c>
      <c r="B35" s="215"/>
      <c r="C35" s="207"/>
      <c r="D35" s="216"/>
      <c r="E35" s="219"/>
      <c r="F35" s="216"/>
      <c r="G35" s="219"/>
      <c r="H35" s="216"/>
      <c r="I35" s="216"/>
      <c r="J35" s="216"/>
      <c r="K35" s="216"/>
      <c r="L35" s="220"/>
      <c r="M35" s="90"/>
      <c r="N35" s="64"/>
      <c r="O35" s="64"/>
    </row>
    <row r="36" spans="1:15" ht="15" x14ac:dyDescent="0.25">
      <c r="A36" s="61">
        <v>45077</v>
      </c>
      <c r="B36" s="215"/>
      <c r="C36" s="207"/>
      <c r="D36" s="216"/>
      <c r="E36" s="219"/>
      <c r="F36" s="216"/>
      <c r="G36" s="219"/>
      <c r="H36" s="216"/>
      <c r="I36" s="216"/>
      <c r="J36" s="216"/>
      <c r="K36" s="216"/>
      <c r="L36" s="220"/>
      <c r="M36" s="90"/>
      <c r="N36" s="64"/>
      <c r="O36" s="64"/>
    </row>
    <row r="37" spans="1:15" ht="15" x14ac:dyDescent="0.25">
      <c r="A37" s="61">
        <v>45107</v>
      </c>
      <c r="B37" s="215"/>
      <c r="C37" s="207"/>
      <c r="D37" s="216"/>
      <c r="E37" s="219"/>
      <c r="F37" s="216"/>
      <c r="G37" s="219"/>
      <c r="H37" s="216"/>
      <c r="I37" s="216"/>
      <c r="J37" s="216"/>
      <c r="K37" s="216"/>
      <c r="L37" s="220"/>
      <c r="M37" s="90"/>
      <c r="N37" s="64"/>
      <c r="O37" s="64"/>
    </row>
    <row r="38" spans="1:15" ht="15" x14ac:dyDescent="0.25">
      <c r="A38" s="61">
        <v>45138</v>
      </c>
      <c r="B38" s="215"/>
      <c r="C38" s="207"/>
      <c r="D38" s="216"/>
      <c r="E38" s="219"/>
      <c r="F38" s="216"/>
      <c r="G38" s="219"/>
      <c r="H38" s="216"/>
      <c r="I38" s="216"/>
      <c r="J38" s="216"/>
      <c r="K38" s="216"/>
      <c r="L38" s="220"/>
      <c r="M38" s="90"/>
      <c r="N38" s="64"/>
      <c r="O38" s="64"/>
    </row>
    <row r="39" spans="1:15" ht="15" x14ac:dyDescent="0.25">
      <c r="A39" s="61">
        <v>45169</v>
      </c>
      <c r="B39" s="215"/>
      <c r="C39" s="207"/>
      <c r="D39" s="216"/>
      <c r="E39" s="219"/>
      <c r="F39" s="216"/>
      <c r="G39" s="219"/>
      <c r="H39" s="216"/>
      <c r="I39" s="216"/>
      <c r="J39" s="212"/>
      <c r="K39" s="216"/>
      <c r="L39" s="220"/>
      <c r="M39" s="90"/>
      <c r="N39" s="64"/>
      <c r="O39" s="64"/>
    </row>
    <row r="40" spans="1:15" ht="15" x14ac:dyDescent="0.25">
      <c r="A40" s="61">
        <v>45199</v>
      </c>
      <c r="B40" s="215"/>
      <c r="C40" s="207"/>
      <c r="D40" s="216"/>
      <c r="E40" s="219"/>
      <c r="F40" s="216"/>
      <c r="G40" s="219"/>
      <c r="H40" s="216"/>
      <c r="I40" s="216"/>
      <c r="J40" s="216"/>
      <c r="K40" s="216"/>
      <c r="L40" s="220"/>
      <c r="M40" s="90"/>
      <c r="N40" s="64"/>
      <c r="O40" s="64"/>
    </row>
    <row r="41" spans="1:15" ht="15" x14ac:dyDescent="0.25">
      <c r="A41" s="61">
        <v>45230</v>
      </c>
      <c r="B41" s="215"/>
      <c r="C41" s="207"/>
      <c r="D41" s="216"/>
      <c r="E41" s="219"/>
      <c r="F41" s="216"/>
      <c r="G41" s="219"/>
      <c r="H41" s="216"/>
      <c r="I41" s="216"/>
      <c r="J41" s="216"/>
      <c r="K41" s="216"/>
      <c r="L41" s="220"/>
      <c r="M41" s="90"/>
      <c r="N41" s="64"/>
      <c r="O41" s="64"/>
    </row>
    <row r="42" spans="1:15" ht="15" x14ac:dyDescent="0.25">
      <c r="A42" s="61">
        <v>45260</v>
      </c>
      <c r="B42" s="215"/>
      <c r="C42" s="207"/>
      <c r="D42" s="216"/>
      <c r="E42" s="219"/>
      <c r="F42" s="216"/>
      <c r="G42" s="219"/>
      <c r="H42" s="216"/>
      <c r="I42" s="216"/>
      <c r="J42" s="216"/>
      <c r="K42" s="216"/>
      <c r="L42" s="220"/>
      <c r="M42" s="90"/>
      <c r="N42" s="64"/>
      <c r="O42" s="64"/>
    </row>
    <row r="43" spans="1:15" ht="15" x14ac:dyDescent="0.25">
      <c r="A43" s="61">
        <v>45291</v>
      </c>
      <c r="B43" s="215"/>
      <c r="C43" s="207"/>
      <c r="D43" s="216"/>
      <c r="E43" s="219"/>
      <c r="F43" s="216"/>
      <c r="G43" s="219"/>
      <c r="H43" s="216"/>
      <c r="I43" s="216"/>
      <c r="J43" s="216"/>
      <c r="K43" s="216"/>
      <c r="L43" s="220"/>
      <c r="M43" s="90"/>
      <c r="N43" s="64"/>
      <c r="O43" s="64"/>
    </row>
    <row r="44" spans="1:15" ht="15" x14ac:dyDescent="0.25">
      <c r="A44" s="61">
        <v>45322</v>
      </c>
      <c r="B44" s="215"/>
      <c r="C44" s="207"/>
      <c r="D44" s="216"/>
      <c r="E44" s="219"/>
      <c r="F44" s="216"/>
      <c r="G44" s="219"/>
      <c r="H44" s="216"/>
      <c r="I44" s="216"/>
      <c r="J44" s="216"/>
      <c r="K44" s="216"/>
      <c r="L44" s="220"/>
      <c r="M44" s="90"/>
      <c r="N44" s="64"/>
      <c r="O44" s="64"/>
    </row>
    <row r="45" spans="1:15" ht="15" x14ac:dyDescent="0.25">
      <c r="A45" s="61">
        <v>45351</v>
      </c>
      <c r="B45" s="215"/>
      <c r="C45" s="207"/>
      <c r="D45" s="216"/>
      <c r="E45" s="219"/>
      <c r="F45" s="216"/>
      <c r="G45" s="219"/>
      <c r="H45" s="216"/>
      <c r="I45" s="216"/>
      <c r="J45" s="216"/>
      <c r="K45" s="216"/>
      <c r="L45" s="220"/>
      <c r="M45" s="90"/>
      <c r="N45" s="64"/>
      <c r="O45" s="64"/>
    </row>
    <row r="46" spans="1:15" ht="15" x14ac:dyDescent="0.25">
      <c r="A46" s="61">
        <v>45382</v>
      </c>
      <c r="B46" s="215"/>
      <c r="C46" s="207"/>
      <c r="D46" s="216"/>
      <c r="E46" s="219"/>
      <c r="F46" s="216"/>
      <c r="G46" s="219"/>
      <c r="H46" s="216"/>
      <c r="I46" s="216"/>
      <c r="J46" s="216"/>
      <c r="K46" s="216"/>
      <c r="L46" s="220"/>
      <c r="M46" s="90"/>
      <c r="N46" s="64"/>
      <c r="O46" s="64"/>
    </row>
    <row r="47" spans="1:15" ht="15" x14ac:dyDescent="0.25">
      <c r="A47" s="61">
        <v>45412</v>
      </c>
      <c r="B47" s="215"/>
      <c r="C47" s="207"/>
      <c r="D47" s="216"/>
      <c r="E47" s="219"/>
      <c r="F47" s="216"/>
      <c r="G47" s="219"/>
      <c r="H47" s="216"/>
      <c r="I47" s="216"/>
      <c r="J47" s="216"/>
      <c r="K47" s="216"/>
      <c r="L47" s="220"/>
      <c r="M47" s="90"/>
      <c r="N47" s="64"/>
      <c r="O47" s="64"/>
    </row>
    <row r="48" spans="1:15" ht="15" x14ac:dyDescent="0.25">
      <c r="A48" s="61">
        <v>45443</v>
      </c>
      <c r="B48" s="215"/>
      <c r="C48" s="207"/>
      <c r="D48" s="216"/>
      <c r="E48" s="219"/>
      <c r="F48" s="216"/>
      <c r="G48" s="219"/>
      <c r="H48" s="216"/>
      <c r="I48" s="216"/>
      <c r="J48" s="216"/>
      <c r="K48" s="216"/>
      <c r="L48" s="220"/>
      <c r="M48" s="90"/>
      <c r="N48" s="64"/>
      <c r="O48" s="64"/>
    </row>
    <row r="49" spans="1:15" ht="15" x14ac:dyDescent="0.25">
      <c r="A49" s="61">
        <v>45473</v>
      </c>
      <c r="B49" s="215"/>
      <c r="C49" s="207"/>
      <c r="D49" s="216"/>
      <c r="E49" s="219"/>
      <c r="F49" s="216"/>
      <c r="G49" s="219"/>
      <c r="H49" s="216"/>
      <c r="I49" s="216"/>
      <c r="J49" s="216"/>
      <c r="K49" s="216"/>
      <c r="L49" s="220"/>
      <c r="M49" s="90"/>
      <c r="N49" s="64"/>
      <c r="O49" s="64"/>
    </row>
    <row r="50" spans="1:15" ht="15" x14ac:dyDescent="0.25">
      <c r="A50" s="61">
        <v>45504</v>
      </c>
      <c r="B50" s="215"/>
      <c r="C50" s="207"/>
      <c r="D50" s="216"/>
      <c r="E50" s="219"/>
      <c r="F50" s="216"/>
      <c r="G50" s="219"/>
      <c r="H50" s="216"/>
      <c r="I50" s="216"/>
      <c r="J50" s="216"/>
      <c r="K50" s="216"/>
      <c r="L50" s="220"/>
      <c r="M50" s="90"/>
      <c r="N50" s="64"/>
      <c r="O50" s="64"/>
    </row>
    <row r="51" spans="1:15" ht="15" x14ac:dyDescent="0.25">
      <c r="A51" s="61">
        <v>45535</v>
      </c>
      <c r="B51" s="215"/>
      <c r="C51" s="207"/>
      <c r="D51" s="216"/>
      <c r="E51" s="219"/>
      <c r="F51" s="216"/>
      <c r="G51" s="219"/>
      <c r="H51" s="216"/>
      <c r="I51" s="216"/>
      <c r="J51" s="216"/>
      <c r="K51" s="216"/>
      <c r="L51" s="220"/>
      <c r="M51" s="90"/>
      <c r="N51" s="64"/>
      <c r="O51" s="64"/>
    </row>
    <row r="52" spans="1:15" ht="15" x14ac:dyDescent="0.25">
      <c r="A52" s="61">
        <v>45565</v>
      </c>
      <c r="B52" s="215"/>
      <c r="C52" s="207"/>
      <c r="D52" s="216"/>
      <c r="E52" s="219"/>
      <c r="F52" s="216"/>
      <c r="G52" s="219"/>
      <c r="H52" s="216"/>
      <c r="I52" s="216"/>
      <c r="J52" s="216"/>
      <c r="K52" s="216"/>
      <c r="L52" s="220"/>
      <c r="M52" s="90"/>
      <c r="N52" s="64"/>
      <c r="O52" s="64"/>
    </row>
    <row r="53" spans="1:15" ht="15" x14ac:dyDescent="0.25">
      <c r="A53" s="61">
        <v>45596</v>
      </c>
      <c r="B53" s="215"/>
      <c r="C53" s="207"/>
      <c r="D53" s="216"/>
      <c r="E53" s="219"/>
      <c r="F53" s="216"/>
      <c r="G53" s="219"/>
      <c r="H53" s="216"/>
      <c r="I53" s="216"/>
      <c r="J53" s="216"/>
      <c r="K53" s="216"/>
      <c r="L53" s="220"/>
      <c r="M53" s="90"/>
      <c r="N53" s="64"/>
      <c r="O53" s="64"/>
    </row>
    <row r="54" spans="1:15" ht="15" x14ac:dyDescent="0.25">
      <c r="A54" s="61">
        <v>45626</v>
      </c>
      <c r="B54" s="215"/>
      <c r="C54" s="207"/>
      <c r="D54" s="216"/>
      <c r="E54" s="219"/>
      <c r="F54" s="216"/>
      <c r="G54" s="219"/>
      <c r="H54" s="216"/>
      <c r="I54" s="216"/>
      <c r="J54" s="216"/>
      <c r="K54" s="216"/>
      <c r="L54" s="220"/>
      <c r="M54" s="90"/>
      <c r="N54" s="64"/>
      <c r="O54" s="64"/>
    </row>
    <row r="55" spans="1:15" ht="15" x14ac:dyDescent="0.25">
      <c r="A55" s="61">
        <v>45657</v>
      </c>
      <c r="B55" s="215"/>
      <c r="C55" s="207"/>
      <c r="D55" s="216"/>
      <c r="E55" s="219"/>
      <c r="F55" s="216"/>
      <c r="G55" s="219"/>
      <c r="H55" s="216"/>
      <c r="I55" s="216"/>
      <c r="J55" s="216"/>
      <c r="K55" s="216"/>
      <c r="L55" s="220"/>
      <c r="M55" s="90"/>
      <c r="N55" s="64"/>
      <c r="O55" s="64"/>
    </row>
    <row r="56" spans="1:15" ht="15" x14ac:dyDescent="0.25">
      <c r="A56" s="61">
        <v>45688</v>
      </c>
      <c r="B56" s="215"/>
      <c r="C56" s="207"/>
      <c r="D56" s="216"/>
      <c r="E56" s="219"/>
      <c r="F56" s="216"/>
      <c r="G56" s="219"/>
      <c r="H56" s="216"/>
      <c r="I56" s="216"/>
      <c r="J56" s="216"/>
      <c r="K56" s="216"/>
      <c r="L56" s="220"/>
      <c r="M56" s="90"/>
      <c r="N56" s="64"/>
      <c r="O56" s="64"/>
    </row>
    <row r="57" spans="1:15" ht="15" x14ac:dyDescent="0.25">
      <c r="A57" s="61">
        <v>45716</v>
      </c>
      <c r="B57" s="215"/>
      <c r="C57" s="207"/>
      <c r="D57" s="216"/>
      <c r="E57" s="219"/>
      <c r="F57" s="216"/>
      <c r="G57" s="219"/>
      <c r="H57" s="216"/>
      <c r="I57" s="216"/>
      <c r="J57" s="216"/>
      <c r="K57" s="216"/>
      <c r="L57" s="220"/>
      <c r="M57" s="90"/>
      <c r="N57" s="64"/>
      <c r="O57" s="64"/>
    </row>
    <row r="58" spans="1:15" ht="15" customHeight="1" x14ac:dyDescent="0.25">
      <c r="A58" s="61">
        <v>45747</v>
      </c>
      <c r="B58" s="215"/>
      <c r="C58" s="207"/>
      <c r="D58" s="216"/>
      <c r="E58" s="219"/>
      <c r="F58" s="216"/>
      <c r="G58" s="219"/>
      <c r="H58" s="216"/>
      <c r="I58" s="216"/>
      <c r="J58" s="216"/>
      <c r="K58" s="216"/>
      <c r="L58" s="220"/>
      <c r="M58" s="90"/>
      <c r="N58" s="64"/>
      <c r="O58" s="64"/>
    </row>
    <row r="59" spans="1:15" ht="15" customHeight="1" x14ac:dyDescent="0.25">
      <c r="A59" s="61">
        <v>45777</v>
      </c>
      <c r="B59" s="215"/>
      <c r="C59" s="207"/>
      <c r="D59" s="216"/>
      <c r="E59" s="219"/>
      <c r="F59" s="216"/>
      <c r="G59" s="219"/>
      <c r="H59" s="216"/>
      <c r="I59" s="216"/>
      <c r="J59" s="216"/>
      <c r="K59" s="216"/>
      <c r="L59" s="220"/>
      <c r="M59" s="90"/>
      <c r="N59" s="64"/>
      <c r="O59" s="64"/>
    </row>
    <row r="60" spans="1:15" ht="15" customHeight="1" x14ac:dyDescent="0.25">
      <c r="A60" s="61">
        <v>45808</v>
      </c>
      <c r="B60" s="215"/>
      <c r="C60" s="207"/>
      <c r="D60" s="216"/>
      <c r="E60" s="219"/>
      <c r="F60" s="216"/>
      <c r="G60" s="219"/>
      <c r="H60" s="216"/>
      <c r="I60" s="216"/>
      <c r="J60" s="216"/>
      <c r="K60" s="216"/>
      <c r="L60" s="220"/>
      <c r="M60" s="90"/>
      <c r="N60" s="64"/>
      <c r="O60" s="64"/>
    </row>
    <row r="61" spans="1:15" ht="15" x14ac:dyDescent="0.25">
      <c r="A61" s="61">
        <v>45838</v>
      </c>
      <c r="B61" s="215"/>
      <c r="C61" s="207"/>
      <c r="D61" s="216"/>
      <c r="E61" s="219"/>
      <c r="F61" s="216"/>
      <c r="G61" s="219"/>
      <c r="H61" s="216"/>
      <c r="I61" s="216"/>
      <c r="J61" s="216"/>
      <c r="K61" s="216"/>
      <c r="L61" s="220"/>
      <c r="M61" s="90"/>
      <c r="N61" s="64"/>
      <c r="O61" s="64"/>
    </row>
    <row r="62" spans="1:15" ht="15" x14ac:dyDescent="0.25">
      <c r="A62" s="61">
        <v>45869</v>
      </c>
      <c r="B62" s="215"/>
      <c r="C62" s="207"/>
      <c r="D62" s="216"/>
      <c r="E62" s="219"/>
      <c r="F62" s="216"/>
      <c r="G62" s="219"/>
      <c r="H62" s="216"/>
      <c r="I62" s="216"/>
      <c r="J62" s="216"/>
      <c r="K62" s="216"/>
      <c r="L62" s="220"/>
      <c r="M62" s="90"/>
      <c r="N62" s="64"/>
      <c r="O62" s="64"/>
    </row>
    <row r="63" spans="1:15" ht="15" x14ac:dyDescent="0.25">
      <c r="A63" s="61">
        <v>45900</v>
      </c>
      <c r="B63" s="215"/>
      <c r="C63" s="207"/>
      <c r="D63" s="216"/>
      <c r="E63" s="219"/>
      <c r="F63" s="216"/>
      <c r="G63" s="219"/>
      <c r="H63" s="216"/>
      <c r="I63" s="216"/>
      <c r="J63" s="216"/>
      <c r="K63" s="216"/>
      <c r="L63" s="220"/>
      <c r="M63" s="90"/>
      <c r="N63" s="64"/>
      <c r="O63" s="64"/>
    </row>
    <row r="64" spans="1:15" ht="15" x14ac:dyDescent="0.25">
      <c r="A64" s="61">
        <v>45930</v>
      </c>
      <c r="B64" s="215"/>
      <c r="C64" s="207"/>
      <c r="D64" s="216"/>
      <c r="E64" s="219"/>
      <c r="F64" s="216"/>
      <c r="G64" s="219"/>
      <c r="H64" s="216"/>
      <c r="I64" s="216"/>
      <c r="J64" s="216"/>
      <c r="K64" s="216"/>
      <c r="L64" s="220"/>
      <c r="M64" s="90"/>
      <c r="N64" s="64"/>
      <c r="O64" s="64"/>
    </row>
    <row r="65" spans="1:15" ht="15" x14ac:dyDescent="0.25">
      <c r="A65" s="61">
        <v>45961</v>
      </c>
      <c r="B65" s="215"/>
      <c r="C65" s="207"/>
      <c r="D65" s="216"/>
      <c r="E65" s="219"/>
      <c r="F65" s="216"/>
      <c r="G65" s="219"/>
      <c r="H65" s="216"/>
      <c r="I65" s="216"/>
      <c r="J65" s="216"/>
      <c r="K65" s="216"/>
      <c r="L65" s="220"/>
      <c r="M65" s="90"/>
      <c r="N65" s="64"/>
      <c r="O65" s="64"/>
    </row>
    <row r="66" spans="1:15" ht="15" x14ac:dyDescent="0.25">
      <c r="A66" s="61">
        <v>45991</v>
      </c>
      <c r="B66" s="215"/>
      <c r="C66" s="207"/>
      <c r="D66" s="216"/>
      <c r="E66" s="219"/>
      <c r="F66" s="216"/>
      <c r="G66" s="219"/>
      <c r="H66" s="216"/>
      <c r="I66" s="216"/>
      <c r="J66" s="216"/>
      <c r="K66" s="216"/>
      <c r="L66" s="220"/>
      <c r="M66" s="90"/>
      <c r="N66" s="64"/>
    </row>
    <row r="67" spans="1:15" ht="15.75" thickBot="1" x14ac:dyDescent="0.3">
      <c r="A67" s="61">
        <v>46022</v>
      </c>
      <c r="B67" s="221"/>
      <c r="C67" s="222"/>
      <c r="D67" s="223"/>
      <c r="E67" s="224"/>
      <c r="F67" s="223"/>
      <c r="G67" s="224"/>
      <c r="H67" s="223"/>
      <c r="I67" s="223"/>
      <c r="J67" s="223"/>
      <c r="K67" s="223"/>
      <c r="L67" s="225"/>
      <c r="M67" s="90"/>
    </row>
    <row r="68" spans="1:15" ht="13.5" thickTop="1" x14ac:dyDescent="0.2">
      <c r="A68" s="81" t="s">
        <v>63</v>
      </c>
      <c r="B68" s="62"/>
      <c r="C68" s="82">
        <f>C67-SUM('Forecast Additions (R)'!F8:F67)</f>
        <v>0</v>
      </c>
      <c r="D68" s="84">
        <f>F67+SUM(D14:D67)</f>
        <v>0</v>
      </c>
      <c r="E68" s="85">
        <f>G67+SUM(E14:E67)</f>
        <v>0</v>
      </c>
      <c r="F68" s="62"/>
      <c r="G68" s="63"/>
      <c r="H68" s="62"/>
      <c r="I68" s="62"/>
      <c r="J68" s="62"/>
      <c r="K68" s="62"/>
      <c r="L68" s="94"/>
      <c r="M68" s="7"/>
    </row>
    <row r="69" spans="1:15" ht="13.5" thickBot="1" x14ac:dyDescent="0.25">
      <c r="A69" s="68" t="s">
        <v>144</v>
      </c>
      <c r="B69" s="187"/>
      <c r="C69" s="188"/>
      <c r="D69" s="187"/>
      <c r="E69" s="187"/>
      <c r="F69" s="187"/>
      <c r="G69" s="189"/>
      <c r="H69" s="187"/>
      <c r="I69" s="187"/>
      <c r="J69" s="187"/>
      <c r="K69" s="187"/>
      <c r="L69" s="95"/>
      <c r="M69" s="6"/>
      <c r="N69" s="64"/>
      <c r="O69" s="64"/>
    </row>
    <row r="70" spans="1:15" ht="13.5" thickTop="1" x14ac:dyDescent="0.2">
      <c r="A70" s="185" t="s">
        <v>145</v>
      </c>
      <c r="B70" s="226"/>
      <c r="C70" s="214"/>
      <c r="D70" s="214"/>
      <c r="E70" s="214"/>
      <c r="F70" s="214"/>
      <c r="G70" s="214"/>
      <c r="H70" s="214"/>
      <c r="I70" s="214"/>
      <c r="J70" s="214"/>
      <c r="K70" s="214"/>
      <c r="L70" s="227"/>
      <c r="M70" s="6"/>
      <c r="N70" s="64"/>
      <c r="O70" s="64"/>
    </row>
    <row r="71" spans="1:15" ht="13.5" thickBot="1" x14ac:dyDescent="0.25">
      <c r="A71" s="186" t="s">
        <v>146</v>
      </c>
      <c r="B71" s="228"/>
      <c r="C71" s="229"/>
      <c r="D71" s="229"/>
      <c r="E71" s="230"/>
      <c r="F71" s="229"/>
      <c r="G71" s="229"/>
      <c r="H71" s="229"/>
      <c r="I71" s="229"/>
      <c r="J71" s="229"/>
      <c r="K71" s="229"/>
      <c r="L71" s="231"/>
      <c r="M71" s="6"/>
      <c r="N71" s="64"/>
      <c r="O71" s="64"/>
    </row>
    <row r="72" spans="1:15" ht="14.25" thickTop="1" thickBot="1" x14ac:dyDescent="0.25">
      <c r="A72" s="68" t="s">
        <v>143</v>
      </c>
      <c r="B72" s="71"/>
      <c r="C72" s="190"/>
      <c r="D72" s="71"/>
      <c r="E72" s="71"/>
      <c r="F72" s="71"/>
      <c r="G72" s="191"/>
      <c r="H72" s="71"/>
      <c r="I72" s="71"/>
      <c r="J72" s="71"/>
      <c r="K72" s="71"/>
      <c r="L72" s="192"/>
      <c r="M72" s="6"/>
    </row>
    <row r="73" spans="1:15" ht="13.5" thickTop="1" x14ac:dyDescent="0.2">
      <c r="A73" s="69" t="s">
        <v>147</v>
      </c>
      <c r="B73" s="226"/>
      <c r="C73" s="214"/>
      <c r="D73" s="214"/>
      <c r="E73" s="214"/>
      <c r="F73" s="214"/>
      <c r="G73" s="214"/>
      <c r="H73" s="214"/>
      <c r="I73" s="214"/>
      <c r="J73" s="214"/>
      <c r="K73" s="214"/>
      <c r="L73" s="227"/>
      <c r="M73" s="6"/>
      <c r="N73" s="6"/>
    </row>
    <row r="74" spans="1:15" ht="13.5" thickBot="1" x14ac:dyDescent="0.25">
      <c r="A74" s="70" t="s">
        <v>148</v>
      </c>
      <c r="B74" s="228"/>
      <c r="C74" s="229"/>
      <c r="D74" s="229"/>
      <c r="E74" s="230"/>
      <c r="F74" s="229"/>
      <c r="G74" s="229"/>
      <c r="H74" s="229"/>
      <c r="I74" s="229"/>
      <c r="J74" s="229"/>
      <c r="K74" s="229"/>
      <c r="L74" s="231"/>
      <c r="M74" s="6"/>
    </row>
    <row r="75" spans="1:15" ht="15.75" thickTop="1" x14ac:dyDescent="0.25">
      <c r="A75"/>
      <c r="B75"/>
      <c r="C75"/>
      <c r="D75"/>
      <c r="E75"/>
      <c r="F75"/>
      <c r="G75"/>
      <c r="H75"/>
      <c r="I75"/>
      <c r="J75"/>
      <c r="K75"/>
      <c r="L75"/>
      <c r="M75" s="6"/>
    </row>
    <row r="76" spans="1:15" ht="15" x14ac:dyDescent="0.25">
      <c r="A76"/>
      <c r="B76"/>
      <c r="C76"/>
      <c r="D76"/>
      <c r="E76"/>
      <c r="F76"/>
      <c r="G76"/>
      <c r="H76"/>
      <c r="I76"/>
      <c r="J76"/>
      <c r="K76"/>
      <c r="L76"/>
      <c r="M76" s="6"/>
    </row>
    <row r="77" spans="1:15" ht="15" x14ac:dyDescent="0.25">
      <c r="A77"/>
      <c r="B77"/>
      <c r="C77"/>
      <c r="D77"/>
      <c r="E77"/>
      <c r="F77"/>
      <c r="G77"/>
      <c r="H77"/>
      <c r="I77"/>
      <c r="J77"/>
      <c r="K77"/>
      <c r="L77"/>
      <c r="M77" s="6"/>
    </row>
    <row r="78" spans="1:15" ht="15" x14ac:dyDescent="0.25">
      <c r="A78"/>
      <c r="B78"/>
      <c r="C78"/>
      <c r="D78"/>
      <c r="E78"/>
      <c r="F78"/>
      <c r="G78"/>
      <c r="H78"/>
      <c r="I78"/>
      <c r="J78"/>
      <c r="K78"/>
      <c r="L78"/>
      <c r="M78" s="6"/>
    </row>
    <row r="79" spans="1:15" ht="15" x14ac:dyDescent="0.25">
      <c r="A79"/>
      <c r="B79"/>
      <c r="C79"/>
      <c r="D79"/>
      <c r="E79"/>
      <c r="F79"/>
      <c r="G79"/>
      <c r="H79"/>
      <c r="I79"/>
      <c r="J79"/>
      <c r="K79"/>
      <c r="L79"/>
    </row>
    <row r="80" spans="1:15" ht="15" x14ac:dyDescent="0.25">
      <c r="A80"/>
      <c r="B80"/>
      <c r="C80"/>
      <c r="D80"/>
      <c r="E80"/>
      <c r="F80"/>
      <c r="G80"/>
      <c r="H80"/>
      <c r="I80"/>
      <c r="J80"/>
      <c r="K80"/>
      <c r="L80"/>
    </row>
    <row r="81" spans="1:12" ht="15" x14ac:dyDescent="0.25">
      <c r="A81"/>
      <c r="B81"/>
      <c r="C81"/>
      <c r="D81"/>
      <c r="E81"/>
      <c r="F81"/>
      <c r="G81"/>
      <c r="H81"/>
      <c r="I81"/>
      <c r="J81"/>
      <c r="K81"/>
      <c r="L81"/>
    </row>
    <row r="82" spans="1:12" ht="15" x14ac:dyDescent="0.25">
      <c r="A82"/>
      <c r="B82"/>
      <c r="C82"/>
      <c r="D82"/>
      <c r="E82"/>
      <c r="F82"/>
      <c r="G82"/>
      <c r="H82"/>
      <c r="I82"/>
      <c r="J82"/>
      <c r="K82"/>
      <c r="L82"/>
    </row>
    <row r="83" spans="1:12" ht="15" x14ac:dyDescent="0.25">
      <c r="A83"/>
      <c r="B83"/>
      <c r="C83"/>
      <c r="D83"/>
      <c r="E83"/>
      <c r="F83"/>
      <c r="G83"/>
      <c r="H83"/>
      <c r="I83"/>
      <c r="J83"/>
      <c r="K83"/>
      <c r="L83"/>
    </row>
    <row r="84" spans="1:12" ht="15" x14ac:dyDescent="0.25">
      <c r="A84"/>
      <c r="B84"/>
      <c r="C84"/>
      <c r="D84"/>
      <c r="E84"/>
      <c r="F84"/>
      <c r="G84"/>
      <c r="H84"/>
      <c r="I84"/>
      <c r="J84"/>
      <c r="K84"/>
      <c r="L84"/>
    </row>
    <row r="85" spans="1:12" ht="15" x14ac:dyDescent="0.25">
      <c r="A85"/>
      <c r="B85"/>
      <c r="C85"/>
      <c r="D85"/>
      <c r="E85"/>
      <c r="F85"/>
      <c r="G85"/>
      <c r="H85"/>
      <c r="I85"/>
      <c r="J85"/>
      <c r="K85"/>
      <c r="L85"/>
    </row>
    <row r="86" spans="1:12" ht="15" x14ac:dyDescent="0.25">
      <c r="A86"/>
      <c r="B86"/>
      <c r="C86"/>
      <c r="D86"/>
      <c r="E86"/>
      <c r="F86"/>
      <c r="G86"/>
      <c r="H86"/>
      <c r="I86"/>
      <c r="J86"/>
      <c r="K86"/>
      <c r="L86"/>
    </row>
    <row r="87" spans="1:12" ht="15" x14ac:dyDescent="0.25">
      <c r="A87"/>
      <c r="B87"/>
      <c r="C87"/>
      <c r="D87"/>
      <c r="E87"/>
      <c r="F87"/>
      <c r="G87"/>
      <c r="H87"/>
      <c r="I87"/>
      <c r="J87"/>
      <c r="K87"/>
      <c r="L87"/>
    </row>
    <row r="88" spans="1:12" ht="15" x14ac:dyDescent="0.25">
      <c r="A88"/>
      <c r="B88"/>
      <c r="C88"/>
      <c r="D88"/>
      <c r="E88"/>
      <c r="F88"/>
      <c r="G88"/>
      <c r="H88"/>
      <c r="I88"/>
      <c r="J88"/>
      <c r="K88"/>
      <c r="L88"/>
    </row>
    <row r="89" spans="1:12" ht="15" x14ac:dyDescent="0.25">
      <c r="A89"/>
      <c r="B89"/>
      <c r="C89"/>
      <c r="D89"/>
      <c r="E89"/>
      <c r="F89"/>
      <c r="G89"/>
      <c r="H89"/>
      <c r="I89"/>
      <c r="J89"/>
      <c r="K89"/>
      <c r="L89"/>
    </row>
  </sheetData>
  <pageMargins left="0.25" right="0.25" top="0.25" bottom="0.25" header="0.3" footer="0.3"/>
  <pageSetup scale="65" orientation="landscape" r:id="rId1"/>
  <colBreaks count="1" manualBreakCount="1">
    <brk id="12" max="1048575" man="1"/>
  </colBreaks>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Accounting Order</CaseType>
    <IndustryCode xmlns="dc463f71-b30c-4ab2-9473-d307f9d35888">150</IndustryCode>
    <CaseStatus xmlns="dc463f71-b30c-4ab2-9473-d307f9d35888">Closed</CaseStatus>
    <OpenedDate xmlns="dc463f71-b30c-4ab2-9473-d307f9d35888">2021-11-24T08:00:00+00:00</OpenedDate>
    <SignificantOrder xmlns="dc463f71-b30c-4ab2-9473-d307f9d35888">false</SignificantOrder>
    <Date1 xmlns="dc463f71-b30c-4ab2-9473-d307f9d35888">2021-11-24T08:00:00+00:00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210918</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009F85CED416643813B55A925E6BC9E" ma:contentTypeVersion="36" ma:contentTypeDescription="" ma:contentTypeScope="" ma:versionID="88152d5c2ea936e91e18fd4a419a34a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0F75AA-BF48-40A0-B863-65894B2F2174}"/>
</file>

<file path=customXml/itemProps2.xml><?xml version="1.0" encoding="utf-8"?>
<ds:datastoreItem xmlns:ds="http://schemas.openxmlformats.org/officeDocument/2006/customXml" ds:itemID="{87E07129-0448-4F5E-8AD7-2B59389F226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24AF8CDC-5A03-487B-A35F-2E3A36967207}">
  <ds:schemaRefs>
    <ds:schemaRef ds:uri="http://schemas.microsoft.com/sharepoint/v3/contenttype/forms"/>
  </ds:schemaRefs>
</ds:datastoreItem>
</file>

<file path=customXml/itemProps4.xml><?xml version="1.0" encoding="utf-8"?>
<ds:datastoreItem xmlns:ds="http://schemas.openxmlformats.org/officeDocument/2006/customXml" ds:itemID="{4E40223F-8490-4FA3-AF6E-65236AC9B1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REDACTED</vt:lpstr>
      <vt:lpstr>Confidential Attach A (R)</vt:lpstr>
      <vt:lpstr>Summary (R)</vt:lpstr>
      <vt:lpstr>ROR</vt:lpstr>
      <vt:lpstr>Pro-forma Plant Additions=&gt;</vt:lpstr>
      <vt:lpstr>G361 Additions (R)</vt:lpstr>
      <vt:lpstr>G362 Additions (R)</vt:lpstr>
      <vt:lpstr>G363 Additions (R)</vt:lpstr>
      <vt:lpstr>G364 Additions (R)</vt:lpstr>
      <vt:lpstr>G3912 Additions (R)</vt:lpstr>
      <vt:lpstr>G397 Additions (R)</vt:lpstr>
      <vt:lpstr>G303 Additions (R)</vt:lpstr>
      <vt:lpstr>Misc Storage Additions (R)</vt:lpstr>
      <vt:lpstr>Misc IT Additions (R)</vt:lpstr>
      <vt:lpstr>MACRS</vt:lpstr>
      <vt:lpstr>Forecast Additions (R)</vt:lpstr>
      <vt:lpstr>'Confidential Attach A (R)'!Print_Area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Leslie</dc:creator>
  <cp:lastModifiedBy>Lori Traore</cp:lastModifiedBy>
  <cp:lastPrinted>2021-09-17T02:46:24Z</cp:lastPrinted>
  <dcterms:created xsi:type="dcterms:W3CDTF">2013-03-08T01:16:38Z</dcterms:created>
  <dcterms:modified xsi:type="dcterms:W3CDTF">2021-11-23T17:30:16Z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0x0101006E56B4D1795A2E4DB2F0B01679ED314A001009F85CED416643813B55A925E6BC9E</vt:lpwstr>
  </property>
  <property fmtid="{D5CDD505-2E9C-101B-9397-08002B2CF9AE}" pid="3" name="{A44787D4-0540-4523-9961-78E4036D8C6D}">
    <vt:lpwstr>{84F7824F-F530-440B-BA94-70E4A5F2B368}</vt:lpwstr>
  </property>
  <property fmtid="{D5CDD505-2E9C-101B-9397-08002B2CF9AE}" pid="4" name="_docset_NoMedatataSyncRequired">
    <vt:lpwstr>False</vt:lpwstr>
  </property>
  <property fmtid="{D5CDD505-2E9C-101B-9397-08002B2CF9AE}" pid="5" name="IsEFSEC">
    <vt:bool>false</vt:bool>
  </property>
</Properties>
</file>