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yer 1\Documents\MyFiles\Washington Water\2021 Rate Case\"/>
    </mc:Choice>
  </mc:AlternateContent>
  <xr:revisionPtr revIDLastSave="0" documentId="8_{3116F9DE-3FAA-4D5A-B53A-DF74A99E70A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ASD">Sheet1!#REF!</definedName>
    <definedName name="NvsASD">"V2020-12-31"</definedName>
    <definedName name="NvsAutoDrillOk">"VN"</definedName>
    <definedName name="NvsDrillHyperLink" localSheetId="0">"https://psfsprod-vip.calwater.com:1443/psp/FSPROD9_newwin/EMPLOYEE/ERP/c/REPORT_BOOKS.IC_RUN_DRILLDOWN.GBL?Action=A&amp;NVS_INSTANCE=4015848_4015287"</definedName>
    <definedName name="NvsElapsedTime">0.0000462962925666943</definedName>
    <definedName name="NvsEndTime">44253.6810763889</definedName>
    <definedName name="NvsInstLang">"VENG"</definedName>
    <definedName name="NvsInstSpec">"%,FDEPTID,V515"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"V1993-01-01"</definedName>
    <definedName name="NvsPanelSetid">"VCWSCO"</definedName>
    <definedName name="NvsReqBU">"VWWSCO"</definedName>
    <definedName name="NvsReqBUOnly">"VY"</definedName>
    <definedName name="NvsSheetType" localSheetId="0">"M"</definedName>
    <definedName name="NvsTransLed">"VN"</definedName>
    <definedName name="NvsTreeASD">"V2020-12-31"</definedName>
    <definedName name="_xlnm.Print_Area" localSheetId="0">Sheet1!$B:$O</definedName>
    <definedName name="_xlnm.Print_Titles" localSheetId="0">Sheet1!$2:$7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6" i="1" l="1"/>
  <c r="J396" i="1"/>
  <c r="H396" i="1"/>
  <c r="F396" i="1"/>
  <c r="N396" i="1" s="1"/>
  <c r="E396" i="1"/>
  <c r="N394" i="1"/>
  <c r="N392" i="1"/>
  <c r="M392" i="1"/>
  <c r="L392" i="1"/>
  <c r="N391" i="1"/>
  <c r="M391" i="1"/>
  <c r="L391" i="1"/>
  <c r="N390" i="1"/>
  <c r="M390" i="1"/>
  <c r="L390" i="1"/>
  <c r="N386" i="1"/>
  <c r="M386" i="1"/>
  <c r="L386" i="1"/>
  <c r="N385" i="1"/>
  <c r="M385" i="1"/>
  <c r="L385" i="1"/>
  <c r="N384" i="1"/>
  <c r="M384" i="1"/>
  <c r="L384" i="1"/>
  <c r="N381" i="1"/>
  <c r="M381" i="1"/>
  <c r="L381" i="1"/>
  <c r="N380" i="1"/>
  <c r="M380" i="1"/>
  <c r="L380" i="1"/>
  <c r="N377" i="1"/>
  <c r="M377" i="1"/>
  <c r="L377" i="1"/>
  <c r="N376" i="1"/>
  <c r="M376" i="1"/>
  <c r="L376" i="1"/>
  <c r="N375" i="1"/>
  <c r="M375" i="1"/>
  <c r="L375" i="1"/>
  <c r="N374" i="1"/>
  <c r="M374" i="1"/>
  <c r="L374" i="1"/>
  <c r="N371" i="1"/>
  <c r="M371" i="1"/>
  <c r="L371" i="1"/>
  <c r="N370" i="1"/>
  <c r="M370" i="1"/>
  <c r="L370" i="1"/>
  <c r="N367" i="1"/>
  <c r="M367" i="1"/>
  <c r="L367" i="1"/>
  <c r="K363" i="1"/>
  <c r="J363" i="1"/>
  <c r="H363" i="1"/>
  <c r="F363" i="1"/>
  <c r="E363" i="1"/>
  <c r="N361" i="1"/>
  <c r="M361" i="1"/>
  <c r="L361" i="1"/>
  <c r="N360" i="1"/>
  <c r="M360" i="1"/>
  <c r="L360" i="1"/>
  <c r="N359" i="1"/>
  <c r="M359" i="1"/>
  <c r="L359" i="1"/>
  <c r="N358" i="1"/>
  <c r="M358" i="1"/>
  <c r="L358" i="1"/>
  <c r="N357" i="1"/>
  <c r="M357" i="1"/>
  <c r="L357" i="1"/>
  <c r="N356" i="1"/>
  <c r="M356" i="1"/>
  <c r="L356" i="1"/>
  <c r="N355" i="1"/>
  <c r="M355" i="1"/>
  <c r="L355" i="1"/>
  <c r="N354" i="1"/>
  <c r="M354" i="1"/>
  <c r="L354" i="1"/>
  <c r="N353" i="1"/>
  <c r="M353" i="1"/>
  <c r="L353" i="1"/>
  <c r="N352" i="1"/>
  <c r="M352" i="1"/>
  <c r="L352" i="1"/>
  <c r="N351" i="1"/>
  <c r="M351" i="1"/>
  <c r="L351" i="1"/>
  <c r="N350" i="1"/>
  <c r="M350" i="1"/>
  <c r="L350" i="1"/>
  <c r="N349" i="1"/>
  <c r="M349" i="1"/>
  <c r="L349" i="1"/>
  <c r="N348" i="1"/>
  <c r="M348" i="1"/>
  <c r="L348" i="1"/>
  <c r="N347" i="1"/>
  <c r="M347" i="1"/>
  <c r="L347" i="1"/>
  <c r="N346" i="1"/>
  <c r="M346" i="1"/>
  <c r="L346" i="1"/>
  <c r="N345" i="1"/>
  <c r="M345" i="1"/>
  <c r="L345" i="1"/>
  <c r="N343" i="1"/>
  <c r="M343" i="1"/>
  <c r="L343" i="1"/>
  <c r="N341" i="1"/>
  <c r="M341" i="1"/>
  <c r="L341" i="1"/>
  <c r="N340" i="1"/>
  <c r="M340" i="1"/>
  <c r="L340" i="1"/>
  <c r="N337" i="1"/>
  <c r="M337" i="1"/>
  <c r="L337" i="1"/>
  <c r="N336" i="1"/>
  <c r="M336" i="1"/>
  <c r="L336" i="1"/>
  <c r="N335" i="1"/>
  <c r="M335" i="1"/>
  <c r="L335" i="1"/>
  <c r="N334" i="1"/>
  <c r="M334" i="1"/>
  <c r="L334" i="1"/>
  <c r="N333" i="1"/>
  <c r="M333" i="1"/>
  <c r="L333" i="1"/>
  <c r="N332" i="1"/>
  <c r="M332" i="1"/>
  <c r="L332" i="1"/>
  <c r="N331" i="1"/>
  <c r="M331" i="1"/>
  <c r="L331" i="1"/>
  <c r="N330" i="1"/>
  <c r="M330" i="1"/>
  <c r="L330" i="1"/>
  <c r="N327" i="1"/>
  <c r="M327" i="1"/>
  <c r="L327" i="1"/>
  <c r="N326" i="1"/>
  <c r="M326" i="1"/>
  <c r="L326" i="1"/>
  <c r="N325" i="1"/>
  <c r="M325" i="1"/>
  <c r="L325" i="1"/>
  <c r="N323" i="1"/>
  <c r="M323" i="1"/>
  <c r="L323" i="1"/>
  <c r="N322" i="1"/>
  <c r="M322" i="1"/>
  <c r="L322" i="1"/>
  <c r="N321" i="1"/>
  <c r="M321" i="1"/>
  <c r="L321" i="1"/>
  <c r="N320" i="1"/>
  <c r="M320" i="1"/>
  <c r="M363" i="1" s="1"/>
  <c r="L320" i="1"/>
  <c r="N319" i="1"/>
  <c r="M319" i="1"/>
  <c r="L319" i="1"/>
  <c r="N318" i="1"/>
  <c r="M318" i="1"/>
  <c r="L318" i="1"/>
  <c r="N315" i="1"/>
  <c r="M315" i="1"/>
  <c r="L315" i="1"/>
  <c r="N314" i="1"/>
  <c r="M314" i="1"/>
  <c r="L314" i="1"/>
  <c r="N311" i="1"/>
  <c r="M311" i="1"/>
  <c r="L311" i="1"/>
  <c r="K306" i="1"/>
  <c r="K308" i="1"/>
  <c r="K317" i="1"/>
  <c r="J306" i="1"/>
  <c r="J308" i="1" s="1"/>
  <c r="J317" i="1" s="1"/>
  <c r="H306" i="1"/>
  <c r="H308" i="1" s="1"/>
  <c r="H317" i="1" s="1"/>
  <c r="F306" i="1"/>
  <c r="N306" i="1" s="1"/>
  <c r="F308" i="1"/>
  <c r="N308" i="1" s="1"/>
  <c r="E306" i="1"/>
  <c r="E308" i="1" s="1"/>
  <c r="E317" i="1" s="1"/>
  <c r="N305" i="1"/>
  <c r="M305" i="1"/>
  <c r="L305" i="1"/>
  <c r="K303" i="1"/>
  <c r="N303" i="1"/>
  <c r="J303" i="1"/>
  <c r="H303" i="1"/>
  <c r="F303" i="1"/>
  <c r="E303" i="1"/>
  <c r="N302" i="1"/>
  <c r="M302" i="1"/>
  <c r="M306" i="1" s="1"/>
  <c r="L302" i="1"/>
  <c r="N301" i="1"/>
  <c r="M301" i="1"/>
  <c r="M303" i="1" s="1"/>
  <c r="L301" i="1"/>
  <c r="N299" i="1"/>
  <c r="M299" i="1"/>
  <c r="L299" i="1"/>
  <c r="N297" i="1"/>
  <c r="M297" i="1"/>
  <c r="L297" i="1"/>
  <c r="N296" i="1"/>
  <c r="M296" i="1"/>
  <c r="L296" i="1"/>
  <c r="N294" i="1"/>
  <c r="M294" i="1"/>
  <c r="L294" i="1"/>
  <c r="N293" i="1"/>
  <c r="M293" i="1"/>
  <c r="L293" i="1"/>
  <c r="N292" i="1"/>
  <c r="M292" i="1"/>
  <c r="L292" i="1"/>
  <c r="N290" i="1"/>
  <c r="M290" i="1"/>
  <c r="L290" i="1"/>
  <c r="K287" i="1"/>
  <c r="J287" i="1"/>
  <c r="H287" i="1"/>
  <c r="F287" i="1"/>
  <c r="E287" i="1"/>
  <c r="N286" i="1"/>
  <c r="M286" i="1"/>
  <c r="L286" i="1"/>
  <c r="N285" i="1"/>
  <c r="M285" i="1"/>
  <c r="L285" i="1"/>
  <c r="N283" i="1"/>
  <c r="M283" i="1"/>
  <c r="L283" i="1"/>
  <c r="N282" i="1"/>
  <c r="M282" i="1"/>
  <c r="L282" i="1"/>
  <c r="N280" i="1"/>
  <c r="M280" i="1"/>
  <c r="M287" i="1" s="1"/>
  <c r="L280" i="1"/>
  <c r="N279" i="1"/>
  <c r="M279" i="1"/>
  <c r="L279" i="1"/>
  <c r="N277" i="1"/>
  <c r="M277" i="1"/>
  <c r="L277" i="1"/>
  <c r="N276" i="1"/>
  <c r="M276" i="1"/>
  <c r="L276" i="1"/>
  <c r="N275" i="1"/>
  <c r="M275" i="1"/>
  <c r="L275" i="1"/>
  <c r="N273" i="1"/>
  <c r="M273" i="1"/>
  <c r="L273" i="1"/>
  <c r="N272" i="1"/>
  <c r="M272" i="1"/>
  <c r="L272" i="1"/>
  <c r="N271" i="1"/>
  <c r="M271" i="1"/>
  <c r="L271" i="1"/>
  <c r="N270" i="1"/>
  <c r="M270" i="1"/>
  <c r="L270" i="1"/>
  <c r="N269" i="1"/>
  <c r="M269" i="1"/>
  <c r="L269" i="1"/>
  <c r="N268" i="1"/>
  <c r="M268" i="1"/>
  <c r="L268" i="1"/>
  <c r="N267" i="1"/>
  <c r="M267" i="1"/>
  <c r="L267" i="1"/>
  <c r="N266" i="1"/>
  <c r="M266" i="1"/>
  <c r="L266" i="1"/>
  <c r="N264" i="1"/>
  <c r="M264" i="1"/>
  <c r="L264" i="1"/>
  <c r="L287" i="1" s="1"/>
  <c r="N263" i="1"/>
  <c r="M263" i="1"/>
  <c r="L263" i="1"/>
  <c r="N262" i="1"/>
  <c r="M262" i="1"/>
  <c r="L262" i="1"/>
  <c r="N261" i="1"/>
  <c r="M261" i="1"/>
  <c r="L261" i="1"/>
  <c r="N260" i="1"/>
  <c r="M260" i="1"/>
  <c r="L260" i="1"/>
  <c r="L257" i="1"/>
  <c r="N256" i="1"/>
  <c r="M256" i="1"/>
  <c r="L256" i="1"/>
  <c r="N255" i="1"/>
  <c r="M255" i="1"/>
  <c r="L255" i="1"/>
  <c r="N254" i="1"/>
  <c r="M254" i="1"/>
  <c r="L254" i="1"/>
  <c r="N253" i="1"/>
  <c r="M253" i="1"/>
  <c r="L253" i="1"/>
  <c r="N252" i="1"/>
  <c r="M252" i="1"/>
  <c r="L252" i="1"/>
  <c r="N251" i="1"/>
  <c r="M251" i="1"/>
  <c r="L251" i="1"/>
  <c r="N248" i="1"/>
  <c r="M248" i="1"/>
  <c r="L248" i="1"/>
  <c r="N245" i="1"/>
  <c r="M245" i="1"/>
  <c r="L245" i="1"/>
  <c r="N244" i="1"/>
  <c r="M244" i="1"/>
  <c r="L244" i="1"/>
  <c r="N241" i="1"/>
  <c r="M241" i="1"/>
  <c r="L241" i="1"/>
  <c r="N240" i="1"/>
  <c r="M240" i="1"/>
  <c r="L240" i="1"/>
  <c r="N239" i="1"/>
  <c r="M239" i="1"/>
  <c r="L239" i="1"/>
  <c r="N236" i="1"/>
  <c r="M236" i="1"/>
  <c r="L236" i="1"/>
  <c r="N235" i="1"/>
  <c r="M235" i="1"/>
  <c r="L235" i="1"/>
  <c r="N234" i="1"/>
  <c r="M234" i="1"/>
  <c r="L234" i="1"/>
  <c r="N233" i="1"/>
  <c r="M233" i="1"/>
  <c r="L233" i="1"/>
  <c r="N232" i="1"/>
  <c r="M232" i="1"/>
  <c r="L232" i="1"/>
  <c r="N231" i="1"/>
  <c r="M231" i="1"/>
  <c r="L231" i="1"/>
  <c r="N230" i="1"/>
  <c r="M230" i="1"/>
  <c r="L230" i="1"/>
  <c r="N229" i="1"/>
  <c r="M229" i="1"/>
  <c r="L229" i="1"/>
  <c r="N226" i="1"/>
  <c r="M226" i="1"/>
  <c r="L226" i="1"/>
  <c r="N225" i="1"/>
  <c r="M225" i="1"/>
  <c r="L225" i="1"/>
  <c r="N224" i="1"/>
  <c r="M224" i="1"/>
  <c r="L224" i="1"/>
  <c r="N223" i="1"/>
  <c r="M223" i="1"/>
  <c r="L223" i="1"/>
  <c r="N222" i="1"/>
  <c r="M222" i="1"/>
  <c r="L222" i="1"/>
  <c r="N221" i="1"/>
  <c r="M221" i="1"/>
  <c r="L221" i="1"/>
  <c r="N220" i="1"/>
  <c r="M220" i="1"/>
  <c r="L220" i="1"/>
  <c r="N219" i="1"/>
  <c r="M219" i="1"/>
  <c r="L219" i="1"/>
  <c r="N218" i="1"/>
  <c r="M218" i="1"/>
  <c r="L218" i="1"/>
  <c r="N217" i="1"/>
  <c r="M217" i="1"/>
  <c r="L217" i="1"/>
  <c r="N216" i="1"/>
  <c r="M216" i="1"/>
  <c r="L216" i="1"/>
  <c r="N215" i="1"/>
  <c r="M215" i="1"/>
  <c r="L215" i="1"/>
  <c r="N214" i="1"/>
  <c r="M214" i="1"/>
  <c r="L214" i="1"/>
  <c r="N213" i="1"/>
  <c r="M213" i="1"/>
  <c r="L213" i="1"/>
  <c r="N212" i="1"/>
  <c r="M212" i="1"/>
  <c r="L212" i="1"/>
  <c r="N211" i="1"/>
  <c r="M211" i="1"/>
  <c r="L211" i="1"/>
  <c r="N210" i="1"/>
  <c r="M210" i="1"/>
  <c r="L210" i="1"/>
  <c r="N209" i="1"/>
  <c r="M209" i="1"/>
  <c r="L209" i="1"/>
  <c r="N208" i="1"/>
  <c r="M208" i="1"/>
  <c r="L208" i="1"/>
  <c r="N207" i="1"/>
  <c r="M207" i="1"/>
  <c r="L207" i="1"/>
  <c r="N206" i="1"/>
  <c r="M206" i="1"/>
  <c r="L206" i="1"/>
  <c r="N205" i="1"/>
  <c r="M205" i="1"/>
  <c r="L205" i="1"/>
  <c r="N204" i="1"/>
  <c r="M204" i="1"/>
  <c r="L204" i="1"/>
  <c r="N203" i="1"/>
  <c r="M203" i="1"/>
  <c r="L203" i="1"/>
  <c r="N202" i="1"/>
  <c r="M202" i="1"/>
  <c r="L202" i="1"/>
  <c r="N201" i="1"/>
  <c r="M201" i="1"/>
  <c r="L201" i="1"/>
  <c r="N200" i="1"/>
  <c r="M200" i="1"/>
  <c r="L200" i="1"/>
  <c r="N199" i="1"/>
  <c r="M199" i="1"/>
  <c r="L199" i="1"/>
  <c r="N198" i="1"/>
  <c r="M198" i="1"/>
  <c r="L198" i="1"/>
  <c r="N197" i="1"/>
  <c r="M197" i="1"/>
  <c r="L197" i="1"/>
  <c r="N196" i="1"/>
  <c r="M196" i="1"/>
  <c r="L196" i="1"/>
  <c r="N195" i="1"/>
  <c r="M195" i="1"/>
  <c r="L195" i="1"/>
  <c r="N191" i="1"/>
  <c r="M191" i="1"/>
  <c r="L191" i="1"/>
  <c r="N190" i="1"/>
  <c r="M190" i="1"/>
  <c r="L190" i="1"/>
  <c r="N189" i="1"/>
  <c r="M189" i="1"/>
  <c r="L189" i="1"/>
  <c r="N188" i="1"/>
  <c r="M188" i="1"/>
  <c r="L188" i="1"/>
  <c r="N187" i="1"/>
  <c r="M187" i="1"/>
  <c r="L187" i="1"/>
  <c r="N186" i="1"/>
  <c r="M186" i="1"/>
  <c r="L186" i="1"/>
  <c r="N185" i="1"/>
  <c r="M185" i="1"/>
  <c r="L185" i="1"/>
  <c r="N184" i="1"/>
  <c r="M184" i="1"/>
  <c r="L184" i="1"/>
  <c r="N183" i="1"/>
  <c r="M183" i="1"/>
  <c r="L183" i="1"/>
  <c r="N182" i="1"/>
  <c r="M182" i="1"/>
  <c r="L182" i="1"/>
  <c r="N181" i="1"/>
  <c r="M181" i="1"/>
  <c r="L181" i="1"/>
  <c r="N180" i="1"/>
  <c r="M180" i="1"/>
  <c r="L180" i="1"/>
  <c r="N179" i="1"/>
  <c r="M179" i="1"/>
  <c r="L179" i="1"/>
  <c r="N178" i="1"/>
  <c r="M178" i="1"/>
  <c r="L178" i="1"/>
  <c r="N177" i="1"/>
  <c r="M177" i="1"/>
  <c r="L177" i="1"/>
  <c r="N176" i="1"/>
  <c r="M176" i="1"/>
  <c r="L176" i="1"/>
  <c r="N175" i="1"/>
  <c r="M175" i="1"/>
  <c r="L175" i="1"/>
  <c r="N174" i="1"/>
  <c r="M174" i="1"/>
  <c r="L174" i="1"/>
  <c r="N173" i="1"/>
  <c r="M173" i="1"/>
  <c r="L173" i="1"/>
  <c r="N172" i="1"/>
  <c r="M172" i="1"/>
  <c r="L172" i="1"/>
  <c r="N171" i="1"/>
  <c r="M171" i="1"/>
  <c r="L171" i="1"/>
  <c r="N168" i="1"/>
  <c r="M168" i="1"/>
  <c r="L168" i="1"/>
  <c r="N166" i="1"/>
  <c r="M166" i="1"/>
  <c r="L166" i="1"/>
  <c r="N165" i="1"/>
  <c r="M165" i="1"/>
  <c r="L165" i="1"/>
  <c r="N163" i="1"/>
  <c r="M163" i="1"/>
  <c r="L163" i="1"/>
  <c r="N162" i="1"/>
  <c r="M162" i="1"/>
  <c r="L162" i="1"/>
  <c r="N158" i="1"/>
  <c r="M158" i="1"/>
  <c r="L158" i="1"/>
  <c r="N157" i="1"/>
  <c r="M157" i="1"/>
  <c r="L157" i="1"/>
  <c r="N156" i="1"/>
  <c r="M156" i="1"/>
  <c r="L156" i="1"/>
  <c r="N155" i="1"/>
  <c r="M155" i="1"/>
  <c r="L155" i="1"/>
  <c r="N154" i="1"/>
  <c r="M154" i="1"/>
  <c r="L154" i="1"/>
  <c r="N153" i="1"/>
  <c r="M153" i="1"/>
  <c r="L153" i="1"/>
  <c r="N152" i="1"/>
  <c r="M152" i="1"/>
  <c r="L152" i="1"/>
  <c r="N151" i="1"/>
  <c r="M151" i="1"/>
  <c r="L151" i="1"/>
  <c r="N150" i="1"/>
  <c r="M150" i="1"/>
  <c r="L150" i="1"/>
  <c r="N149" i="1"/>
  <c r="M149" i="1"/>
  <c r="L149" i="1"/>
  <c r="N148" i="1"/>
  <c r="M148" i="1"/>
  <c r="L148" i="1"/>
  <c r="N145" i="1"/>
  <c r="M145" i="1"/>
  <c r="L145" i="1"/>
  <c r="N142" i="1"/>
  <c r="M142" i="1"/>
  <c r="L142" i="1"/>
  <c r="N141" i="1"/>
  <c r="M141" i="1"/>
  <c r="L141" i="1"/>
  <c r="N135" i="1"/>
  <c r="M135" i="1"/>
  <c r="L135" i="1"/>
  <c r="N133" i="1"/>
  <c r="M133" i="1"/>
  <c r="K132" i="1"/>
  <c r="J132" i="1"/>
  <c r="H132" i="1"/>
  <c r="F132" i="1"/>
  <c r="L132" i="1" s="1"/>
  <c r="N132" i="1"/>
  <c r="E132" i="1"/>
  <c r="N130" i="1"/>
  <c r="M130" i="1"/>
  <c r="L130" i="1"/>
  <c r="N129" i="1"/>
  <c r="M129" i="1"/>
  <c r="L129" i="1"/>
  <c r="N128" i="1"/>
  <c r="M128" i="1"/>
  <c r="L128" i="1"/>
  <c r="N126" i="1"/>
  <c r="M126" i="1"/>
  <c r="L126" i="1"/>
  <c r="N124" i="1"/>
  <c r="M124" i="1"/>
  <c r="L124" i="1"/>
  <c r="N123" i="1"/>
  <c r="M123" i="1"/>
  <c r="L123" i="1"/>
  <c r="N120" i="1"/>
  <c r="M120" i="1"/>
  <c r="L120" i="1"/>
  <c r="N119" i="1"/>
  <c r="M119" i="1"/>
  <c r="L119" i="1"/>
  <c r="N118" i="1"/>
  <c r="M118" i="1"/>
  <c r="L118" i="1"/>
  <c r="N117" i="1"/>
  <c r="M117" i="1"/>
  <c r="L117" i="1"/>
  <c r="N116" i="1"/>
  <c r="M116" i="1"/>
  <c r="L116" i="1"/>
  <c r="N115" i="1"/>
  <c r="M115" i="1"/>
  <c r="L115" i="1"/>
  <c r="N114" i="1"/>
  <c r="M114" i="1"/>
  <c r="L114" i="1"/>
  <c r="N113" i="1"/>
  <c r="M113" i="1"/>
  <c r="L113" i="1"/>
  <c r="N112" i="1"/>
  <c r="M112" i="1"/>
  <c r="L112" i="1"/>
  <c r="N107" i="1"/>
  <c r="M107" i="1"/>
  <c r="L107" i="1"/>
  <c r="N105" i="1"/>
  <c r="N104" i="1"/>
  <c r="N103" i="1"/>
  <c r="N101" i="1"/>
  <c r="M101" i="1"/>
  <c r="L101" i="1"/>
  <c r="N100" i="1"/>
  <c r="M100" i="1"/>
  <c r="L100" i="1"/>
  <c r="N99" i="1"/>
  <c r="M99" i="1"/>
  <c r="L99" i="1"/>
  <c r="N98" i="1"/>
  <c r="M98" i="1"/>
  <c r="L98" i="1"/>
  <c r="N97" i="1"/>
  <c r="M97" i="1"/>
  <c r="L97" i="1"/>
  <c r="N96" i="1"/>
  <c r="M96" i="1"/>
  <c r="L96" i="1"/>
  <c r="N93" i="1"/>
  <c r="M93" i="1"/>
  <c r="L93" i="1"/>
  <c r="N92" i="1"/>
  <c r="M92" i="1"/>
  <c r="L92" i="1"/>
  <c r="N91" i="1"/>
  <c r="M91" i="1"/>
  <c r="L91" i="1"/>
  <c r="N87" i="1"/>
  <c r="M87" i="1"/>
  <c r="L87" i="1"/>
  <c r="N86" i="1"/>
  <c r="M86" i="1"/>
  <c r="L86" i="1"/>
  <c r="N82" i="1"/>
  <c r="M82" i="1"/>
  <c r="L82" i="1"/>
  <c r="N81" i="1"/>
  <c r="M81" i="1"/>
  <c r="L81" i="1"/>
  <c r="N80" i="1"/>
  <c r="M80" i="1"/>
  <c r="L80" i="1"/>
  <c r="N79" i="1"/>
  <c r="M79" i="1"/>
  <c r="L79" i="1"/>
  <c r="N78" i="1"/>
  <c r="M78" i="1"/>
  <c r="L78" i="1"/>
  <c r="N77" i="1"/>
  <c r="M77" i="1"/>
  <c r="L77" i="1"/>
  <c r="N76" i="1"/>
  <c r="M76" i="1"/>
  <c r="L76" i="1"/>
  <c r="N75" i="1"/>
  <c r="M75" i="1"/>
  <c r="L75" i="1"/>
  <c r="N73" i="1"/>
  <c r="M73" i="1"/>
  <c r="L73" i="1"/>
  <c r="N71" i="1"/>
  <c r="M71" i="1"/>
  <c r="L71" i="1"/>
  <c r="N70" i="1"/>
  <c r="M70" i="1"/>
  <c r="L70" i="1"/>
  <c r="N69" i="1"/>
  <c r="M69" i="1"/>
  <c r="L69" i="1"/>
  <c r="N68" i="1"/>
  <c r="M68" i="1"/>
  <c r="L68" i="1"/>
  <c r="N67" i="1"/>
  <c r="M67" i="1"/>
  <c r="L67" i="1"/>
  <c r="N63" i="1"/>
  <c r="M63" i="1"/>
  <c r="L63" i="1"/>
  <c r="N62" i="1"/>
  <c r="M62" i="1"/>
  <c r="L62" i="1"/>
  <c r="N61" i="1"/>
  <c r="M61" i="1"/>
  <c r="L61" i="1"/>
  <c r="N60" i="1"/>
  <c r="M60" i="1"/>
  <c r="L60" i="1"/>
  <c r="J55" i="1"/>
  <c r="N53" i="1"/>
  <c r="M53" i="1"/>
  <c r="L53" i="1"/>
  <c r="N52" i="1"/>
  <c r="M52" i="1"/>
  <c r="L52" i="1"/>
  <c r="N51" i="1"/>
  <c r="M51" i="1"/>
  <c r="L51" i="1"/>
  <c r="N50" i="1"/>
  <c r="M50" i="1"/>
  <c r="L50" i="1"/>
  <c r="K47" i="1"/>
  <c r="K55" i="1" s="1"/>
  <c r="J47" i="1"/>
  <c r="H47" i="1"/>
  <c r="H55" i="1"/>
  <c r="F47" i="1"/>
  <c r="F55" i="1" s="1"/>
  <c r="N55" i="1" s="1"/>
  <c r="E47" i="1"/>
  <c r="E55" i="1"/>
  <c r="N46" i="1"/>
  <c r="M46" i="1"/>
  <c r="L46" i="1"/>
  <c r="N45" i="1"/>
  <c r="M45" i="1"/>
  <c r="L45" i="1"/>
  <c r="N44" i="1"/>
  <c r="M44" i="1"/>
  <c r="L44" i="1"/>
  <c r="N43" i="1"/>
  <c r="M43" i="1"/>
  <c r="L43" i="1"/>
  <c r="N42" i="1"/>
  <c r="M42" i="1"/>
  <c r="L42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1" i="1"/>
  <c r="M11" i="1"/>
  <c r="L11" i="1"/>
  <c r="N10" i="1"/>
  <c r="M10" i="1"/>
  <c r="L10" i="1"/>
  <c r="I4" i="1"/>
  <c r="N47" i="1"/>
  <c r="F317" i="1" l="1"/>
  <c r="N317" i="1" s="1"/>
  <c r="M47" i="1"/>
  <c r="M55" i="1" s="1"/>
  <c r="N363" i="1"/>
  <c r="M396" i="1"/>
  <c r="L47" i="1"/>
  <c r="L55" i="1" s="1"/>
  <c r="M132" i="1"/>
  <c r="M308" i="1"/>
  <c r="N287" i="1"/>
  <c r="L363" i="1"/>
  <c r="L396" i="1"/>
  <c r="L306" i="1"/>
  <c r="L308" i="1" s="1"/>
  <c r="L317" i="1"/>
  <c r="L303" i="1"/>
  <c r="M317" i="1"/>
</calcChain>
</file>

<file path=xl/sharedStrings.xml><?xml version="1.0" encoding="utf-8"?>
<sst xmlns="http://schemas.openxmlformats.org/spreadsheetml/2006/main" count="801" uniqueCount="788">
  <si>
    <t>%,AFF,FACCOUNT,UACCOUNT</t>
  </si>
  <si>
    <t>%,AFF,FDESCR,UDESCR</t>
  </si>
  <si>
    <t>NUMBER</t>
  </si>
  <si>
    <t>DESCRIPTION</t>
  </si>
  <si>
    <t>%,C</t>
  </si>
  <si>
    <t>ASSETS</t>
  </si>
  <si>
    <t xml:space="preserve"> </t>
  </si>
  <si>
    <t xml:space="preserve">  UTILITY PLANT</t>
  </si>
  <si>
    <t xml:space="preserve">  CURRENT ASSETS</t>
  </si>
  <si>
    <t>%,LACTUALS,FACCOUNT,TREPORTING,X,NUNBILLREV</t>
  </si>
  <si>
    <t xml:space="preserve">    MATERIALS AND SUPPLIES</t>
  </si>
  <si>
    <t>%,LACTUALS,FACCOUNT,TREPORTING,X,NMATERIALS</t>
  </si>
  <si>
    <t>OTHER ASSETS</t>
  </si>
  <si>
    <t xml:space="preserve">    REGULATORY ASSETS</t>
  </si>
  <si>
    <t>%,LACTUALS,FACCOUNT,TREPORTING,X,NREGULATORY</t>
  </si>
  <si>
    <t>%,LACTUALS,FACCOUNT,TREPORTING,NASSETS</t>
  </si>
  <si>
    <t>%,LACTUALS,FACCOUNT,TREPORTING,NCURRASSETS</t>
  </si>
  <si>
    <t>%,LACTUALS,FACCOUNT,TREPORTING,NOTHERASSETS,NINVESTMENTS</t>
  </si>
  <si>
    <t>CAPITALIZATION AND LIABILITES</t>
  </si>
  <si>
    <t>%,LACTUALS,FACCOUNT,TREPORTING,X,NCOMMONSTK</t>
  </si>
  <si>
    <t xml:space="preserve">    RETAINED EARNINGS</t>
  </si>
  <si>
    <t>%,LACTUALS,FACCOUNT,TREPORTING,X,NAOCL</t>
  </si>
  <si>
    <t xml:space="preserve">    PREFERRED STOCK</t>
  </si>
  <si>
    <t>%,LACTUALS,FACCOUNT,TREPORTING,X,NPREFSTOCK</t>
  </si>
  <si>
    <t>%,LACTUALS,FACCOUNT,TREPORTING,X,NNOTEPAYABLE</t>
  </si>
  <si>
    <t xml:space="preserve">       ACCOUNTS PAYABLE</t>
  </si>
  <si>
    <t>%,LACTUALS,FACCOUNT,TREPORTING,X,NPAYABLES</t>
  </si>
  <si>
    <t xml:space="preserve">       UNAMORT INV TAX CR</t>
  </si>
  <si>
    <t>%,LACTUALS,FACCOUNT,TREPORTING,X,NINVESTAXCR</t>
  </si>
  <si>
    <t xml:space="preserve">       DEFERRED INC TAXES</t>
  </si>
  <si>
    <t>%,LACTUALS,FACCOUNT,TREPORTING,X,NDEFINCTAX</t>
  </si>
  <si>
    <t>%,LACTUALS,FACCOUNT,TREPORTING,X,NREGULATLIAB</t>
  </si>
  <si>
    <t xml:space="preserve">       ADV FOR CONSTRUCTION</t>
  </si>
  <si>
    <t>%,LACTUALS,FACCOUNT,TREPORTING,X,NADVANCONST</t>
  </si>
  <si>
    <t xml:space="preserve">       CONTRIBUTIONS IN AID OF CONST</t>
  </si>
  <si>
    <t>%,LACTUALS,FACCOUNT,TREPORTING,X,NCONTRIBINAID</t>
  </si>
  <si>
    <t xml:space="preserve">        NET RETAINED EARNINGS</t>
  </si>
  <si>
    <t>%,LACTUALS,FACCOUNT,TREPORTING,X,NDIVIDENDS</t>
  </si>
  <si>
    <t>%,LACTUALS,FACCOUNT,TREPORTING,NCAPITALIZATION,NINCSTMT,NLIABILITIES,NDIVIDENDS</t>
  </si>
  <si>
    <t xml:space="preserve"> ACCUM DEPR &amp; AMORT</t>
  </si>
  <si>
    <t>%,LACTUALS,FACCOUNT,TREPORTING,X,NACCUM DEP/AMORT</t>
  </si>
  <si>
    <t>%,LACTUALS,FACCOUNT,TREPORTING,X,NCASH,NTEMPCASHINV,NWORKINGFD</t>
  </si>
  <si>
    <t xml:space="preserve">     CASH AND EQUIVALENTS</t>
  </si>
  <si>
    <t xml:space="preserve">    RECEIVABLES</t>
  </si>
  <si>
    <t xml:space="preserve">    UNBILLED REVENUE</t>
  </si>
  <si>
    <t xml:space="preserve">   TAXES AND OTHER PREPAIDS</t>
  </si>
  <si>
    <t>%,LACTUALS,FACCOUNT,TREPORTING,X,NPREPAIDEXP,NCLEARING,NINTERCOACCT</t>
  </si>
  <si>
    <t xml:space="preserve">    OTHER ASSETS</t>
  </si>
  <si>
    <t xml:space="preserve">    COMMON STOCK AND PAID IN CAPITAL</t>
  </si>
  <si>
    <t xml:space="preserve">   LONG TERM DEBT</t>
  </si>
  <si>
    <t>%,LACTUALS,FACCOUNT,TREPORTING,X,NLTDEBT</t>
  </si>
  <si>
    <t xml:space="preserve">       SHORT TERM BORROWINGS</t>
  </si>
  <si>
    <t xml:space="preserve">       ACCRUED EXPENSES AND OTHER</t>
  </si>
  <si>
    <t>%,SBAL</t>
  </si>
  <si>
    <t>Explanation</t>
  </si>
  <si>
    <t>Beg Year</t>
  </si>
  <si>
    <t>%,LACTUALS,FACCOUNT,TREPORTING,X,NLAND</t>
  </si>
  <si>
    <t>%,LACTUALS,FACCOUNT,TREPORTING,X,NDEPRE PLANT &amp; EQUIP</t>
  </si>
  <si>
    <t>%,LACTUALS,FACCOUNT,TREPORTING,X,NCONSTRPROG</t>
  </si>
  <si>
    <t>%,LACTUALS,FACCOUNT,TREPORTING,X,NINTANGIBLE</t>
  </si>
  <si>
    <t>%,LACTUALS,FACCOUNT,TREPORTING,X,NCUSTOMERS_NET</t>
  </si>
  <si>
    <t>%,LACTUALS,FACCOUNT,TREPORTING,X,NOTHAR</t>
  </si>
  <si>
    <t>%,LACTUALS,FACCOUNT,TREPORTING,X,NOTHER,NINVESTMENTS</t>
  </si>
  <si>
    <t xml:space="preserve">    Operating Revenues</t>
  </si>
  <si>
    <t>%,LACTUALS,FACCOUNT,TREPORTING,X,NREVENUES</t>
  </si>
  <si>
    <t xml:space="preserve">    Operating Expenses</t>
  </si>
  <si>
    <t>%,LACTUALS,FACCOUNT,TREPORTING,X,NPURCHWATER</t>
  </si>
  <si>
    <t>%,LACTUALS,FACCOUNT,TREPORTING,X,NPURCHPOWER</t>
  </si>
  <si>
    <t>%,LACTUALS,FACCOUNT,TREPORTING,X,NPUMP TAXES</t>
  </si>
  <si>
    <t xml:space="preserve">   Other Operating Expenses</t>
  </si>
  <si>
    <t>%,LACTUALS,FACCOUNT,TREPORTING,X,NNEW BUSINESS</t>
  </si>
  <si>
    <t xml:space="preserve">   Maintenance</t>
  </si>
  <si>
    <t>%,LACTUALS,FACCOUNT,TREPORTING,X,NMAINTENANCE</t>
  </si>
  <si>
    <t xml:space="preserve">   Depreciation and Amortization</t>
  </si>
  <si>
    <t>%,LACTUALS,FACCOUNT,TREPORTING,X,NDEPREC</t>
  </si>
  <si>
    <t xml:space="preserve">   Federal Income Taxes</t>
  </si>
  <si>
    <t>%,LACTUALS,FACCOUNT,TREPORTING,X,NFEDERAL INCOME TAX</t>
  </si>
  <si>
    <t xml:space="preserve">   State Income Taxes</t>
  </si>
  <si>
    <t>%,LACTUALS,FACCOUNT,TREPORTING,X,NSTATE FRANCHISE TAX</t>
  </si>
  <si>
    <t xml:space="preserve">   Taxes Other than Income Taxes</t>
  </si>
  <si>
    <t>%,LACTUALS,FACCOUNT,TREPORTING,X,NTAXESOTHINC</t>
  </si>
  <si>
    <t xml:space="preserve">   Other Income and Expenses</t>
  </si>
  <si>
    <t xml:space="preserve">   Interest</t>
  </si>
  <si>
    <t>%,LACTUALS,FACCOUNT,TREPORTING,X,NINT LTD DEBT</t>
  </si>
  <si>
    <t>%,LACTUALS,FACCOUNT,TREPORTING,X,NOTHER INTEREST</t>
  </si>
  <si>
    <t>%,LACTUALS,FACCOUNT,TREPORTING,X,NINTEREST CAPITALIZED</t>
  </si>
  <si>
    <t>%,LACTUALS,FACCOUNT,TREPORTING,X,NAMORT BONDS</t>
  </si>
  <si>
    <t>%,LACTUALS,FACCOUNT,TREPORTING,NINCSTMT</t>
  </si>
  <si>
    <t>%,SALLYEAR0-1</t>
  </si>
  <si>
    <t>Total Utility Plant</t>
  </si>
  <si>
    <t>%,LACTUALS,FACCOUNT,TREPORTING,XDYYNYN00,NTAXES_REC</t>
  </si>
  <si>
    <t>%,LACTUALS,FACCOUNT,TREPORTING,X,NACCRGENTAX,NINCOMETAX</t>
  </si>
  <si>
    <t>%,LACTUALS,FACCOUNT,TREPORTING,X,NACCRINTEREST</t>
  </si>
  <si>
    <t xml:space="preserve">       REGULATORY LIABILITES</t>
  </si>
  <si>
    <t xml:space="preserve">       OTHER LONG-TERM LIABILITIES</t>
  </si>
  <si>
    <t>%,LACTUALS,FACCOUNT,TREPORTING,XDYYNYN00,NOTHER_LIAB</t>
  </si>
  <si>
    <t xml:space="preserve">      Total Other Assets</t>
  </si>
  <si>
    <t xml:space="preserve">      Total Stockholders Equity</t>
  </si>
  <si>
    <t xml:space="preserve">      Total Capitalization</t>
  </si>
  <si>
    <t xml:space="preserve">      Total Retained Earnings</t>
  </si>
  <si>
    <t xml:space="preserve">      Total Current Liabilities</t>
  </si>
  <si>
    <t xml:space="preserve">      Total Net Utility Plant</t>
  </si>
  <si>
    <t xml:space="preserve">      Total Capitalization and Liabilities</t>
  </si>
  <si>
    <t>YTD Change</t>
  </si>
  <si>
    <t>Last Qtr</t>
  </si>
  <si>
    <t>Qtr Change</t>
  </si>
  <si>
    <t>%,SBAL-3PER</t>
  </si>
  <si>
    <t>%,LACTUALS,FACCOUNT,TREPORTING,XDYYNYN00,N"OTHER ACCRUED"</t>
  </si>
  <si>
    <t>%,SBAL-12PER</t>
  </si>
  <si>
    <t>Last Year'Qtr</t>
  </si>
  <si>
    <t>Last Year</t>
  </si>
  <si>
    <t>Y/Qtr Change</t>
  </si>
  <si>
    <t>in thousands</t>
  </si>
  <si>
    <t>%,LACTUALS,FACCOUNT,TREPORTING,X,N"CURRENT PORTION-LTD"</t>
  </si>
  <si>
    <t>Current maturities of LT Debt</t>
  </si>
  <si>
    <t>%,LACTUALS,FACCOUNT,TREPORTING,X,NOTHER INCOME TAXES</t>
  </si>
  <si>
    <t>%,LACTUALS,FACCOUNT,TREPORTING,XDYYNYN00,N"INTANGIBLE ASSETS"</t>
  </si>
  <si>
    <t>%,LACTUALS,FACCOUNT,TREPORTING,XDYYNYN00,NLTINTERCOREC</t>
  </si>
  <si>
    <t xml:space="preserve">       PAYABLE TO AFFILIATES</t>
  </si>
  <si>
    <t>%,LACTUALS,FACCOUNT,TREPORTING,XDYYNYN00,NINTERCOPAY</t>
  </si>
  <si>
    <t>%,LACTUALS,FACCOUNT,TREPORTING,XDYYNYY01,NOTHER_REVENUE</t>
  </si>
  <si>
    <t>%,LACTUALS,FACCOUNT,TREPORTING,XDYYNYY01,NOTHER_EXPENSE</t>
  </si>
  <si>
    <t>%,LACTUALS,FACCOUNT,TREPORTING,XDYYNYY01,N"GAIN ON SALE OF PROP"</t>
  </si>
  <si>
    <t>%,LACTUALS,FACCOUNT,TREPORTING,XDYYNYY01,N"MISCELLANEOUS CHGS"</t>
  </si>
  <si>
    <t>%,LACTUALS,FACCOUNT,TREPORTING,XDYYNYN00,NRE,NRES</t>
  </si>
  <si>
    <t>Current Balance</t>
  </si>
  <si>
    <t>Monthly Activity</t>
  </si>
  <si>
    <t>%,SPER</t>
  </si>
  <si>
    <t xml:space="preserve">         Total Other Income and Expenses</t>
  </si>
  <si>
    <t>%,LACTUALS,FACCOUNT,TREPORTING,X,NGENADMIN</t>
  </si>
  <si>
    <t>%,LACTUALS,FACCOUNT,TREPORTING,X,NOTHPROD,NCUSTACCTEXP,NRENTS,NADMINCHG</t>
  </si>
  <si>
    <t>%,LACTUALS,FACCOUNT,TREPORTING,X,NGO ALLOCATION</t>
  </si>
  <si>
    <t>%,V103061</t>
  </si>
  <si>
    <t>103061</t>
  </si>
  <si>
    <t>Land</t>
  </si>
  <si>
    <t>%,V103110</t>
  </si>
  <si>
    <t>103110</t>
  </si>
  <si>
    <t>Struct &amp; Improve-Supply Plant</t>
  </si>
  <si>
    <t>%,V103150</t>
  </si>
  <si>
    <t>103150</t>
  </si>
  <si>
    <t>Wells-Supply Plant</t>
  </si>
  <si>
    <t>%,V103210</t>
  </si>
  <si>
    <t>103210</t>
  </si>
  <si>
    <t>Struct &amp; Imp- Pumping Plant</t>
  </si>
  <si>
    <t>%,V103240</t>
  </si>
  <si>
    <t>103240</t>
  </si>
  <si>
    <t>Pumping Equipment</t>
  </si>
  <si>
    <t>%,V103241</t>
  </si>
  <si>
    <t>103241</t>
  </si>
  <si>
    <t>System Control Computer Equip</t>
  </si>
  <si>
    <t>%,V103310</t>
  </si>
  <si>
    <t>103310</t>
  </si>
  <si>
    <t>Struct &amp; Improve-Treat Plant</t>
  </si>
  <si>
    <t>%,V103320</t>
  </si>
  <si>
    <t>103320</t>
  </si>
  <si>
    <t>Water Treatment Equipment</t>
  </si>
  <si>
    <t>%,V103420</t>
  </si>
  <si>
    <t>103420</t>
  </si>
  <si>
    <t>Reservoirs &amp; Tanks</t>
  </si>
  <si>
    <t>%,V103435</t>
  </si>
  <si>
    <t>103435</t>
  </si>
  <si>
    <t>Ductile Iron Pipe-T &amp; D Mains</t>
  </si>
  <si>
    <t>%,V103436</t>
  </si>
  <si>
    <t>103436</t>
  </si>
  <si>
    <t>Plastic Pipe-T &amp; D Mains</t>
  </si>
  <si>
    <t>%,V103450</t>
  </si>
  <si>
    <t>103450</t>
  </si>
  <si>
    <t>Services-Trans &amp; Distr Mains</t>
  </si>
  <si>
    <t>%,V103460</t>
  </si>
  <si>
    <t>103460</t>
  </si>
  <si>
    <t>Meters &amp; Meter Boxes</t>
  </si>
  <si>
    <t>%,V103480</t>
  </si>
  <si>
    <t>103480</t>
  </si>
  <si>
    <t>Hydrants-T &amp; D Mains</t>
  </si>
  <si>
    <t>%,V103720</t>
  </si>
  <si>
    <t>103720</t>
  </si>
  <si>
    <t>Office Furn &amp; Equip-Gen Plant</t>
  </si>
  <si>
    <t>%,V103721</t>
  </si>
  <si>
    <t>103721</t>
  </si>
  <si>
    <t>Office-Electronic Equipment</t>
  </si>
  <si>
    <t>%,V103730</t>
  </si>
  <si>
    <t>103730</t>
  </si>
  <si>
    <t>Transportation Equip-Gen Plant</t>
  </si>
  <si>
    <t>%,V103760</t>
  </si>
  <si>
    <t>103760</t>
  </si>
  <si>
    <t>Communication Equip-Gen Plant</t>
  </si>
  <si>
    <t>%,V103770</t>
  </si>
  <si>
    <t>103770</t>
  </si>
  <si>
    <t>Power Operated Equip-Gen Plant</t>
  </si>
  <si>
    <t>%,V103780</t>
  </si>
  <si>
    <t>103780</t>
  </si>
  <si>
    <t>Tools, Shop &amp; Garage Equip</t>
  </si>
  <si>
    <t>%,V103790</t>
  </si>
  <si>
    <t>103790</t>
  </si>
  <si>
    <t>Other General Plant</t>
  </si>
  <si>
    <t>%,V103925</t>
  </si>
  <si>
    <t>103925</t>
  </si>
  <si>
    <t>Asset Retirement Obligation</t>
  </si>
  <si>
    <t>%,V103000</t>
  </si>
  <si>
    <t>103000</t>
  </si>
  <si>
    <t>Construction Work in Progress</t>
  </si>
  <si>
    <t>%,V103099</t>
  </si>
  <si>
    <t>103099</t>
  </si>
  <si>
    <t>WIP-reclass cities</t>
  </si>
  <si>
    <t>%,V143600</t>
  </si>
  <si>
    <t>143600</t>
  </si>
  <si>
    <t>Pr Tax, Benefits-Wip</t>
  </si>
  <si>
    <t>%,V143700</t>
  </si>
  <si>
    <t>143700</t>
  </si>
  <si>
    <t>Constr Overhead</t>
  </si>
  <si>
    <t>%,V101300</t>
  </si>
  <si>
    <t>101300</t>
  </si>
  <si>
    <t>Intangibles</t>
  </si>
  <si>
    <t>%,V103010</t>
  </si>
  <si>
    <t>103010</t>
  </si>
  <si>
    <t>Organization</t>
  </si>
  <si>
    <t>%,V103030</t>
  </si>
  <si>
    <t>103030</t>
  </si>
  <si>
    <t>Other Intangible Plant</t>
  </si>
  <si>
    <t>%,V105000</t>
  </si>
  <si>
    <t>105000</t>
  </si>
  <si>
    <t>Plant Acq Adjustment</t>
  </si>
  <si>
    <t>%,V250100</t>
  </si>
  <si>
    <t>250100</t>
  </si>
  <si>
    <t>Res Depr Util Plant in Service</t>
  </si>
  <si>
    <t>%,V251101</t>
  </si>
  <si>
    <t>251101</t>
  </si>
  <si>
    <t>Leased Office Improv/Other</t>
  </si>
  <si>
    <t>%,V252100</t>
  </si>
  <si>
    <t>252100</t>
  </si>
  <si>
    <t>Res Depr ARO</t>
  </si>
  <si>
    <t>%,V120100</t>
  </si>
  <si>
    <t>120100</t>
  </si>
  <si>
    <t>Cash General Funds</t>
  </si>
  <si>
    <t>%,V120502</t>
  </si>
  <si>
    <t>120502</t>
  </si>
  <si>
    <t>Cash - Electronic Customer Pay</t>
  </si>
  <si>
    <t>%,V122100</t>
  </si>
  <si>
    <t>122100</t>
  </si>
  <si>
    <t>Petty Cash Funds</t>
  </si>
  <si>
    <t>%,V125100</t>
  </si>
  <si>
    <t>125100</t>
  </si>
  <si>
    <t>A/R Customers</t>
  </si>
  <si>
    <t>%,V125101</t>
  </si>
  <si>
    <t>125101</t>
  </si>
  <si>
    <t>A/R-Customers-Clearing</t>
  </si>
  <si>
    <t>%,V125199</t>
  </si>
  <si>
    <t>125199</t>
  </si>
  <si>
    <t>A/R-Customers-Unmatched</t>
  </si>
  <si>
    <t>%,V254100</t>
  </si>
  <si>
    <t>254100</t>
  </si>
  <si>
    <t>Res Uncollect Accts</t>
  </si>
  <si>
    <t>%,V125204</t>
  </si>
  <si>
    <t>125204</t>
  </si>
  <si>
    <t>Misc A/R-Leases</t>
  </si>
  <si>
    <t>%,V125215</t>
  </si>
  <si>
    <t>125215</t>
  </si>
  <si>
    <t>AR Miscellaneous</t>
  </si>
  <si>
    <t>%,V125299</t>
  </si>
  <si>
    <t>125299</t>
  </si>
  <si>
    <t>A/R - Contribution/Extension</t>
  </si>
  <si>
    <t>%,V125500</t>
  </si>
  <si>
    <t>125500</t>
  </si>
  <si>
    <t>Acct Rec - Cities</t>
  </si>
  <si>
    <t>%,V897540</t>
  </si>
  <si>
    <t>897540</t>
  </si>
  <si>
    <t>Employee Benefits Allocation</t>
  </si>
  <si>
    <t>%,V897635</t>
  </si>
  <si>
    <t>897635</t>
  </si>
  <si>
    <t>Other Repairs</t>
  </si>
  <si>
    <t>%,V897636</t>
  </si>
  <si>
    <t>897636</t>
  </si>
  <si>
    <t>Distribution Sample</t>
  </si>
  <si>
    <t>%,V125000</t>
  </si>
  <si>
    <t>125000</t>
  </si>
  <si>
    <t>Unbilled Revenue</t>
  </si>
  <si>
    <t>%,V131100</t>
  </si>
  <si>
    <t>131100</t>
  </si>
  <si>
    <t>Materials &amp; Supplies</t>
  </si>
  <si>
    <t>%,V258200</t>
  </si>
  <si>
    <t>258200</t>
  </si>
  <si>
    <t>Inventory Reserve</t>
  </si>
  <si>
    <t>%,V121025</t>
  </si>
  <si>
    <t>121025</t>
  </si>
  <si>
    <t>Restrict Cash - Misc Deposit</t>
  </si>
  <si>
    <t>%,V132500</t>
  </si>
  <si>
    <t>132500</t>
  </si>
  <si>
    <t>Other Prepayments</t>
  </si>
  <si>
    <t>%,V132511</t>
  </si>
  <si>
    <t>132511</t>
  </si>
  <si>
    <t>Prepaid P-Card</t>
  </si>
  <si>
    <t>%,V143400</t>
  </si>
  <si>
    <t>143400</t>
  </si>
  <si>
    <t>Stores Overhead</t>
  </si>
  <si>
    <t>%,V146200</t>
  </si>
  <si>
    <t>146200</t>
  </si>
  <si>
    <t>Cash Over Or Short</t>
  </si>
  <si>
    <t>%,V103001</t>
  </si>
  <si>
    <t>103001</t>
  </si>
  <si>
    <t>Non-Service Benefit Reg - CWIP</t>
  </si>
  <si>
    <t>%,V143610</t>
  </si>
  <si>
    <t>143610</t>
  </si>
  <si>
    <t>Non-Service Benefit - CWIP</t>
  </si>
  <si>
    <t>%,V143710</t>
  </si>
  <si>
    <t>143710</t>
  </si>
  <si>
    <t>COH Non-Service Benefit - CWIP</t>
  </si>
  <si>
    <t>%,V149302</t>
  </si>
  <si>
    <t>149302</t>
  </si>
  <si>
    <t>Reg Asset-Well Retirement Obl</t>
  </si>
  <si>
    <t>%,V149310</t>
  </si>
  <si>
    <t>149310</t>
  </si>
  <si>
    <t>Non-Service Benefit Reg Asset</t>
  </si>
  <si>
    <t>%,V149315</t>
  </si>
  <si>
    <t>149315</t>
  </si>
  <si>
    <t>NS Benefit Reg Liab - Accum</t>
  </si>
  <si>
    <t>%,V149316</t>
  </si>
  <si>
    <t>149316</t>
  </si>
  <si>
    <t>NS Benefit Reg Asset - Blanket</t>
  </si>
  <si>
    <t>%,V149400</t>
  </si>
  <si>
    <t>149400</t>
  </si>
  <si>
    <t>Reg Asset-Accd Vacat</t>
  </si>
  <si>
    <t>%,V149700</t>
  </si>
  <si>
    <t>149700</t>
  </si>
  <si>
    <t>Intangible Asset-Goodwill/Serp</t>
  </si>
  <si>
    <t>%,V103830</t>
  </si>
  <si>
    <t>103830</t>
  </si>
  <si>
    <t>Leased Property-Cap Op Lease</t>
  </si>
  <si>
    <t>%,V146602</t>
  </si>
  <si>
    <t>146602</t>
  </si>
  <si>
    <t>LT Receivables - Leases</t>
  </si>
  <si>
    <t>%,V200000</t>
  </si>
  <si>
    <t>200000</t>
  </si>
  <si>
    <t>Common Capital Stock</t>
  </si>
  <si>
    <t>%,V601100</t>
  </si>
  <si>
    <t>601100</t>
  </si>
  <si>
    <t>Residential Metered</t>
  </si>
  <si>
    <t>%,V601200</t>
  </si>
  <si>
    <t>601200</t>
  </si>
  <si>
    <t>Business Metered</t>
  </si>
  <si>
    <t>%,V602100</t>
  </si>
  <si>
    <t>602100</t>
  </si>
  <si>
    <t>Residential Flat</t>
  </si>
  <si>
    <t>%,V603100</t>
  </si>
  <si>
    <t>603100</t>
  </si>
  <si>
    <t>Irrigation Metered</t>
  </si>
  <si>
    <t>%,V605000</t>
  </si>
  <si>
    <t>605000</t>
  </si>
  <si>
    <t>Public Fire Protect</t>
  </si>
  <si>
    <t>%,V609000</t>
  </si>
  <si>
    <t>609000</t>
  </si>
  <si>
    <t>Ot Sales &amp; Service</t>
  </si>
  <si>
    <t>%,V609080</t>
  </si>
  <si>
    <t>609080</t>
  </si>
  <si>
    <t>Service Revenue - Reconnect</t>
  </si>
  <si>
    <t>%,V609081</t>
  </si>
  <si>
    <t>609081</t>
  </si>
  <si>
    <t>Service Rev - Name Transfer</t>
  </si>
  <si>
    <t>%,V609082</t>
  </si>
  <si>
    <t>609082</t>
  </si>
  <si>
    <t>Service Revenue - Hand Deliver</t>
  </si>
  <si>
    <t>%,V609100</t>
  </si>
  <si>
    <t>609100</t>
  </si>
  <si>
    <t>Unbilled Rev Adjust</t>
  </si>
  <si>
    <t>%,V704000</t>
  </si>
  <si>
    <t>704000</t>
  </si>
  <si>
    <t>Purchased Water</t>
  </si>
  <si>
    <t>%,V726200</t>
  </si>
  <si>
    <t>726200</t>
  </si>
  <si>
    <t>Purchased Power</t>
  </si>
  <si>
    <t>%,V791000</t>
  </si>
  <si>
    <t>791000</t>
  </si>
  <si>
    <t>Admin &amp; General Exp</t>
  </si>
  <si>
    <t>%,V791001</t>
  </si>
  <si>
    <t>791001</t>
  </si>
  <si>
    <t>Wages-Admin &amp; Gen Sal GO Only</t>
  </si>
  <si>
    <t>%,V792100</t>
  </si>
  <si>
    <t>792100</t>
  </si>
  <si>
    <t>Employees Dues</t>
  </si>
  <si>
    <t>%,V792300</t>
  </si>
  <si>
    <t>792300</t>
  </si>
  <si>
    <t>Telephone &amp; Telegraph</t>
  </si>
  <si>
    <t>%,V792500</t>
  </si>
  <si>
    <t>792500</t>
  </si>
  <si>
    <t>Office Supply &amp; Expense</t>
  </si>
  <si>
    <t>%,V792501</t>
  </si>
  <si>
    <t>792501</t>
  </si>
  <si>
    <t>Office Supplies</t>
  </si>
  <si>
    <t>%,V792502</t>
  </si>
  <si>
    <t>792502</t>
  </si>
  <si>
    <t>Temporary Labor</t>
  </si>
  <si>
    <t>%,V792505</t>
  </si>
  <si>
    <t>792505</t>
  </si>
  <si>
    <t>Bank Fee</t>
  </si>
  <si>
    <t>%,V792600</t>
  </si>
  <si>
    <t>792600</t>
  </si>
  <si>
    <t>Travel -Miscellaneous</t>
  </si>
  <si>
    <t>%,V792601</t>
  </si>
  <si>
    <t>792601</t>
  </si>
  <si>
    <t>Travel-Meals</t>
  </si>
  <si>
    <t>%,V792603</t>
  </si>
  <si>
    <t>792603</t>
  </si>
  <si>
    <t>Training &amp; Seminars</t>
  </si>
  <si>
    <t>%,V794100</t>
  </si>
  <si>
    <t>794100</t>
  </si>
  <si>
    <t>Compensation Insurance</t>
  </si>
  <si>
    <t>%,V794300</t>
  </si>
  <si>
    <t>794300</t>
  </si>
  <si>
    <t>Safety And Training</t>
  </si>
  <si>
    <t>%,V794400</t>
  </si>
  <si>
    <t>794400</t>
  </si>
  <si>
    <t>Liability Insurance</t>
  </si>
  <si>
    <t>%,V795099</t>
  </si>
  <si>
    <t>795099</t>
  </si>
  <si>
    <t>Off Duty Time Allocation</t>
  </si>
  <si>
    <t>%,V795400</t>
  </si>
  <si>
    <t>795400</t>
  </si>
  <si>
    <t>Benefits Transferred</t>
  </si>
  <si>
    <t>%,V798200</t>
  </si>
  <si>
    <t>798200</t>
  </si>
  <si>
    <t>Other Outside Services</t>
  </si>
  <si>
    <t>%,V799400</t>
  </si>
  <si>
    <t>799400</t>
  </si>
  <si>
    <t>General Corporate Expense</t>
  </si>
  <si>
    <t>%,V799500</t>
  </si>
  <si>
    <t>799500</t>
  </si>
  <si>
    <t>Miscellaneous General Expense</t>
  </si>
  <si>
    <t>%,V799700</t>
  </si>
  <si>
    <t>799700</t>
  </si>
  <si>
    <t>G&amp;A Allocation In/Out</t>
  </si>
  <si>
    <t>%,V799998</t>
  </si>
  <si>
    <t>799998</t>
  </si>
  <si>
    <t>%,V799999</t>
  </si>
  <si>
    <t>799999</t>
  </si>
  <si>
    <t>%,V701001</t>
  </si>
  <si>
    <t>701001</t>
  </si>
  <si>
    <t>%,V703002</t>
  </si>
  <si>
    <t>703002</t>
  </si>
  <si>
    <t>%,V703030</t>
  </si>
  <si>
    <t>703030</t>
  </si>
  <si>
    <t>%,V721001</t>
  </si>
  <si>
    <t>721001</t>
  </si>
  <si>
    <t>%,V723000</t>
  </si>
  <si>
    <t>723000</t>
  </si>
  <si>
    <t>%,V724000</t>
  </si>
  <si>
    <t>724000</t>
  </si>
  <si>
    <t>%,V725000</t>
  </si>
  <si>
    <t>725000</t>
  </si>
  <si>
    <t>%,V725010</t>
  </si>
  <si>
    <t>725010</t>
  </si>
  <si>
    <t>%,V727320</t>
  </si>
  <si>
    <t>727320</t>
  </si>
  <si>
    <t>%,V741001</t>
  </si>
  <si>
    <t>741001</t>
  </si>
  <si>
    <t>%,V742000</t>
  </si>
  <si>
    <t>742000</t>
  </si>
  <si>
    <t>%,V742004</t>
  </si>
  <si>
    <t>742004</t>
  </si>
  <si>
    <t>%,V742006</t>
  </si>
  <si>
    <t>742006</t>
  </si>
  <si>
    <t>%,V743000</t>
  </si>
  <si>
    <t>743000</t>
  </si>
  <si>
    <t>%,V745000</t>
  </si>
  <si>
    <t>745000</t>
  </si>
  <si>
    <t>%,V751001</t>
  </si>
  <si>
    <t>751001</t>
  </si>
  <si>
    <t>%,V753200</t>
  </si>
  <si>
    <t>753200</t>
  </si>
  <si>
    <t>%,V753210</t>
  </si>
  <si>
    <t>753210</t>
  </si>
  <si>
    <t>%,V753301</t>
  </si>
  <si>
    <t>753301</t>
  </si>
  <si>
    <t>%,V756000</t>
  </si>
  <si>
    <t>756000</t>
  </si>
  <si>
    <t>%,V771001</t>
  </si>
  <si>
    <t>771001</t>
  </si>
  <si>
    <t>%,V772000</t>
  </si>
  <si>
    <t>772000</t>
  </si>
  <si>
    <t>%,V773300</t>
  </si>
  <si>
    <t>773300</t>
  </si>
  <si>
    <t>%,V773400</t>
  </si>
  <si>
    <t>773400</t>
  </si>
  <si>
    <t>%,V773403</t>
  </si>
  <si>
    <t>773403</t>
  </si>
  <si>
    <t>%,V774201</t>
  </si>
  <si>
    <t>774201</t>
  </si>
  <si>
    <t>%,V774300</t>
  </si>
  <si>
    <t>774300</t>
  </si>
  <si>
    <t>%,V775000</t>
  </si>
  <si>
    <t>775000</t>
  </si>
  <si>
    <t>%,V776000</t>
  </si>
  <si>
    <t>776000</t>
  </si>
  <si>
    <t>%,V811030</t>
  </si>
  <si>
    <t>811030</t>
  </si>
  <si>
    <t>%,V812000</t>
  </si>
  <si>
    <t>812000</t>
  </si>
  <si>
    <t>%,V706000</t>
  </si>
  <si>
    <t>706000</t>
  </si>
  <si>
    <t>Supervision &amp; Engineer Exp</t>
  </si>
  <si>
    <t>%,V728900</t>
  </si>
  <si>
    <t>728900</t>
  </si>
  <si>
    <t>Misc Expense</t>
  </si>
  <si>
    <t>%,V746001</t>
  </si>
  <si>
    <t>746001</t>
  </si>
  <si>
    <t>Wages-WaterTreat Plant Mainten</t>
  </si>
  <si>
    <t>%,V761000</t>
  </si>
  <si>
    <t>761000</t>
  </si>
  <si>
    <t>Trans &amp; Distribution Mains</t>
  </si>
  <si>
    <t>%,V763000</t>
  </si>
  <si>
    <t>763000</t>
  </si>
  <si>
    <t>Services</t>
  </si>
  <si>
    <t>%,V764000</t>
  </si>
  <si>
    <t>764000</t>
  </si>
  <si>
    <t>Meters</t>
  </si>
  <si>
    <t>%,V805100</t>
  </si>
  <si>
    <t>805100</t>
  </si>
  <si>
    <t>General Structure &amp; Improv</t>
  </si>
  <si>
    <t>%,V503000</t>
  </si>
  <si>
    <t>503000</t>
  </si>
  <si>
    <t>Depreciation</t>
  </si>
  <si>
    <t>%,V504000</t>
  </si>
  <si>
    <t>504000</t>
  </si>
  <si>
    <t>Amor Ltd Term Invest</t>
  </si>
  <si>
    <t>%,V507300</t>
  </si>
  <si>
    <t>507300</t>
  </si>
  <si>
    <t>Federal Income Tax</t>
  </si>
  <si>
    <t>%,V507100</t>
  </si>
  <si>
    <t>507100</t>
  </si>
  <si>
    <t>Other Taxes</t>
  </si>
  <si>
    <t>%,V507106</t>
  </si>
  <si>
    <t>507106</t>
  </si>
  <si>
    <t>Property Taxes</t>
  </si>
  <si>
    <t>%,V507107</t>
  </si>
  <si>
    <t>507107</t>
  </si>
  <si>
    <t>Public Service Company Tax</t>
  </si>
  <si>
    <t>%,V507108</t>
  </si>
  <si>
    <t>507108</t>
  </si>
  <si>
    <t>General Excise Tax</t>
  </si>
  <si>
    <t>%,V507199</t>
  </si>
  <si>
    <t>507199</t>
  </si>
  <si>
    <t>Reg Employer Payroll Tax Alloc</t>
  </si>
  <si>
    <t>%,V522101</t>
  </si>
  <si>
    <t>522101</t>
  </si>
  <si>
    <t>Op Prop-Lease Revenu</t>
  </si>
  <si>
    <t>%,V522130</t>
  </si>
  <si>
    <t>522130</t>
  </si>
  <si>
    <t>Alloc Out NonReg Rev-Ant Lease</t>
  </si>
  <si>
    <t>%,V524100</t>
  </si>
  <si>
    <t>524100</t>
  </si>
  <si>
    <t>Interest Income</t>
  </si>
  <si>
    <t>%,V526006</t>
  </si>
  <si>
    <t>526006</t>
  </si>
  <si>
    <t>Other</t>
  </si>
  <si>
    <t>%,V522102</t>
  </si>
  <si>
    <t>522102</t>
  </si>
  <si>
    <t>Op Prop-Lease Expens</t>
  </si>
  <si>
    <t>%,V536030</t>
  </si>
  <si>
    <t>536030</t>
  </si>
  <si>
    <t>NS Pension Cost Allocation</t>
  </si>
  <si>
    <t>%,V537010</t>
  </si>
  <si>
    <t>537010</t>
  </si>
  <si>
    <t>NS Pension Reg - Amortization</t>
  </si>
  <si>
    <t>%,V885199</t>
  </si>
  <si>
    <t>885199</t>
  </si>
  <si>
    <t>Non Reg CWSCO Payroll TX</t>
  </si>
  <si>
    <t>%,V887954</t>
  </si>
  <si>
    <t>887954</t>
  </si>
  <si>
    <t>%,V887999</t>
  </si>
  <si>
    <t>887999</t>
  </si>
  <si>
    <t>%,V888120</t>
  </si>
  <si>
    <t>888120</t>
  </si>
  <si>
    <t>Admin Charges</t>
  </si>
  <si>
    <t>%,V522202</t>
  </si>
  <si>
    <t>522202</t>
  </si>
  <si>
    <t>New Business Expense</t>
  </si>
  <si>
    <t>%,V522203</t>
  </si>
  <si>
    <t>522203</t>
  </si>
  <si>
    <t>New Business - Meals</t>
  </si>
  <si>
    <t>%,V526100</t>
  </si>
  <si>
    <t>526100</t>
  </si>
  <si>
    <t>Gain On Sale Of Prop</t>
  </si>
  <si>
    <t>%,V538100</t>
  </si>
  <si>
    <t>538100</t>
  </si>
  <si>
    <t>Charitable Contrib</t>
  </si>
  <si>
    <t>%,V507301</t>
  </si>
  <si>
    <t>507301</t>
  </si>
  <si>
    <t>Non-op Income Tax-Fed</t>
  </si>
  <si>
    <t>%,V535000</t>
  </si>
  <si>
    <t>535000</t>
  </si>
  <si>
    <t>Other Interest Exp</t>
  </si>
  <si>
    <t>%,V535001</t>
  </si>
  <si>
    <t>535001</t>
  </si>
  <si>
    <t>Loans</t>
  </si>
  <si>
    <t>%,V535100</t>
  </si>
  <si>
    <t>535100</t>
  </si>
  <si>
    <t>Interest Capitalized</t>
  </si>
  <si>
    <t>%,V212900</t>
  </si>
  <si>
    <t>212900</t>
  </si>
  <si>
    <t>Long Term Interco Debt</t>
  </si>
  <si>
    <t>%,V223101</t>
  </si>
  <si>
    <t>223101</t>
  </si>
  <si>
    <t>Payable To Cal Water</t>
  </si>
  <si>
    <t>%,V222052</t>
  </si>
  <si>
    <t>222052</t>
  </si>
  <si>
    <t>Taxes - City of Gig Harbor</t>
  </si>
  <si>
    <t>%,V222090</t>
  </si>
  <si>
    <t>222090</t>
  </si>
  <si>
    <t>Business and Occupation Tax</t>
  </si>
  <si>
    <t>%,V222101</t>
  </si>
  <si>
    <t>222101</t>
  </si>
  <si>
    <t>Sales Use Tax Liability</t>
  </si>
  <si>
    <t>%,V222108</t>
  </si>
  <si>
    <t>222108</t>
  </si>
  <si>
    <t>ESPP Employee Withholdings</t>
  </si>
  <si>
    <t>%,V222190</t>
  </si>
  <si>
    <t>222190</t>
  </si>
  <si>
    <t>Unmatch A/P</t>
  </si>
  <si>
    <t>%,V222199</t>
  </si>
  <si>
    <t>222199</t>
  </si>
  <si>
    <t>Accrued Acct Payable</t>
  </si>
  <si>
    <t>%,V222211</t>
  </si>
  <si>
    <t>222211</t>
  </si>
  <si>
    <t>Lease Payable</t>
  </si>
  <si>
    <t>%,V228100</t>
  </si>
  <si>
    <t>228100</t>
  </si>
  <si>
    <t>%,V220098</t>
  </si>
  <si>
    <t>220098</t>
  </si>
  <si>
    <t>Current Portion of Oper Lease</t>
  </si>
  <si>
    <t>%,V222113</t>
  </si>
  <si>
    <t>222113</t>
  </si>
  <si>
    <t>Accrued Vacation</t>
  </si>
  <si>
    <t>%,V222206</t>
  </si>
  <si>
    <t>222206</t>
  </si>
  <si>
    <t>Miscellaneous</t>
  </si>
  <si>
    <t>%,V222401</t>
  </si>
  <si>
    <t>222401</t>
  </si>
  <si>
    <t>Pension Fund Liability</t>
  </si>
  <si>
    <t>%,V222501</t>
  </si>
  <si>
    <t>222501</t>
  </si>
  <si>
    <t>Basic Life</t>
  </si>
  <si>
    <t>%,V222503</t>
  </si>
  <si>
    <t>222503</t>
  </si>
  <si>
    <t>Addl Life Insurance</t>
  </si>
  <si>
    <t>%,V222803</t>
  </si>
  <si>
    <t>222803</t>
  </si>
  <si>
    <t>FLI ( Empl) for Family LeaVE</t>
  </si>
  <si>
    <t>%,V222804</t>
  </si>
  <si>
    <t>222804</t>
  </si>
  <si>
    <t>MLI ( Empy ) for Medical Leave</t>
  </si>
  <si>
    <t>%,V222805</t>
  </si>
  <si>
    <t>222805</t>
  </si>
  <si>
    <t>MLI ( Emplyr ) Medical Leave</t>
  </si>
  <si>
    <t>%,V227000</t>
  </si>
  <si>
    <t>227000</t>
  </si>
  <si>
    <t>Customer Deposits</t>
  </si>
  <si>
    <t>%,V227100</t>
  </si>
  <si>
    <t>227100</t>
  </si>
  <si>
    <t>Const Meter Deposits</t>
  </si>
  <si>
    <t>%,V227800</t>
  </si>
  <si>
    <t>227800</t>
  </si>
  <si>
    <t>Lease Deposits</t>
  </si>
  <si>
    <t>%,V241700</t>
  </si>
  <si>
    <t>241700</t>
  </si>
  <si>
    <t>Fed Contribution-Tax</t>
  </si>
  <si>
    <t>%,V256000</t>
  </si>
  <si>
    <t>256000</t>
  </si>
  <si>
    <t>Uninsured Loss Reserve</t>
  </si>
  <si>
    <t>%,V257306</t>
  </si>
  <si>
    <t>257306</t>
  </si>
  <si>
    <t>Group Health Plan - employee c</t>
  </si>
  <si>
    <t>%,V257602</t>
  </si>
  <si>
    <t>257602</t>
  </si>
  <si>
    <t>Employer Contrib-Retiree</t>
  </si>
  <si>
    <t>%,V149500</t>
  </si>
  <si>
    <t>149500</t>
  </si>
  <si>
    <t>Def Fed Tax Asset</t>
  </si>
  <si>
    <t>%,V213310</t>
  </si>
  <si>
    <t>213310</t>
  </si>
  <si>
    <t>NS Benefit Reg CIAC account</t>
  </si>
  <si>
    <t>%,V213315</t>
  </si>
  <si>
    <t>213315</t>
  </si>
  <si>
    <t>NS Benefit Reg CIAC Accum</t>
  </si>
  <si>
    <t>%,V249100</t>
  </si>
  <si>
    <t>249100</t>
  </si>
  <si>
    <t>Fed   Tax Regul Liab</t>
  </si>
  <si>
    <t>%,V241000</t>
  </si>
  <si>
    <t>241000</t>
  </si>
  <si>
    <t>Advance Construction</t>
  </si>
  <si>
    <t>%,V265100</t>
  </si>
  <si>
    <t>265100</t>
  </si>
  <si>
    <t>CIAC Contribution</t>
  </si>
  <si>
    <t>%,V265300</t>
  </si>
  <si>
    <t>265300</t>
  </si>
  <si>
    <t>CIAC Accum Depreciation</t>
  </si>
  <si>
    <t>%,V214030</t>
  </si>
  <si>
    <t>214030</t>
  </si>
  <si>
    <t>Obligation - Capital Op Leases</t>
  </si>
  <si>
    <t>%,V249002</t>
  </si>
  <si>
    <t>249002</t>
  </si>
  <si>
    <t>Reg Liab-Well Retirement Oblig</t>
  </si>
  <si>
    <t>Depreciation plant &amp; equipment</t>
  </si>
  <si>
    <t>Construction work in progress</t>
  </si>
  <si>
    <t>Intangible assets</t>
  </si>
  <si>
    <t>Accum deprec &amp; amortization</t>
  </si>
  <si>
    <t>Cash</t>
  </si>
  <si>
    <t>Customers net of allowance</t>
  </si>
  <si>
    <t>Taxes Receivable</t>
  </si>
  <si>
    <t>Other Accounts Receivable</t>
  </si>
  <si>
    <t>Materials and Supplies Net</t>
  </si>
  <si>
    <t>Prepaid Expenses</t>
  </si>
  <si>
    <t>Current assets:</t>
  </si>
  <si>
    <t>Regulatory Assets</t>
  </si>
  <si>
    <t>Intangible Assets</t>
  </si>
  <si>
    <t>Long Term Intercompany Rec</t>
  </si>
  <si>
    <t>Other Assets</t>
  </si>
  <si>
    <t>Common Stock</t>
  </si>
  <si>
    <t>Retained Earnings</t>
  </si>
  <si>
    <t>Operating Revenues</t>
  </si>
  <si>
    <t>Pump taxes</t>
  </si>
  <si>
    <t>General &amp; Administrative Exp</t>
  </si>
  <si>
    <t>PubCo Allocation In/Out</t>
  </si>
  <si>
    <t>GO Dept Allocation In/Out</t>
  </si>
  <si>
    <t>General Office Allocation</t>
  </si>
  <si>
    <t>Wages - Source of Supply Opera</t>
  </si>
  <si>
    <t>Misc Exp Other</t>
  </si>
  <si>
    <t>Allocation of Miscellaneous</t>
  </si>
  <si>
    <t>Wages - Pumping Operations</t>
  </si>
  <si>
    <t>Fuel For Power Production</t>
  </si>
  <si>
    <t>Pump Expense</t>
  </si>
  <si>
    <t>Miscellaneous Expense</t>
  </si>
  <si>
    <t>Allocation of Payroll</t>
  </si>
  <si>
    <t>Equipment Rental</t>
  </si>
  <si>
    <t>Wages - Water Treatment Operat</t>
  </si>
  <si>
    <t>Operation Expenses</t>
  </si>
  <si>
    <t>Bacterial Laboratory Expenses</t>
  </si>
  <si>
    <t>Outside Lab Fees</t>
  </si>
  <si>
    <t>Misc Expenses</t>
  </si>
  <si>
    <t>Water Treatment Allocation</t>
  </si>
  <si>
    <t>Wages-Trans &amp; Dist</t>
  </si>
  <si>
    <t>Trans &amp; Dist Line Expense</t>
  </si>
  <si>
    <t>Wages-Cross Connection Control</t>
  </si>
  <si>
    <t>Wages - Customer Accounts</t>
  </si>
  <si>
    <t>Meter Reading Expense</t>
  </si>
  <si>
    <t>Postage</t>
  </si>
  <si>
    <t>Customer Records-Supplies</t>
  </si>
  <si>
    <t>Customer Records-Software</t>
  </si>
  <si>
    <t>Telephone-General</t>
  </si>
  <si>
    <t>Other Utility &amp; Janitorial</t>
  </si>
  <si>
    <t>Uncollectible Accounts</t>
  </si>
  <si>
    <t>Customer Acct Allocation</t>
  </si>
  <si>
    <t>Operating Lease Expense</t>
  </si>
  <si>
    <t>Administration Charges</t>
  </si>
  <si>
    <t>Other Prod &amp; Distribution Exp</t>
  </si>
  <si>
    <t>MAINTENANCE EXPENSES</t>
  </si>
  <si>
    <t>DEPRECIATION &amp; AMORT</t>
  </si>
  <si>
    <t>Federal income tax</t>
  </si>
  <si>
    <t>State franchise tax</t>
  </si>
  <si>
    <t>Taxes Other Than Income</t>
  </si>
  <si>
    <t>Other Non Regulated Revenue</t>
  </si>
  <si>
    <t>Other Non Regulated Expense</t>
  </si>
  <si>
    <t>New business</t>
  </si>
  <si>
    <t>Gain on sale of property</t>
  </si>
  <si>
    <t>Miscellaneous charges</t>
  </si>
  <si>
    <t>Income taxes on other</t>
  </si>
  <si>
    <t>Interest on Long-Term Debt</t>
  </si>
  <si>
    <t>Other interest charges</t>
  </si>
  <si>
    <t>Interest capitalized</t>
  </si>
  <si>
    <t>Amort of bond disc &amp; premium</t>
  </si>
  <si>
    <t>Income Statement</t>
  </si>
  <si>
    <t>Dividends</t>
  </si>
  <si>
    <t>Accum other comprehensive loss</t>
  </si>
  <si>
    <t>Preferred Stock</t>
  </si>
  <si>
    <t>Long-Term Debt</t>
  </si>
  <si>
    <t>Short Term Borrowings</t>
  </si>
  <si>
    <t>Intercompany Payable</t>
  </si>
  <si>
    <t>Accounts Payable - Trade</t>
  </si>
  <si>
    <t>Accrued General Taxes</t>
  </si>
  <si>
    <t>Accrued Interest &amp; Other</t>
  </si>
  <si>
    <t>Other Accrued Expenses</t>
  </si>
  <si>
    <t>Unamortized Investment Tax Cr</t>
  </si>
  <si>
    <t>Deferred Income Taxes</t>
  </si>
  <si>
    <t>Regulatory Liabilities</t>
  </si>
  <si>
    <t>Advances for Construction</t>
  </si>
  <si>
    <t>Contributions In Aid of Constr</t>
  </si>
  <si>
    <t>Other Long Term Liabilities</t>
  </si>
  <si>
    <t>LIABILITIES</t>
  </si>
  <si>
    <t>East Pierce</t>
  </si>
  <si>
    <t>2020-12-31</t>
  </si>
  <si>
    <t>WW Trial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</si>
</sst>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,###,###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color indexed="55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2" fillId="0" borderId="0" xfId="0" applyFont="1"/>
    <xf numFmtId="0" fontId="5" fillId="0" borderId="1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wrapText="1"/>
    </xf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 applyBorder="1"/>
    <xf numFmtId="164" fontId="0" fillId="0" borderId="0" xfId="0" applyNumberFormat="1"/>
    <xf numFmtId="164" fontId="3" fillId="0" borderId="3" xfId="0" applyNumberFormat="1" applyFont="1" applyBorder="1"/>
    <xf numFmtId="164" fontId="3" fillId="0" borderId="3" xfId="0" applyNumberFormat="1" applyFont="1" applyFill="1" applyBorder="1"/>
    <xf numFmtId="164" fontId="7" fillId="0" borderId="0" xfId="0" applyNumberFormat="1" applyFont="1" applyFill="1"/>
    <xf numFmtId="37" fontId="3" fillId="0" borderId="0" xfId="0" applyNumberFormat="1" applyFont="1"/>
    <xf numFmtId="0" fontId="3" fillId="0" borderId="0" xfId="0" applyFont="1"/>
    <xf numFmtId="164" fontId="3" fillId="0" borderId="4" xfId="0" applyNumberFormat="1" applyFont="1" applyBorder="1"/>
    <xf numFmtId="0" fontId="8" fillId="0" borderId="0" xfId="0" applyFont="1"/>
    <xf numFmtId="0" fontId="0" fillId="0" borderId="0" xfId="0" applyBorder="1"/>
    <xf numFmtId="0" fontId="0" fillId="0" borderId="0" xfId="0" applyFill="1" applyBorder="1"/>
    <xf numFmtId="165" fontId="0" fillId="0" borderId="0" xfId="1" applyNumberFormat="1" applyFont="1" applyFill="1" applyBorder="1"/>
    <xf numFmtId="37" fontId="3" fillId="0" borderId="0" xfId="0" applyNumberFormat="1" applyFont="1" applyFill="1" applyBorder="1"/>
    <xf numFmtId="164" fontId="3" fillId="0" borderId="0" xfId="0" applyNumberFormat="1" applyFont="1" applyFill="1" applyBorder="1"/>
    <xf numFmtId="0" fontId="8" fillId="0" borderId="0" xfId="0" applyFont="1" applyFill="1"/>
    <xf numFmtId="164" fontId="0" fillId="0" borderId="0" xfId="0" applyNumberFormat="1" applyFill="1"/>
    <xf numFmtId="164" fontId="6" fillId="0" borderId="0" xfId="0" quotePrefix="1" applyNumberFormat="1" applyFont="1" applyFill="1" applyAlignment="1">
      <alignment horizontal="center"/>
    </xf>
    <xf numFmtId="0" fontId="0" fillId="0" borderId="0" xfId="0" quotePrefix="1"/>
    <xf numFmtId="164" fontId="7" fillId="0" borderId="0" xfId="0" quotePrefix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2"/>
  <sheetViews>
    <sheetView tabSelected="1" view="pageBreakPreview" topLeftCell="B361" zoomScaleNormal="100" zoomScaleSheetLayoutView="100" workbookViewId="0">
      <selection activeCell="M380" sqref="M380"/>
    </sheetView>
  </sheetViews>
  <sheetFormatPr defaultRowHeight="12.75" outlineLevelRow="1" x14ac:dyDescent="0.2"/>
  <cols>
    <col min="1" max="1" width="8" hidden="1" customWidth="1"/>
    <col min="2" max="2" width="9.140625" style="1" customWidth="1"/>
    <col min="3" max="3" width="15.42578125" customWidth="1"/>
    <col min="4" max="4" width="25.85546875" customWidth="1"/>
    <col min="5" max="6" width="15.7109375" style="8" customWidth="1"/>
    <col min="7" max="7" width="1.7109375" style="8" customWidth="1"/>
    <col min="8" max="8" width="15.7109375" style="8" customWidth="1"/>
    <col min="9" max="9" width="2.140625" style="8" customWidth="1"/>
    <col min="10" max="11" width="15.7109375" style="8" customWidth="1"/>
    <col min="12" max="12" width="12.85546875" style="8" customWidth="1"/>
    <col min="13" max="13" width="12.7109375" style="8" customWidth="1"/>
    <col min="14" max="14" width="12.5703125" style="8" customWidth="1"/>
    <col min="15" max="15" width="13.5703125" customWidth="1"/>
    <col min="16" max="16" width="2" customWidth="1"/>
    <col min="17" max="17" width="11.42578125" customWidth="1"/>
    <col min="18" max="18" width="1.7109375" customWidth="1"/>
    <col min="19" max="19" width="14" customWidth="1"/>
    <col min="20" max="20" width="1.7109375" customWidth="1"/>
    <col min="21" max="21" width="15.28515625" customWidth="1"/>
    <col min="22" max="27" width="0" hidden="1" customWidth="1"/>
  </cols>
  <sheetData>
    <row r="1" spans="1:22" ht="33.75" hidden="1" customHeight="1" x14ac:dyDescent="0.2">
      <c r="B1" s="1" t="s">
        <v>0</v>
      </c>
      <c r="C1" t="s">
        <v>1</v>
      </c>
      <c r="E1" s="8" t="s">
        <v>127</v>
      </c>
      <c r="F1" s="8" t="s">
        <v>53</v>
      </c>
      <c r="H1" s="8" t="s">
        <v>106</v>
      </c>
      <c r="J1" s="8" t="s">
        <v>88</v>
      </c>
      <c r="K1" s="8" t="s">
        <v>108</v>
      </c>
      <c r="L1" s="8" t="s">
        <v>4</v>
      </c>
      <c r="M1" s="8" t="s">
        <v>4</v>
      </c>
      <c r="N1" s="8" t="s">
        <v>4</v>
      </c>
    </row>
    <row r="2" spans="1:22" ht="15.75" x14ac:dyDescent="0.25">
      <c r="D2" s="5"/>
      <c r="E2" s="9"/>
      <c r="F2" s="9"/>
      <c r="G2" s="9"/>
      <c r="H2" s="9"/>
      <c r="I2" s="33" t="s">
        <v>785</v>
      </c>
      <c r="J2" s="9"/>
      <c r="K2" s="9"/>
      <c r="L2" s="9"/>
      <c r="M2" s="9"/>
      <c r="N2" s="9"/>
      <c r="V2" s="34" t="s">
        <v>786</v>
      </c>
    </row>
    <row r="3" spans="1:22" ht="15.75" x14ac:dyDescent="0.25">
      <c r="D3" s="5"/>
      <c r="E3" s="9"/>
      <c r="F3" s="9"/>
      <c r="G3" s="9"/>
      <c r="H3" s="9"/>
      <c r="I3" s="33" t="s">
        <v>787</v>
      </c>
      <c r="J3" s="9"/>
      <c r="K3" s="9"/>
      <c r="L3" s="9"/>
      <c r="M3" s="9"/>
      <c r="N3" s="9"/>
    </row>
    <row r="4" spans="1:22" x14ac:dyDescent="0.2">
      <c r="D4" s="5"/>
      <c r="E4" s="9"/>
      <c r="F4" s="9"/>
      <c r="G4" s="9"/>
      <c r="H4" s="9"/>
      <c r="I4" s="9" t="str">
        <f>TEXT(V2,"MMMM  DD, YYYY")</f>
        <v>December  31, 2020</v>
      </c>
      <c r="J4" s="9"/>
      <c r="K4" s="9"/>
      <c r="L4" s="9"/>
      <c r="M4" s="9"/>
      <c r="N4" s="9"/>
    </row>
    <row r="5" spans="1:22" x14ac:dyDescent="0.2">
      <c r="D5" s="5"/>
      <c r="E5" s="9"/>
      <c r="F5" s="9"/>
      <c r="G5" s="9"/>
      <c r="H5" s="9"/>
      <c r="I5" s="9" t="s">
        <v>112</v>
      </c>
      <c r="J5" s="9"/>
      <c r="K5" s="9"/>
      <c r="L5" s="9"/>
      <c r="M5" s="9"/>
      <c r="N5" s="10" t="s">
        <v>110</v>
      </c>
    </row>
    <row r="6" spans="1:22" s="4" customFormat="1" x14ac:dyDescent="0.2">
      <c r="B6" s="6" t="s">
        <v>2</v>
      </c>
      <c r="C6" s="7" t="s">
        <v>3</v>
      </c>
      <c r="D6" s="3"/>
      <c r="E6" s="11" t="s">
        <v>126</v>
      </c>
      <c r="F6" s="11" t="s">
        <v>125</v>
      </c>
      <c r="G6" s="12"/>
      <c r="H6" s="13" t="s">
        <v>104</v>
      </c>
      <c r="I6" s="13"/>
      <c r="J6" s="13" t="s">
        <v>55</v>
      </c>
      <c r="K6" s="11" t="s">
        <v>109</v>
      </c>
      <c r="L6" s="13" t="s">
        <v>103</v>
      </c>
      <c r="M6" s="13" t="s">
        <v>105</v>
      </c>
      <c r="N6" s="12" t="s">
        <v>111</v>
      </c>
      <c r="O6" s="7" t="s">
        <v>54</v>
      </c>
    </row>
    <row r="8" spans="1:22" x14ac:dyDescent="0.2">
      <c r="A8" t="s">
        <v>6</v>
      </c>
      <c r="B8"/>
      <c r="C8" s="2" t="s">
        <v>5</v>
      </c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22" x14ac:dyDescent="0.2">
      <c r="B9"/>
      <c r="C9" s="2" t="s">
        <v>7</v>
      </c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22" outlineLevel="1" x14ac:dyDescent="0.2">
      <c r="A10" t="s">
        <v>132</v>
      </c>
      <c r="B10" s="1" t="s">
        <v>133</v>
      </c>
      <c r="C10" t="s">
        <v>134</v>
      </c>
      <c r="E10" s="8">
        <v>0</v>
      </c>
      <c r="F10" s="8">
        <v>43034</v>
      </c>
      <c r="H10" s="8">
        <v>43034</v>
      </c>
      <c r="J10" s="8">
        <v>0</v>
      </c>
      <c r="K10" s="8">
        <v>0</v>
      </c>
      <c r="L10" s="8">
        <f>F10-J10</f>
        <v>43034</v>
      </c>
      <c r="M10" s="8">
        <f>F10-H10</f>
        <v>0</v>
      </c>
      <c r="N10" s="8">
        <f>F10-K10</f>
        <v>43034</v>
      </c>
    </row>
    <row r="11" spans="1:22" x14ac:dyDescent="0.2">
      <c r="A11" t="s">
        <v>56</v>
      </c>
      <c r="B11"/>
      <c r="C11" t="s">
        <v>134</v>
      </c>
      <c r="E11" s="14">
        <v>0</v>
      </c>
      <c r="F11" s="14">
        <v>43034</v>
      </c>
      <c r="G11" s="14"/>
      <c r="H11" s="14">
        <v>43034</v>
      </c>
      <c r="I11" s="14"/>
      <c r="J11" s="14">
        <v>0</v>
      </c>
      <c r="K11" s="14">
        <v>0</v>
      </c>
      <c r="L11" s="14">
        <f>F11-J11</f>
        <v>43034</v>
      </c>
      <c r="M11" s="14">
        <f>F11-H11</f>
        <v>0</v>
      </c>
      <c r="N11" s="14">
        <f>F11-K11</f>
        <v>43034</v>
      </c>
    </row>
    <row r="12" spans="1:22" x14ac:dyDescent="0.2">
      <c r="B12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22" outlineLevel="1" x14ac:dyDescent="0.2">
      <c r="A13" t="s">
        <v>135</v>
      </c>
      <c r="B13" s="1" t="s">
        <v>136</v>
      </c>
      <c r="C13" t="s">
        <v>137</v>
      </c>
      <c r="E13" s="8">
        <v>3333.4</v>
      </c>
      <c r="F13" s="8">
        <v>3333.4</v>
      </c>
      <c r="H13" s="8">
        <v>0</v>
      </c>
      <c r="J13" s="8">
        <v>0</v>
      </c>
      <c r="K13" s="8">
        <v>0</v>
      </c>
      <c r="L13" s="8">
        <f t="shared" ref="L13:L33" si="0">F13-J13</f>
        <v>3333.4</v>
      </c>
      <c r="M13" s="8">
        <f t="shared" ref="M13:M33" si="1">F13-H13</f>
        <v>3333.4</v>
      </c>
      <c r="N13" s="8">
        <f t="shared" ref="N13:N33" si="2">F13-K13</f>
        <v>3333.4</v>
      </c>
    </row>
    <row r="14" spans="1:22" outlineLevel="1" x14ac:dyDescent="0.2">
      <c r="A14" t="s">
        <v>138</v>
      </c>
      <c r="B14" s="1" t="s">
        <v>139</v>
      </c>
      <c r="C14" t="s">
        <v>140</v>
      </c>
      <c r="E14" s="8">
        <v>0</v>
      </c>
      <c r="F14" s="8">
        <v>1916894.84</v>
      </c>
      <c r="H14" s="8">
        <v>1916894.84</v>
      </c>
      <c r="J14" s="8">
        <v>0</v>
      </c>
      <c r="K14" s="8">
        <v>0</v>
      </c>
      <c r="L14" s="8">
        <f t="shared" si="0"/>
        <v>1916894.84</v>
      </c>
      <c r="M14" s="8">
        <f t="shared" si="1"/>
        <v>0</v>
      </c>
      <c r="N14" s="8">
        <f t="shared" si="2"/>
        <v>1916894.84</v>
      </c>
    </row>
    <row r="15" spans="1:22" outlineLevel="1" x14ac:dyDescent="0.2">
      <c r="A15" t="s">
        <v>141</v>
      </c>
      <c r="B15" s="1" t="s">
        <v>142</v>
      </c>
      <c r="C15" t="s">
        <v>143</v>
      </c>
      <c r="E15" s="8">
        <v>-439.81</v>
      </c>
      <c r="F15" s="8">
        <v>3981658.11</v>
      </c>
      <c r="H15" s="8">
        <v>3982097.92</v>
      </c>
      <c r="J15" s="8">
        <v>0</v>
      </c>
      <c r="K15" s="8">
        <v>0</v>
      </c>
      <c r="L15" s="8">
        <f t="shared" si="0"/>
        <v>3981658.11</v>
      </c>
      <c r="M15" s="8">
        <f t="shared" si="1"/>
        <v>-439.81000000005588</v>
      </c>
      <c r="N15" s="8">
        <f t="shared" si="2"/>
        <v>3981658.11</v>
      </c>
    </row>
    <row r="16" spans="1:22" outlineLevel="1" x14ac:dyDescent="0.2">
      <c r="A16" t="s">
        <v>144</v>
      </c>
      <c r="B16" s="1" t="s">
        <v>145</v>
      </c>
      <c r="C16" t="s">
        <v>146</v>
      </c>
      <c r="E16" s="8">
        <v>1350.63</v>
      </c>
      <c r="F16" s="8">
        <v>4715577.3899999997</v>
      </c>
      <c r="H16" s="8">
        <v>4706365.37</v>
      </c>
      <c r="J16" s="8">
        <v>0</v>
      </c>
      <c r="K16" s="8">
        <v>0</v>
      </c>
      <c r="L16" s="8">
        <f t="shared" si="0"/>
        <v>4715577.3899999997</v>
      </c>
      <c r="M16" s="8">
        <f t="shared" si="1"/>
        <v>9212.019999999553</v>
      </c>
      <c r="N16" s="8">
        <f t="shared" si="2"/>
        <v>4715577.3899999997</v>
      </c>
    </row>
    <row r="17" spans="1:14" outlineLevel="1" x14ac:dyDescent="0.2">
      <c r="A17" t="s">
        <v>147</v>
      </c>
      <c r="B17" s="1" t="s">
        <v>148</v>
      </c>
      <c r="C17" t="s">
        <v>149</v>
      </c>
      <c r="E17" s="8">
        <v>4708.3100000000004</v>
      </c>
      <c r="F17" s="8">
        <v>114777.98</v>
      </c>
      <c r="H17" s="8">
        <v>110069.67</v>
      </c>
      <c r="J17" s="8">
        <v>0</v>
      </c>
      <c r="K17" s="8">
        <v>0</v>
      </c>
      <c r="L17" s="8">
        <f t="shared" si="0"/>
        <v>114777.98</v>
      </c>
      <c r="M17" s="8">
        <f t="shared" si="1"/>
        <v>4708.3099999999977</v>
      </c>
      <c r="N17" s="8">
        <f t="shared" si="2"/>
        <v>114777.98</v>
      </c>
    </row>
    <row r="18" spans="1:14" outlineLevel="1" x14ac:dyDescent="0.2">
      <c r="A18" t="s">
        <v>150</v>
      </c>
      <c r="B18" s="1" t="s">
        <v>151</v>
      </c>
      <c r="C18" t="s">
        <v>152</v>
      </c>
      <c r="E18" s="8">
        <v>4765.59</v>
      </c>
      <c r="F18" s="8">
        <v>8631.9500000000007</v>
      </c>
      <c r="H18" s="8">
        <v>0</v>
      </c>
      <c r="J18" s="8">
        <v>0</v>
      </c>
      <c r="K18" s="8">
        <v>0</v>
      </c>
      <c r="L18" s="8">
        <f t="shared" si="0"/>
        <v>8631.9500000000007</v>
      </c>
      <c r="M18" s="8">
        <f t="shared" si="1"/>
        <v>8631.9500000000007</v>
      </c>
      <c r="N18" s="8">
        <f t="shared" si="2"/>
        <v>8631.9500000000007</v>
      </c>
    </row>
    <row r="19" spans="1:14" outlineLevel="1" x14ac:dyDescent="0.2">
      <c r="A19" t="s">
        <v>153</v>
      </c>
      <c r="B19" s="1" t="s">
        <v>154</v>
      </c>
      <c r="C19" t="s">
        <v>155</v>
      </c>
      <c r="E19" s="8">
        <v>-1702.57</v>
      </c>
      <c r="F19" s="8">
        <v>8237673.9000000004</v>
      </c>
      <c r="H19" s="8">
        <v>8236849.1699999999</v>
      </c>
      <c r="J19" s="8">
        <v>0</v>
      </c>
      <c r="K19" s="8">
        <v>0</v>
      </c>
      <c r="L19" s="8">
        <f t="shared" si="0"/>
        <v>8237673.9000000004</v>
      </c>
      <c r="M19" s="8">
        <f t="shared" si="1"/>
        <v>824.73000000044703</v>
      </c>
      <c r="N19" s="8">
        <f t="shared" si="2"/>
        <v>8237673.9000000004</v>
      </c>
    </row>
    <row r="20" spans="1:14" outlineLevel="1" x14ac:dyDescent="0.2">
      <c r="A20" t="s">
        <v>156</v>
      </c>
      <c r="B20" s="1" t="s">
        <v>157</v>
      </c>
      <c r="C20" t="s">
        <v>158</v>
      </c>
      <c r="E20" s="8">
        <v>0</v>
      </c>
      <c r="F20" s="8">
        <v>2258722.34</v>
      </c>
      <c r="H20" s="8">
        <v>2258722.34</v>
      </c>
      <c r="J20" s="8">
        <v>0</v>
      </c>
      <c r="K20" s="8">
        <v>0</v>
      </c>
      <c r="L20" s="8">
        <f t="shared" si="0"/>
        <v>2258722.34</v>
      </c>
      <c r="M20" s="8">
        <f t="shared" si="1"/>
        <v>0</v>
      </c>
      <c r="N20" s="8">
        <f t="shared" si="2"/>
        <v>2258722.34</v>
      </c>
    </row>
    <row r="21" spans="1:14" outlineLevel="1" x14ac:dyDescent="0.2">
      <c r="A21" t="s">
        <v>159</v>
      </c>
      <c r="B21" s="1" t="s">
        <v>160</v>
      </c>
      <c r="C21" t="s">
        <v>161</v>
      </c>
      <c r="E21" s="8">
        <v>0</v>
      </c>
      <c r="F21" s="8">
        <v>12755696.029999999</v>
      </c>
      <c r="H21" s="8">
        <v>12755696.029999999</v>
      </c>
      <c r="J21" s="8">
        <v>0</v>
      </c>
      <c r="K21" s="8">
        <v>0</v>
      </c>
      <c r="L21" s="8">
        <f t="shared" si="0"/>
        <v>12755696.029999999</v>
      </c>
      <c r="M21" s="8">
        <f t="shared" si="1"/>
        <v>0</v>
      </c>
      <c r="N21" s="8">
        <f t="shared" si="2"/>
        <v>12755696.029999999</v>
      </c>
    </row>
    <row r="22" spans="1:14" outlineLevel="1" x14ac:dyDescent="0.2">
      <c r="A22" t="s">
        <v>162</v>
      </c>
      <c r="B22" s="1" t="s">
        <v>163</v>
      </c>
      <c r="C22" t="s">
        <v>164</v>
      </c>
      <c r="E22" s="8">
        <v>717.62</v>
      </c>
      <c r="F22" s="8">
        <v>1623388.35</v>
      </c>
      <c r="H22" s="8">
        <v>1622670.73</v>
      </c>
      <c r="J22" s="8">
        <v>0</v>
      </c>
      <c r="K22" s="8">
        <v>0</v>
      </c>
      <c r="L22" s="8">
        <f t="shared" si="0"/>
        <v>1623388.35</v>
      </c>
      <c r="M22" s="8">
        <f t="shared" si="1"/>
        <v>717.62000000011176</v>
      </c>
      <c r="N22" s="8">
        <f t="shared" si="2"/>
        <v>1623388.35</v>
      </c>
    </row>
    <row r="23" spans="1:14" outlineLevel="1" x14ac:dyDescent="0.2">
      <c r="A23" t="s">
        <v>165</v>
      </c>
      <c r="B23" s="1" t="s">
        <v>166</v>
      </c>
      <c r="C23" t="s">
        <v>167</v>
      </c>
      <c r="E23" s="8">
        <v>8438.17</v>
      </c>
      <c r="F23" s="8">
        <v>4696974.9400000004</v>
      </c>
      <c r="H23" s="8">
        <v>4655582.88</v>
      </c>
      <c r="J23" s="8">
        <v>0</v>
      </c>
      <c r="K23" s="8">
        <v>0</v>
      </c>
      <c r="L23" s="8">
        <f t="shared" si="0"/>
        <v>4696974.9400000004</v>
      </c>
      <c r="M23" s="8">
        <f t="shared" si="1"/>
        <v>41392.060000000522</v>
      </c>
      <c r="N23" s="8">
        <f t="shared" si="2"/>
        <v>4696974.9400000004</v>
      </c>
    </row>
    <row r="24" spans="1:14" outlineLevel="1" x14ac:dyDescent="0.2">
      <c r="A24" t="s">
        <v>168</v>
      </c>
      <c r="B24" s="1" t="s">
        <v>169</v>
      </c>
      <c r="C24" t="s">
        <v>170</v>
      </c>
      <c r="E24" s="8">
        <v>1948.7</v>
      </c>
      <c r="F24" s="8">
        <v>4808936.08</v>
      </c>
      <c r="H24" s="8">
        <v>4777979.46</v>
      </c>
      <c r="J24" s="8">
        <v>0</v>
      </c>
      <c r="K24" s="8">
        <v>0</v>
      </c>
      <c r="L24" s="8">
        <f t="shared" si="0"/>
        <v>4808936.08</v>
      </c>
      <c r="M24" s="8">
        <f t="shared" si="1"/>
        <v>30956.620000000112</v>
      </c>
      <c r="N24" s="8">
        <f t="shared" si="2"/>
        <v>4808936.08</v>
      </c>
    </row>
    <row r="25" spans="1:14" outlineLevel="1" x14ac:dyDescent="0.2">
      <c r="A25" t="s">
        <v>171</v>
      </c>
      <c r="B25" s="1" t="s">
        <v>172</v>
      </c>
      <c r="C25" t="s">
        <v>173</v>
      </c>
      <c r="E25" s="8">
        <v>12671.84</v>
      </c>
      <c r="F25" s="8">
        <v>1730318</v>
      </c>
      <c r="H25" s="8">
        <v>1717646.16</v>
      </c>
      <c r="J25" s="8">
        <v>0</v>
      </c>
      <c r="K25" s="8">
        <v>0</v>
      </c>
      <c r="L25" s="8">
        <f t="shared" si="0"/>
        <v>1730318</v>
      </c>
      <c r="M25" s="8">
        <f t="shared" si="1"/>
        <v>12671.840000000084</v>
      </c>
      <c r="N25" s="8">
        <f t="shared" si="2"/>
        <v>1730318</v>
      </c>
    </row>
    <row r="26" spans="1:14" outlineLevel="1" x14ac:dyDescent="0.2">
      <c r="A26" t="s">
        <v>174</v>
      </c>
      <c r="B26" s="1" t="s">
        <v>175</v>
      </c>
      <c r="C26" t="s">
        <v>176</v>
      </c>
      <c r="E26" s="8">
        <v>15156.81</v>
      </c>
      <c r="F26" s="8">
        <v>159950.79999999999</v>
      </c>
      <c r="H26" s="8">
        <v>144793.99</v>
      </c>
      <c r="J26" s="8">
        <v>0</v>
      </c>
      <c r="K26" s="8">
        <v>0</v>
      </c>
      <c r="L26" s="8">
        <f t="shared" si="0"/>
        <v>159950.79999999999</v>
      </c>
      <c r="M26" s="8">
        <f t="shared" si="1"/>
        <v>15156.809999999998</v>
      </c>
      <c r="N26" s="8">
        <f t="shared" si="2"/>
        <v>159950.79999999999</v>
      </c>
    </row>
    <row r="27" spans="1:14" outlineLevel="1" x14ac:dyDescent="0.2">
      <c r="A27" t="s">
        <v>177</v>
      </c>
      <c r="B27" s="1" t="s">
        <v>178</v>
      </c>
      <c r="C27" t="s">
        <v>179</v>
      </c>
      <c r="E27" s="8">
        <v>63999.26</v>
      </c>
      <c r="F27" s="8">
        <v>559046.47</v>
      </c>
      <c r="H27" s="8">
        <v>495047.21</v>
      </c>
      <c r="J27" s="8">
        <v>0</v>
      </c>
      <c r="K27" s="8">
        <v>0</v>
      </c>
      <c r="L27" s="8">
        <f t="shared" si="0"/>
        <v>559046.47</v>
      </c>
      <c r="M27" s="8">
        <f t="shared" si="1"/>
        <v>63999.259999999951</v>
      </c>
      <c r="N27" s="8">
        <f t="shared" si="2"/>
        <v>559046.47</v>
      </c>
    </row>
    <row r="28" spans="1:14" outlineLevel="1" x14ac:dyDescent="0.2">
      <c r="A28" t="s">
        <v>180</v>
      </c>
      <c r="B28" s="1" t="s">
        <v>181</v>
      </c>
      <c r="C28" t="s">
        <v>182</v>
      </c>
      <c r="E28" s="8">
        <v>0</v>
      </c>
      <c r="F28" s="8">
        <v>1043580.07</v>
      </c>
      <c r="H28" s="8">
        <v>1043580.07</v>
      </c>
      <c r="J28" s="8">
        <v>0</v>
      </c>
      <c r="K28" s="8">
        <v>0</v>
      </c>
      <c r="L28" s="8">
        <f t="shared" si="0"/>
        <v>1043580.07</v>
      </c>
      <c r="M28" s="8">
        <f t="shared" si="1"/>
        <v>0</v>
      </c>
      <c r="N28" s="8">
        <f t="shared" si="2"/>
        <v>1043580.07</v>
      </c>
    </row>
    <row r="29" spans="1:14" outlineLevel="1" x14ac:dyDescent="0.2">
      <c r="A29" t="s">
        <v>183</v>
      </c>
      <c r="B29" s="1" t="s">
        <v>184</v>
      </c>
      <c r="C29" t="s">
        <v>185</v>
      </c>
      <c r="E29" s="8">
        <v>0</v>
      </c>
      <c r="F29" s="8">
        <v>61439.64</v>
      </c>
      <c r="H29" s="8">
        <v>61439.64</v>
      </c>
      <c r="J29" s="8">
        <v>0</v>
      </c>
      <c r="K29" s="8">
        <v>0</v>
      </c>
      <c r="L29" s="8">
        <f t="shared" si="0"/>
        <v>61439.64</v>
      </c>
      <c r="M29" s="8">
        <f t="shared" si="1"/>
        <v>0</v>
      </c>
      <c r="N29" s="8">
        <f t="shared" si="2"/>
        <v>61439.64</v>
      </c>
    </row>
    <row r="30" spans="1:14" outlineLevel="1" x14ac:dyDescent="0.2">
      <c r="A30" t="s">
        <v>186</v>
      </c>
      <c r="B30" s="1" t="s">
        <v>187</v>
      </c>
      <c r="C30" t="s">
        <v>188</v>
      </c>
      <c r="E30" s="8">
        <v>0</v>
      </c>
      <c r="F30" s="8">
        <v>434998.76</v>
      </c>
      <c r="H30" s="8">
        <v>434998.76</v>
      </c>
      <c r="J30" s="8">
        <v>0</v>
      </c>
      <c r="K30" s="8">
        <v>0</v>
      </c>
      <c r="L30" s="8">
        <f t="shared" si="0"/>
        <v>434998.76</v>
      </c>
      <c r="M30" s="8">
        <f t="shared" si="1"/>
        <v>0</v>
      </c>
      <c r="N30" s="8">
        <f t="shared" si="2"/>
        <v>434998.76</v>
      </c>
    </row>
    <row r="31" spans="1:14" outlineLevel="1" x14ac:dyDescent="0.2">
      <c r="A31" t="s">
        <v>189</v>
      </c>
      <c r="B31" s="1" t="s">
        <v>190</v>
      </c>
      <c r="C31" t="s">
        <v>191</v>
      </c>
      <c r="E31" s="8">
        <v>0</v>
      </c>
      <c r="F31" s="8">
        <v>135758.46</v>
      </c>
      <c r="H31" s="8">
        <v>130480.18</v>
      </c>
      <c r="J31" s="8">
        <v>0</v>
      </c>
      <c r="K31" s="8">
        <v>0</v>
      </c>
      <c r="L31" s="8">
        <f t="shared" si="0"/>
        <v>135758.46</v>
      </c>
      <c r="M31" s="8">
        <f t="shared" si="1"/>
        <v>5278.2799999999988</v>
      </c>
      <c r="N31" s="8">
        <f t="shared" si="2"/>
        <v>135758.46</v>
      </c>
    </row>
    <row r="32" spans="1:14" outlineLevel="1" x14ac:dyDescent="0.2">
      <c r="A32" t="s">
        <v>192</v>
      </c>
      <c r="B32" s="1" t="s">
        <v>193</v>
      </c>
      <c r="C32" t="s">
        <v>194</v>
      </c>
      <c r="E32" s="8">
        <v>0</v>
      </c>
      <c r="F32" s="8">
        <v>2655.4</v>
      </c>
      <c r="H32" s="8">
        <v>2655.4</v>
      </c>
      <c r="J32" s="8">
        <v>0</v>
      </c>
      <c r="K32" s="8">
        <v>0</v>
      </c>
      <c r="L32" s="8">
        <f t="shared" si="0"/>
        <v>2655.4</v>
      </c>
      <c r="M32" s="8">
        <f t="shared" si="1"/>
        <v>0</v>
      </c>
      <c r="N32" s="8">
        <f t="shared" si="2"/>
        <v>2655.4</v>
      </c>
    </row>
    <row r="33" spans="1:14" outlineLevel="1" x14ac:dyDescent="0.2">
      <c r="A33" t="s">
        <v>195</v>
      </c>
      <c r="B33" s="1" t="s">
        <v>196</v>
      </c>
      <c r="C33" t="s">
        <v>197</v>
      </c>
      <c r="E33" s="8">
        <v>411935.75</v>
      </c>
      <c r="F33" s="8">
        <v>411935.75</v>
      </c>
      <c r="H33" s="8">
        <v>0</v>
      </c>
      <c r="J33" s="8">
        <v>0</v>
      </c>
      <c r="K33" s="8">
        <v>0</v>
      </c>
      <c r="L33" s="8">
        <f t="shared" si="0"/>
        <v>411935.75</v>
      </c>
      <c r="M33" s="8">
        <f t="shared" si="1"/>
        <v>411935.75</v>
      </c>
      <c r="N33" s="8">
        <f t="shared" si="2"/>
        <v>411935.75</v>
      </c>
    </row>
    <row r="34" spans="1:14" x14ac:dyDescent="0.2">
      <c r="A34" t="s">
        <v>57</v>
      </c>
      <c r="B34"/>
      <c r="C34" t="s">
        <v>699</v>
      </c>
      <c r="E34" s="14">
        <v>526883.69999999995</v>
      </c>
      <c r="F34" s="14">
        <v>49661948.659999989</v>
      </c>
      <c r="G34" s="14"/>
      <c r="H34" s="14">
        <v>49053569.819999993</v>
      </c>
      <c r="I34" s="14"/>
      <c r="J34" s="14">
        <v>0</v>
      </c>
      <c r="K34" s="14">
        <v>0</v>
      </c>
      <c r="L34" s="14">
        <f>F34-J34</f>
        <v>49661948.659999989</v>
      </c>
      <c r="M34" s="14">
        <f>F34-H34</f>
        <v>608378.83999999613</v>
      </c>
      <c r="N34" s="14">
        <f>F34-K34</f>
        <v>49661948.659999989</v>
      </c>
    </row>
    <row r="35" spans="1:14" x14ac:dyDescent="0.2">
      <c r="B35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outlineLevel="1" x14ac:dyDescent="0.2">
      <c r="A36" t="s">
        <v>198</v>
      </c>
      <c r="B36" s="1" t="s">
        <v>199</v>
      </c>
      <c r="C36" t="s">
        <v>200</v>
      </c>
      <c r="E36" s="8">
        <v>-79975.63</v>
      </c>
      <c r="F36" s="8">
        <v>158717</v>
      </c>
      <c r="H36" s="8">
        <v>174859.32</v>
      </c>
      <c r="J36" s="8">
        <v>0</v>
      </c>
      <c r="K36" s="8">
        <v>0</v>
      </c>
      <c r="L36" s="8">
        <f>F36-J36</f>
        <v>158717</v>
      </c>
      <c r="M36" s="8">
        <f>F36-H36</f>
        <v>-16142.320000000007</v>
      </c>
      <c r="N36" s="8">
        <f>F36-K36</f>
        <v>158717</v>
      </c>
    </row>
    <row r="37" spans="1:14" outlineLevel="1" x14ac:dyDescent="0.2">
      <c r="A37" t="s">
        <v>201</v>
      </c>
      <c r="B37" s="1" t="s">
        <v>202</v>
      </c>
      <c r="C37" t="s">
        <v>203</v>
      </c>
      <c r="E37" s="8">
        <v>-60590.13</v>
      </c>
      <c r="F37" s="8">
        <v>-3652.92</v>
      </c>
      <c r="H37" s="8">
        <v>82151.520000000004</v>
      </c>
      <c r="J37" s="8">
        <v>0</v>
      </c>
      <c r="K37" s="8">
        <v>0</v>
      </c>
      <c r="L37" s="8">
        <f>F37-J37</f>
        <v>-3652.92</v>
      </c>
      <c r="M37" s="8">
        <f>F37-H37</f>
        <v>-85804.44</v>
      </c>
      <c r="N37" s="8">
        <f>F37-K37</f>
        <v>-3652.92</v>
      </c>
    </row>
    <row r="38" spans="1:14" outlineLevel="1" x14ac:dyDescent="0.2">
      <c r="A38" t="s">
        <v>204</v>
      </c>
      <c r="B38" s="1" t="s">
        <v>205</v>
      </c>
      <c r="C38" t="s">
        <v>206</v>
      </c>
      <c r="E38" s="8">
        <v>12086.18</v>
      </c>
      <c r="F38" s="8">
        <v>102778.06</v>
      </c>
      <c r="H38" s="8">
        <v>56261.74</v>
      </c>
      <c r="J38" s="8">
        <v>0</v>
      </c>
      <c r="K38" s="8">
        <v>0</v>
      </c>
      <c r="L38" s="8">
        <f>F38-J38</f>
        <v>102778.06</v>
      </c>
      <c r="M38" s="8">
        <f>F38-H38</f>
        <v>46516.32</v>
      </c>
      <c r="N38" s="8">
        <f>F38-K38</f>
        <v>102778.06</v>
      </c>
    </row>
    <row r="39" spans="1:14" outlineLevel="1" x14ac:dyDescent="0.2">
      <c r="A39" t="s">
        <v>207</v>
      </c>
      <c r="B39" s="1" t="s">
        <v>208</v>
      </c>
      <c r="C39" t="s">
        <v>209</v>
      </c>
      <c r="E39" s="8">
        <v>57153.440000000002</v>
      </c>
      <c r="F39" s="8">
        <v>389216.12</v>
      </c>
      <c r="H39" s="8">
        <v>262950.93</v>
      </c>
      <c r="J39" s="8">
        <v>0</v>
      </c>
      <c r="K39" s="8">
        <v>0</v>
      </c>
      <c r="L39" s="8">
        <f>F39-J39</f>
        <v>389216.12</v>
      </c>
      <c r="M39" s="8">
        <f>F39-H39</f>
        <v>126265.19</v>
      </c>
      <c r="N39" s="8">
        <f>F39-K39</f>
        <v>389216.12</v>
      </c>
    </row>
    <row r="40" spans="1:14" x14ac:dyDescent="0.2">
      <c r="A40" t="s">
        <v>58</v>
      </c>
      <c r="B40"/>
      <c r="C40" t="s">
        <v>700</v>
      </c>
      <c r="E40" s="14">
        <v>-71326.140000000014</v>
      </c>
      <c r="F40" s="14">
        <v>647058.26</v>
      </c>
      <c r="G40" s="14"/>
      <c r="H40" s="14">
        <v>576223.51</v>
      </c>
      <c r="I40" s="14"/>
      <c r="J40" s="14">
        <v>0</v>
      </c>
      <c r="K40" s="14">
        <v>0</v>
      </c>
      <c r="L40" s="14">
        <f>F40-J40</f>
        <v>647058.26</v>
      </c>
      <c r="M40" s="14">
        <f>F40-H40</f>
        <v>70834.75</v>
      </c>
      <c r="N40" s="14">
        <f>F40-K40</f>
        <v>647058.26</v>
      </c>
    </row>
    <row r="41" spans="1:14" x14ac:dyDescent="0.2">
      <c r="B41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outlineLevel="1" x14ac:dyDescent="0.2">
      <c r="A42" t="s">
        <v>210</v>
      </c>
      <c r="B42" s="1" t="s">
        <v>211</v>
      </c>
      <c r="C42" t="s">
        <v>212</v>
      </c>
      <c r="E42" s="8">
        <v>50618.94</v>
      </c>
      <c r="F42" s="8">
        <v>169658.94</v>
      </c>
      <c r="H42" s="8">
        <v>119040</v>
      </c>
      <c r="J42" s="8">
        <v>0</v>
      </c>
      <c r="K42" s="8">
        <v>0</v>
      </c>
      <c r="L42" s="8">
        <f>F42-J42</f>
        <v>169658.94</v>
      </c>
      <c r="M42" s="8">
        <f>F42-H42</f>
        <v>50618.94</v>
      </c>
      <c r="N42" s="8">
        <f t="shared" ref="N42:N47" si="3">F42-K42</f>
        <v>169658.94</v>
      </c>
    </row>
    <row r="43" spans="1:14" outlineLevel="1" x14ac:dyDescent="0.2">
      <c r="A43" t="s">
        <v>213</v>
      </c>
      <c r="B43" s="1" t="s">
        <v>214</v>
      </c>
      <c r="C43" t="s">
        <v>215</v>
      </c>
      <c r="E43" s="8">
        <v>0</v>
      </c>
      <c r="F43" s="8">
        <v>0</v>
      </c>
      <c r="H43" s="8">
        <v>1804</v>
      </c>
      <c r="J43" s="8">
        <v>0</v>
      </c>
      <c r="K43" s="8">
        <v>0</v>
      </c>
      <c r="L43" s="8">
        <f>F43-J43</f>
        <v>0</v>
      </c>
      <c r="M43" s="8">
        <f>F43-H43</f>
        <v>-1804</v>
      </c>
      <c r="N43" s="8">
        <f t="shared" si="3"/>
        <v>0</v>
      </c>
    </row>
    <row r="44" spans="1:14" outlineLevel="1" x14ac:dyDescent="0.2">
      <c r="A44" t="s">
        <v>216</v>
      </c>
      <c r="B44" s="1" t="s">
        <v>217</v>
      </c>
      <c r="C44" t="s">
        <v>218</v>
      </c>
      <c r="E44" s="8">
        <v>0</v>
      </c>
      <c r="F44" s="8">
        <v>852678.87</v>
      </c>
      <c r="H44" s="8">
        <v>852678.87</v>
      </c>
      <c r="J44" s="8">
        <v>0</v>
      </c>
      <c r="K44" s="8">
        <v>0</v>
      </c>
      <c r="L44" s="8">
        <f>F44-J44</f>
        <v>852678.87</v>
      </c>
      <c r="M44" s="8">
        <f>F44-H44</f>
        <v>0</v>
      </c>
      <c r="N44" s="8">
        <f t="shared" si="3"/>
        <v>852678.87</v>
      </c>
    </row>
    <row r="45" spans="1:14" outlineLevel="1" x14ac:dyDescent="0.2">
      <c r="A45" t="s">
        <v>219</v>
      </c>
      <c r="B45" s="1" t="s">
        <v>220</v>
      </c>
      <c r="C45" t="s">
        <v>221</v>
      </c>
      <c r="E45" s="8">
        <v>0</v>
      </c>
      <c r="F45" s="8">
        <v>279918</v>
      </c>
      <c r="H45" s="8">
        <v>279918</v>
      </c>
      <c r="J45" s="8">
        <v>0</v>
      </c>
      <c r="K45" s="8">
        <v>0</v>
      </c>
      <c r="L45" s="8">
        <f>F45-J45</f>
        <v>279918</v>
      </c>
      <c r="M45" s="8">
        <f>F45-H45</f>
        <v>0</v>
      </c>
      <c r="N45" s="8">
        <f t="shared" si="3"/>
        <v>279918</v>
      </c>
    </row>
    <row r="46" spans="1:14" x14ac:dyDescent="0.2">
      <c r="A46" t="s">
        <v>59</v>
      </c>
      <c r="B46"/>
      <c r="C46" t="s">
        <v>701</v>
      </c>
      <c r="E46" s="14">
        <v>50618.94</v>
      </c>
      <c r="F46" s="14">
        <v>1302255.81</v>
      </c>
      <c r="G46" s="14"/>
      <c r="H46" s="14">
        <v>1253440.8700000001</v>
      </c>
      <c r="I46" s="14"/>
      <c r="J46" s="14">
        <v>0</v>
      </c>
      <c r="K46" s="14">
        <v>0</v>
      </c>
      <c r="L46" s="14">
        <f>F46-J46</f>
        <v>1302255.81</v>
      </c>
      <c r="M46" s="14">
        <f>F46-H46</f>
        <v>48814.939999999944</v>
      </c>
      <c r="N46" s="14">
        <f t="shared" si="3"/>
        <v>1302255.81</v>
      </c>
    </row>
    <row r="47" spans="1:14" x14ac:dyDescent="0.2">
      <c r="B47"/>
      <c r="C47" t="s">
        <v>89</v>
      </c>
      <c r="E47" s="15">
        <f>E11+E34+E40+E46</f>
        <v>506176.49999999994</v>
      </c>
      <c r="F47" s="15">
        <f>F11+F34+F40+F46</f>
        <v>51654296.729999989</v>
      </c>
      <c r="G47" s="15"/>
      <c r="H47" s="15">
        <f>H11+H34+H40+H46</f>
        <v>50926268.199999988</v>
      </c>
      <c r="I47" s="15"/>
      <c r="J47" s="15">
        <f>J11+J34+J40+J46</f>
        <v>0</v>
      </c>
      <c r="K47" s="15">
        <f>K11+K34+K40+K46</f>
        <v>0</v>
      </c>
      <c r="L47" s="15">
        <f>L11+L34+L40+L46</f>
        <v>51654296.729999989</v>
      </c>
      <c r="M47" s="15">
        <f>M11+M34+M40+M46</f>
        <v>728028.52999999607</v>
      </c>
      <c r="N47" s="15">
        <f t="shared" si="3"/>
        <v>51654296.729999989</v>
      </c>
    </row>
    <row r="48" spans="1:14" x14ac:dyDescent="0.2">
      <c r="B48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">
      <c r="B49"/>
      <c r="C49" s="2" t="s">
        <v>39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outlineLevel="1" x14ac:dyDescent="0.2">
      <c r="A50" t="s">
        <v>222</v>
      </c>
      <c r="B50" s="1" t="s">
        <v>223</v>
      </c>
      <c r="C50" t="s">
        <v>224</v>
      </c>
      <c r="E50" s="8">
        <v>-107873.13</v>
      </c>
      <c r="F50" s="8">
        <v>-19290613.920000002</v>
      </c>
      <c r="H50" s="8">
        <v>-18746131</v>
      </c>
      <c r="J50" s="8">
        <v>0</v>
      </c>
      <c r="K50" s="8">
        <v>0</v>
      </c>
      <c r="L50" s="8">
        <f>F50-J50</f>
        <v>-19290613.920000002</v>
      </c>
      <c r="M50" s="8">
        <f>F50-H50</f>
        <v>-544482.92000000179</v>
      </c>
      <c r="N50" s="8">
        <f>F50-K50</f>
        <v>-19290613.920000002</v>
      </c>
    </row>
    <row r="51" spans="1:14" outlineLevel="1" x14ac:dyDescent="0.2">
      <c r="A51" t="s">
        <v>225</v>
      </c>
      <c r="B51" s="1" t="s">
        <v>226</v>
      </c>
      <c r="C51" t="s">
        <v>227</v>
      </c>
      <c r="E51" s="8">
        <v>-6701.49</v>
      </c>
      <c r="F51" s="8">
        <v>-830055.33</v>
      </c>
      <c r="H51" s="8">
        <v>-811773.46</v>
      </c>
      <c r="J51" s="8">
        <v>0</v>
      </c>
      <c r="K51" s="8">
        <v>0</v>
      </c>
      <c r="L51" s="8">
        <f>F51-J51</f>
        <v>-830055.33</v>
      </c>
      <c r="M51" s="8">
        <f>F51-H51</f>
        <v>-18281.869999999995</v>
      </c>
      <c r="N51" s="8">
        <f>F51-K51</f>
        <v>-830055.33</v>
      </c>
    </row>
    <row r="52" spans="1:14" outlineLevel="1" x14ac:dyDescent="0.2">
      <c r="A52" t="s">
        <v>228</v>
      </c>
      <c r="B52" s="1" t="s">
        <v>229</v>
      </c>
      <c r="C52" t="s">
        <v>230</v>
      </c>
      <c r="E52" s="8">
        <v>-16477.43</v>
      </c>
      <c r="F52" s="8">
        <v>-16477.43</v>
      </c>
      <c r="H52" s="8">
        <v>0</v>
      </c>
      <c r="J52" s="8">
        <v>0</v>
      </c>
      <c r="K52" s="8">
        <v>0</v>
      </c>
      <c r="L52" s="8">
        <f>F52-J52</f>
        <v>-16477.43</v>
      </c>
      <c r="M52" s="8">
        <f>F52-H52</f>
        <v>-16477.43</v>
      </c>
      <c r="N52" s="8">
        <f>F52-K52</f>
        <v>-16477.43</v>
      </c>
    </row>
    <row r="53" spans="1:14" x14ac:dyDescent="0.2">
      <c r="A53" t="s">
        <v>40</v>
      </c>
      <c r="B53"/>
      <c r="C53" t="s">
        <v>702</v>
      </c>
      <c r="E53" s="15">
        <v>-131052.05000000002</v>
      </c>
      <c r="F53" s="15">
        <v>-20137146.68</v>
      </c>
      <c r="G53" s="15"/>
      <c r="H53" s="15">
        <v>-19557904.460000001</v>
      </c>
      <c r="I53" s="15"/>
      <c r="J53" s="15">
        <v>0</v>
      </c>
      <c r="K53" s="15">
        <v>0</v>
      </c>
      <c r="L53" s="15">
        <f>F53-J53</f>
        <v>-20137146.68</v>
      </c>
      <c r="M53" s="15">
        <f>F53-H53</f>
        <v>-579242.21999999881</v>
      </c>
      <c r="N53" s="15">
        <f>F53-K53</f>
        <v>-20137146.68</v>
      </c>
    </row>
    <row r="54" spans="1:14" x14ac:dyDescent="0.2">
      <c r="B54"/>
      <c r="E54" s="14"/>
      <c r="F54" s="14"/>
      <c r="G54" s="14"/>
      <c r="H54" s="14"/>
      <c r="I54" s="14"/>
      <c r="J54" s="14"/>
      <c r="K54" s="14"/>
      <c r="L54" s="14"/>
      <c r="M54" s="16"/>
      <c r="N54" s="16"/>
    </row>
    <row r="55" spans="1:14" x14ac:dyDescent="0.2">
      <c r="B55"/>
      <c r="C55" s="2" t="s">
        <v>101</v>
      </c>
      <c r="E55" s="15">
        <f>E47+E53</f>
        <v>375124.44999999995</v>
      </c>
      <c r="F55" s="15">
        <f>F47+F53</f>
        <v>31517150.04999999</v>
      </c>
      <c r="G55" s="15"/>
      <c r="H55" s="15">
        <f>H47+H53</f>
        <v>31368363.739999987</v>
      </c>
      <c r="I55" s="15"/>
      <c r="J55" s="15">
        <f>J47+J53</f>
        <v>0</v>
      </c>
      <c r="K55" s="15">
        <f>K47+K53</f>
        <v>0</v>
      </c>
      <c r="L55" s="15">
        <f>L47+L53</f>
        <v>31517150.04999999</v>
      </c>
      <c r="M55" s="17">
        <f>M47+M53</f>
        <v>148786.30999999726</v>
      </c>
      <c r="N55" s="14">
        <f>F55-K55</f>
        <v>31517150.04999999</v>
      </c>
    </row>
    <row r="56" spans="1:14" x14ac:dyDescent="0.2">
      <c r="B56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2">
      <c r="B57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x14ac:dyDescent="0.2">
      <c r="B58"/>
      <c r="C58" s="2" t="s">
        <v>8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 x14ac:dyDescent="0.2">
      <c r="B59"/>
      <c r="C59" s="2" t="s">
        <v>42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 outlineLevel="1" x14ac:dyDescent="0.2">
      <c r="A60" t="s">
        <v>231</v>
      </c>
      <c r="B60" s="1" t="s">
        <v>232</v>
      </c>
      <c r="C60" t="s">
        <v>233</v>
      </c>
      <c r="E60" s="8">
        <v>-500938.23</v>
      </c>
      <c r="F60" s="8">
        <v>-2223645.58</v>
      </c>
      <c r="H60" s="8">
        <v>-622143.46</v>
      </c>
      <c r="J60" s="8">
        <v>0</v>
      </c>
      <c r="K60" s="8">
        <v>0</v>
      </c>
      <c r="L60" s="8">
        <f>F60-J60</f>
        <v>-2223645.58</v>
      </c>
      <c r="M60" s="8">
        <f>F60-H60</f>
        <v>-1601502.12</v>
      </c>
      <c r="N60" s="8">
        <f>F60-K60</f>
        <v>-2223645.58</v>
      </c>
    </row>
    <row r="61" spans="1:14" outlineLevel="1" x14ac:dyDescent="0.2">
      <c r="A61" t="s">
        <v>234</v>
      </c>
      <c r="B61" s="1" t="s">
        <v>235</v>
      </c>
      <c r="C61" t="s">
        <v>236</v>
      </c>
      <c r="E61" s="8">
        <v>-190560.94</v>
      </c>
      <c r="F61" s="8">
        <v>-1114541.96</v>
      </c>
      <c r="H61" s="8">
        <v>-355477.61</v>
      </c>
      <c r="J61" s="8">
        <v>0</v>
      </c>
      <c r="K61" s="8">
        <v>0</v>
      </c>
      <c r="L61" s="8">
        <f>F61-J61</f>
        <v>-1114541.96</v>
      </c>
      <c r="M61" s="8">
        <f>F61-H61</f>
        <v>-759064.35</v>
      </c>
      <c r="N61" s="8">
        <f>F61-K61</f>
        <v>-1114541.96</v>
      </c>
    </row>
    <row r="62" spans="1:14" outlineLevel="1" x14ac:dyDescent="0.2">
      <c r="A62" t="s">
        <v>237</v>
      </c>
      <c r="B62" s="1" t="s">
        <v>238</v>
      </c>
      <c r="C62" t="s">
        <v>239</v>
      </c>
      <c r="E62" s="8">
        <v>0</v>
      </c>
      <c r="F62" s="8">
        <v>1100</v>
      </c>
      <c r="H62" s="8">
        <v>1100</v>
      </c>
      <c r="J62" s="8">
        <v>0</v>
      </c>
      <c r="K62" s="8">
        <v>0</v>
      </c>
      <c r="L62" s="8">
        <f>F62-J62</f>
        <v>1100</v>
      </c>
      <c r="M62" s="8">
        <f>F62-H62</f>
        <v>0</v>
      </c>
      <c r="N62" s="8">
        <f>F62-K62</f>
        <v>1100</v>
      </c>
    </row>
    <row r="63" spans="1:14" x14ac:dyDescent="0.2">
      <c r="A63" t="s">
        <v>41</v>
      </c>
      <c r="B63"/>
      <c r="C63" t="s">
        <v>703</v>
      </c>
      <c r="E63" s="14">
        <v>-691499.16999999993</v>
      </c>
      <c r="F63" s="14">
        <v>-3337087.54</v>
      </c>
      <c r="G63" s="14"/>
      <c r="H63" s="14">
        <v>-976521.07</v>
      </c>
      <c r="I63" s="14"/>
      <c r="J63" s="14">
        <v>0</v>
      </c>
      <c r="K63" s="14">
        <v>0</v>
      </c>
      <c r="L63" s="14">
        <f>F63-J63</f>
        <v>-3337087.54</v>
      </c>
      <c r="M63" s="14">
        <f>F63-H63</f>
        <v>-2360566.4700000002</v>
      </c>
      <c r="N63" s="14">
        <f>F63-K63</f>
        <v>-3337087.54</v>
      </c>
    </row>
    <row r="64" spans="1:14" x14ac:dyDescent="0.2">
      <c r="B6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 x14ac:dyDescent="0.2">
      <c r="B65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 x14ac:dyDescent="0.2">
      <c r="B66"/>
      <c r="C66" s="2" t="s">
        <v>43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 outlineLevel="1" x14ac:dyDescent="0.2">
      <c r="A67" t="s">
        <v>240</v>
      </c>
      <c r="B67" s="1" t="s">
        <v>241</v>
      </c>
      <c r="C67" t="s">
        <v>242</v>
      </c>
      <c r="E67" s="8">
        <v>-42948.77</v>
      </c>
      <c r="F67" s="8">
        <v>519322.7</v>
      </c>
      <c r="H67" s="8">
        <v>1011501.67</v>
      </c>
      <c r="J67" s="8">
        <v>0</v>
      </c>
      <c r="K67" s="8">
        <v>0</v>
      </c>
      <c r="L67" s="8">
        <f>F67-J67</f>
        <v>519322.7</v>
      </c>
      <c r="M67" s="8">
        <f>F67-H67</f>
        <v>-492178.97000000003</v>
      </c>
      <c r="N67" s="8">
        <f>F67-K67</f>
        <v>519322.7</v>
      </c>
    </row>
    <row r="68" spans="1:14" outlineLevel="1" x14ac:dyDescent="0.2">
      <c r="A68" t="s">
        <v>243</v>
      </c>
      <c r="B68" s="1" t="s">
        <v>244</v>
      </c>
      <c r="C68" t="s">
        <v>245</v>
      </c>
      <c r="E68" s="8">
        <v>0</v>
      </c>
      <c r="F68" s="8">
        <v>0</v>
      </c>
      <c r="H68" s="8">
        <v>-600.16</v>
      </c>
      <c r="J68" s="8">
        <v>0</v>
      </c>
      <c r="K68" s="8">
        <v>0</v>
      </c>
      <c r="L68" s="8">
        <f>F68-J68</f>
        <v>0</v>
      </c>
      <c r="M68" s="8">
        <f>F68-H68</f>
        <v>600.16</v>
      </c>
      <c r="N68" s="8">
        <f>F68-K68</f>
        <v>0</v>
      </c>
    </row>
    <row r="69" spans="1:14" outlineLevel="1" x14ac:dyDescent="0.2">
      <c r="A69" t="s">
        <v>246</v>
      </c>
      <c r="B69" s="1" t="s">
        <v>247</v>
      </c>
      <c r="C69" t="s">
        <v>248</v>
      </c>
      <c r="E69" s="8">
        <v>-5785</v>
      </c>
      <c r="F69" s="8">
        <v>-5764.04</v>
      </c>
      <c r="H69" s="8">
        <v>-16421.04</v>
      </c>
      <c r="J69" s="8">
        <v>0</v>
      </c>
      <c r="K69" s="8">
        <v>0</v>
      </c>
      <c r="L69" s="8">
        <f>F69-J69</f>
        <v>-5764.04</v>
      </c>
      <c r="M69" s="8">
        <f>F69-H69</f>
        <v>10657</v>
      </c>
      <c r="N69" s="8">
        <f>F69-K69</f>
        <v>-5764.04</v>
      </c>
    </row>
    <row r="70" spans="1:14" outlineLevel="1" x14ac:dyDescent="0.2">
      <c r="A70" t="s">
        <v>249</v>
      </c>
      <c r="B70" s="1" t="s">
        <v>250</v>
      </c>
      <c r="C70" t="s">
        <v>251</v>
      </c>
      <c r="E70" s="8">
        <v>-2666.02</v>
      </c>
      <c r="F70" s="8">
        <v>-18797.509999999998</v>
      </c>
      <c r="H70" s="8">
        <v>-16852.419999999998</v>
      </c>
      <c r="J70" s="8">
        <v>0</v>
      </c>
      <c r="K70" s="8">
        <v>0</v>
      </c>
      <c r="L70" s="8">
        <f>F70-J70</f>
        <v>-18797.509999999998</v>
      </c>
      <c r="M70" s="8">
        <f>F70-H70</f>
        <v>-1945.0900000000001</v>
      </c>
      <c r="N70" s="8">
        <f>F70-K70</f>
        <v>-18797.509999999998</v>
      </c>
    </row>
    <row r="71" spans="1:14" x14ac:dyDescent="0.2">
      <c r="A71" t="s">
        <v>60</v>
      </c>
      <c r="B71"/>
      <c r="C71" t="s">
        <v>704</v>
      </c>
      <c r="E71" s="14">
        <v>-51399.789999999994</v>
      </c>
      <c r="F71" s="14">
        <v>494761.15</v>
      </c>
      <c r="G71" s="14"/>
      <c r="H71" s="14">
        <v>977628.04999999993</v>
      </c>
      <c r="I71" s="14"/>
      <c r="J71" s="14">
        <v>0</v>
      </c>
      <c r="K71" s="14">
        <v>0</v>
      </c>
      <c r="L71" s="14">
        <f>F71-J71</f>
        <v>494761.15</v>
      </c>
      <c r="M71" s="14">
        <f>F71-H71</f>
        <v>-482866.89999999991</v>
      </c>
      <c r="N71" s="14">
        <f>F71-K71</f>
        <v>494761.15</v>
      </c>
    </row>
    <row r="72" spans="1:14" x14ac:dyDescent="0.2">
      <c r="B72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4" x14ac:dyDescent="0.2">
      <c r="A73" t="s">
        <v>90</v>
      </c>
      <c r="B73"/>
      <c r="C73" t="s">
        <v>705</v>
      </c>
      <c r="E73" s="14">
        <v>0</v>
      </c>
      <c r="F73" s="14">
        <v>0</v>
      </c>
      <c r="G73" s="14"/>
      <c r="H73" s="14">
        <v>0</v>
      </c>
      <c r="I73" s="14"/>
      <c r="J73" s="14">
        <v>0</v>
      </c>
      <c r="K73" s="14">
        <v>0</v>
      </c>
      <c r="L73" s="14">
        <f>F73-J73</f>
        <v>0</v>
      </c>
      <c r="M73" s="14">
        <f>F73-H73</f>
        <v>0</v>
      </c>
      <c r="N73" s="14">
        <f>F73-K73</f>
        <v>0</v>
      </c>
    </row>
    <row r="74" spans="1:14" x14ac:dyDescent="0.2">
      <c r="B7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4" outlineLevel="1" x14ac:dyDescent="0.2">
      <c r="A75" t="s">
        <v>252</v>
      </c>
      <c r="B75" s="1" t="s">
        <v>253</v>
      </c>
      <c r="C75" t="s">
        <v>254</v>
      </c>
      <c r="E75" s="8">
        <v>3347.4</v>
      </c>
      <c r="F75" s="8">
        <v>696.28</v>
      </c>
      <c r="H75" s="8">
        <v>20985.85</v>
      </c>
      <c r="J75" s="8">
        <v>0</v>
      </c>
      <c r="K75" s="8">
        <v>0</v>
      </c>
      <c r="L75" s="8">
        <f t="shared" ref="L75:L81" si="4">F75-J75</f>
        <v>696.28</v>
      </c>
      <c r="M75" s="8">
        <f t="shared" ref="M75:M81" si="5">F75-H75</f>
        <v>-20289.57</v>
      </c>
      <c r="N75" s="8">
        <f t="shared" ref="N75:N81" si="6">F75-K75</f>
        <v>696.28</v>
      </c>
    </row>
    <row r="76" spans="1:14" outlineLevel="1" x14ac:dyDescent="0.2">
      <c r="A76" t="s">
        <v>255</v>
      </c>
      <c r="B76" s="1" t="s">
        <v>256</v>
      </c>
      <c r="C76" t="s">
        <v>257</v>
      </c>
      <c r="E76" s="8">
        <v>-796330.51</v>
      </c>
      <c r="F76" s="8">
        <v>0</v>
      </c>
      <c r="H76" s="8">
        <v>796330.51</v>
      </c>
      <c r="J76" s="8">
        <v>0</v>
      </c>
      <c r="K76" s="8">
        <v>0</v>
      </c>
      <c r="L76" s="8">
        <f t="shared" si="4"/>
        <v>0</v>
      </c>
      <c r="M76" s="8">
        <f t="shared" si="5"/>
        <v>-796330.51</v>
      </c>
      <c r="N76" s="8">
        <f t="shared" si="6"/>
        <v>0</v>
      </c>
    </row>
    <row r="77" spans="1:14" outlineLevel="1" x14ac:dyDescent="0.2">
      <c r="A77" t="s">
        <v>258</v>
      </c>
      <c r="B77" s="1" t="s">
        <v>259</v>
      </c>
      <c r="C77" t="s">
        <v>260</v>
      </c>
      <c r="E77" s="8">
        <v>5842</v>
      </c>
      <c r="F77" s="8">
        <v>5842</v>
      </c>
      <c r="H77" s="8">
        <v>0</v>
      </c>
      <c r="J77" s="8">
        <v>0</v>
      </c>
      <c r="K77" s="8">
        <v>0</v>
      </c>
      <c r="L77" s="8">
        <f t="shared" si="4"/>
        <v>5842</v>
      </c>
      <c r="M77" s="8">
        <f t="shared" si="5"/>
        <v>5842</v>
      </c>
      <c r="N77" s="8">
        <f t="shared" si="6"/>
        <v>5842</v>
      </c>
    </row>
    <row r="78" spans="1:14" outlineLevel="1" x14ac:dyDescent="0.2">
      <c r="A78" t="s">
        <v>261</v>
      </c>
      <c r="B78" s="1" t="s">
        <v>262</v>
      </c>
      <c r="C78" t="s">
        <v>263</v>
      </c>
      <c r="E78" s="8">
        <v>-845.45</v>
      </c>
      <c r="F78" s="8">
        <v>1547.96</v>
      </c>
      <c r="H78" s="8">
        <v>2641.05</v>
      </c>
      <c r="J78" s="8">
        <v>0</v>
      </c>
      <c r="K78" s="8">
        <v>0</v>
      </c>
      <c r="L78" s="8">
        <f t="shared" si="4"/>
        <v>1547.96</v>
      </c>
      <c r="M78" s="8">
        <f t="shared" si="5"/>
        <v>-1093.0900000000001</v>
      </c>
      <c r="N78" s="8">
        <f t="shared" si="6"/>
        <v>1547.96</v>
      </c>
    </row>
    <row r="79" spans="1:14" outlineLevel="1" x14ac:dyDescent="0.2">
      <c r="A79" t="s">
        <v>264</v>
      </c>
      <c r="B79" s="1" t="s">
        <v>265</v>
      </c>
      <c r="C79" t="s">
        <v>266</v>
      </c>
      <c r="E79" s="8">
        <v>0</v>
      </c>
      <c r="F79" s="8">
        <v>0</v>
      </c>
      <c r="H79" s="8">
        <v>114.36</v>
      </c>
      <c r="J79" s="8">
        <v>0</v>
      </c>
      <c r="K79" s="8">
        <v>0</v>
      </c>
      <c r="L79" s="8">
        <f t="shared" si="4"/>
        <v>0</v>
      </c>
      <c r="M79" s="8">
        <f t="shared" si="5"/>
        <v>-114.36</v>
      </c>
      <c r="N79" s="8">
        <f t="shared" si="6"/>
        <v>0</v>
      </c>
    </row>
    <row r="80" spans="1:14" outlineLevel="1" x14ac:dyDescent="0.2">
      <c r="A80" t="s">
        <v>267</v>
      </c>
      <c r="B80" s="1" t="s">
        <v>268</v>
      </c>
      <c r="C80" t="s">
        <v>269</v>
      </c>
      <c r="E80" s="8">
        <v>0</v>
      </c>
      <c r="F80" s="8">
        <v>0</v>
      </c>
      <c r="H80" s="8">
        <v>84.81</v>
      </c>
      <c r="J80" s="8">
        <v>0</v>
      </c>
      <c r="K80" s="8">
        <v>0</v>
      </c>
      <c r="L80" s="8">
        <f t="shared" si="4"/>
        <v>0</v>
      </c>
      <c r="M80" s="8">
        <f t="shared" si="5"/>
        <v>-84.81</v>
      </c>
      <c r="N80" s="8">
        <f t="shared" si="6"/>
        <v>0</v>
      </c>
    </row>
    <row r="81" spans="1:14" outlineLevel="1" x14ac:dyDescent="0.2">
      <c r="A81" t="s">
        <v>270</v>
      </c>
      <c r="B81" s="1" t="s">
        <v>271</v>
      </c>
      <c r="C81" t="s">
        <v>272</v>
      </c>
      <c r="E81" s="8">
        <v>0</v>
      </c>
      <c r="F81" s="8">
        <v>0</v>
      </c>
      <c r="H81" s="8">
        <v>5314.08</v>
      </c>
      <c r="J81" s="8">
        <v>0</v>
      </c>
      <c r="K81" s="8">
        <v>0</v>
      </c>
      <c r="L81" s="8">
        <f t="shared" si="4"/>
        <v>0</v>
      </c>
      <c r="M81" s="8">
        <f t="shared" si="5"/>
        <v>-5314.08</v>
      </c>
      <c r="N81" s="8">
        <f t="shared" si="6"/>
        <v>0</v>
      </c>
    </row>
    <row r="82" spans="1:14" x14ac:dyDescent="0.2">
      <c r="A82" t="s">
        <v>61</v>
      </c>
      <c r="B82"/>
      <c r="C82" t="s">
        <v>706</v>
      </c>
      <c r="E82" s="14">
        <v>-787986.55999999994</v>
      </c>
      <c r="F82" s="14">
        <v>8086.24</v>
      </c>
      <c r="G82" s="14"/>
      <c r="H82" s="14">
        <v>825470.66</v>
      </c>
      <c r="I82" s="14"/>
      <c r="J82" s="14">
        <v>0</v>
      </c>
      <c r="K82" s="14">
        <v>0</v>
      </c>
      <c r="L82" s="14">
        <f>F82-J82</f>
        <v>8086.24</v>
      </c>
      <c r="M82" s="14">
        <f>F82-H82</f>
        <v>-817384.42</v>
      </c>
      <c r="N82" s="14">
        <f>F82-K82</f>
        <v>8086.24</v>
      </c>
    </row>
    <row r="83" spans="1:14" x14ac:dyDescent="0.2">
      <c r="B83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 x14ac:dyDescent="0.2">
      <c r="B8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 x14ac:dyDescent="0.2">
      <c r="B85"/>
      <c r="C85" s="2" t="s">
        <v>44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 outlineLevel="1" x14ac:dyDescent="0.2">
      <c r="A86" t="s">
        <v>273</v>
      </c>
      <c r="B86" s="1" t="s">
        <v>274</v>
      </c>
      <c r="C86" t="s">
        <v>275</v>
      </c>
      <c r="E86" s="8">
        <v>59428.14</v>
      </c>
      <c r="F86" s="8">
        <v>338857.43</v>
      </c>
      <c r="H86" s="8">
        <v>619219.16</v>
      </c>
      <c r="J86" s="8">
        <v>0</v>
      </c>
      <c r="K86" s="8">
        <v>0</v>
      </c>
      <c r="L86" s="8">
        <f>F86-J86</f>
        <v>338857.43</v>
      </c>
      <c r="M86" s="8">
        <f>F86-H86</f>
        <v>-280361.73000000004</v>
      </c>
      <c r="N86" s="8">
        <f>F86-K86</f>
        <v>338857.43</v>
      </c>
    </row>
    <row r="87" spans="1:14" x14ac:dyDescent="0.2">
      <c r="A87" t="s">
        <v>9</v>
      </c>
      <c r="B87"/>
      <c r="C87" t="s">
        <v>275</v>
      </c>
      <c r="E87" s="14">
        <v>59428.14</v>
      </c>
      <c r="F87" s="14">
        <v>338857.43</v>
      </c>
      <c r="G87" s="14"/>
      <c r="H87" s="14">
        <v>619219.16</v>
      </c>
      <c r="I87" s="14"/>
      <c r="J87" s="14">
        <v>0</v>
      </c>
      <c r="K87" s="14">
        <v>0</v>
      </c>
      <c r="L87" s="14">
        <f>F87-J87</f>
        <v>338857.43</v>
      </c>
      <c r="M87" s="14">
        <f>F87-H87</f>
        <v>-280361.73000000004</v>
      </c>
      <c r="N87" s="14">
        <f>F87-K87</f>
        <v>338857.43</v>
      </c>
    </row>
    <row r="88" spans="1:14" ht="15.75" customHeight="1" x14ac:dyDescent="0.2">
      <c r="B88"/>
      <c r="E88" s="18"/>
      <c r="F88" s="18"/>
      <c r="G88" s="18"/>
      <c r="H88" s="18"/>
      <c r="I88" s="18"/>
      <c r="J88" s="18"/>
      <c r="K88" s="18"/>
      <c r="L88" s="18"/>
      <c r="M88" s="18"/>
      <c r="N88" s="14"/>
    </row>
    <row r="89" spans="1:14" x14ac:dyDescent="0.2">
      <c r="B89"/>
      <c r="E89" s="18"/>
      <c r="F89" s="18"/>
      <c r="G89" s="18"/>
      <c r="H89" s="18"/>
      <c r="I89" s="18"/>
      <c r="J89" s="18"/>
      <c r="K89" s="18"/>
      <c r="L89" s="18"/>
      <c r="M89" s="18"/>
      <c r="N89" s="14"/>
    </row>
    <row r="90" spans="1:14" x14ac:dyDescent="0.2">
      <c r="B90"/>
      <c r="C90" s="2" t="s">
        <v>10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 outlineLevel="1" x14ac:dyDescent="0.2">
      <c r="A91" t="s">
        <v>276</v>
      </c>
      <c r="B91" s="1" t="s">
        <v>277</v>
      </c>
      <c r="C91" t="s">
        <v>278</v>
      </c>
      <c r="E91" s="8">
        <v>-171020.07</v>
      </c>
      <c r="F91" s="8">
        <v>161453.64000000001</v>
      </c>
      <c r="H91" s="8">
        <v>184026.4</v>
      </c>
      <c r="J91" s="8">
        <v>0</v>
      </c>
      <c r="K91" s="8">
        <v>0</v>
      </c>
      <c r="L91" s="8">
        <f>F91-J91</f>
        <v>161453.64000000001</v>
      </c>
      <c r="M91" s="8">
        <f>F91-H91</f>
        <v>-22572.75999999998</v>
      </c>
      <c r="N91" s="8">
        <f>F91-K91</f>
        <v>161453.64000000001</v>
      </c>
    </row>
    <row r="92" spans="1:14" outlineLevel="1" x14ac:dyDescent="0.2">
      <c r="A92" t="s">
        <v>279</v>
      </c>
      <c r="B92" s="1" t="s">
        <v>280</v>
      </c>
      <c r="C92" t="s">
        <v>281</v>
      </c>
      <c r="E92" s="8">
        <v>3625.96</v>
      </c>
      <c r="F92" s="8">
        <v>4836.4799999999996</v>
      </c>
      <c r="H92" s="8">
        <v>-3249.27</v>
      </c>
      <c r="J92" s="8">
        <v>0</v>
      </c>
      <c r="K92" s="8">
        <v>0</v>
      </c>
      <c r="L92" s="8">
        <f>F92-J92</f>
        <v>4836.4799999999996</v>
      </c>
      <c r="M92" s="8">
        <f>F92-H92</f>
        <v>8085.75</v>
      </c>
      <c r="N92" s="8">
        <f>F92-K92</f>
        <v>4836.4799999999996</v>
      </c>
    </row>
    <row r="93" spans="1:14" x14ac:dyDescent="0.2">
      <c r="A93" t="s">
        <v>11</v>
      </c>
      <c r="B93"/>
      <c r="C93" t="s">
        <v>707</v>
      </c>
      <c r="E93" s="14">
        <v>-167394.11000000002</v>
      </c>
      <c r="F93" s="14">
        <v>166290.12000000002</v>
      </c>
      <c r="G93" s="14"/>
      <c r="H93" s="14">
        <v>180777.13</v>
      </c>
      <c r="I93" s="14"/>
      <c r="J93" s="14">
        <v>0</v>
      </c>
      <c r="K93" s="14">
        <v>0</v>
      </c>
      <c r="L93" s="14">
        <f>F93-J93</f>
        <v>166290.12000000002</v>
      </c>
      <c r="M93" s="14">
        <f>F93-H93</f>
        <v>-14487.00999999998</v>
      </c>
      <c r="N93" s="14">
        <f>F93-K93</f>
        <v>166290.12000000002</v>
      </c>
    </row>
    <row r="94" spans="1:14" x14ac:dyDescent="0.2">
      <c r="B9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 x14ac:dyDescent="0.2">
      <c r="B95"/>
      <c r="C95" s="2" t="s">
        <v>45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14" outlineLevel="1" x14ac:dyDescent="0.2">
      <c r="A96" t="s">
        <v>282</v>
      </c>
      <c r="B96" s="1" t="s">
        <v>283</v>
      </c>
      <c r="C96" t="s">
        <v>284</v>
      </c>
      <c r="E96" s="8">
        <v>9509.69</v>
      </c>
      <c r="F96" s="8">
        <v>62356.68</v>
      </c>
      <c r="H96" s="8">
        <v>52846.99</v>
      </c>
      <c r="J96" s="8">
        <v>0</v>
      </c>
      <c r="K96" s="8">
        <v>0</v>
      </c>
      <c r="L96" s="8">
        <f t="shared" ref="L96:L101" si="7">F96-J96</f>
        <v>62356.68</v>
      </c>
      <c r="M96" s="8">
        <f t="shared" ref="M96:M101" si="8">F96-H96</f>
        <v>9509.6900000000023</v>
      </c>
      <c r="N96" s="8">
        <f t="shared" ref="N96:N101" si="9">F96-K96</f>
        <v>62356.68</v>
      </c>
    </row>
    <row r="97" spans="1:14" outlineLevel="1" x14ac:dyDescent="0.2">
      <c r="A97" t="s">
        <v>285</v>
      </c>
      <c r="B97" s="1" t="s">
        <v>286</v>
      </c>
      <c r="C97" t="s">
        <v>287</v>
      </c>
      <c r="E97" s="8">
        <v>0</v>
      </c>
      <c r="F97" s="8">
        <v>29053.03</v>
      </c>
      <c r="H97" s="8">
        <v>29053.03</v>
      </c>
      <c r="J97" s="8">
        <v>0</v>
      </c>
      <c r="K97" s="8">
        <v>0</v>
      </c>
      <c r="L97" s="8">
        <f t="shared" si="7"/>
        <v>29053.03</v>
      </c>
      <c r="M97" s="8">
        <f t="shared" si="8"/>
        <v>0</v>
      </c>
      <c r="N97" s="8">
        <f t="shared" si="9"/>
        <v>29053.03</v>
      </c>
    </row>
    <row r="98" spans="1:14" outlineLevel="1" x14ac:dyDescent="0.2">
      <c r="A98" t="s">
        <v>288</v>
      </c>
      <c r="B98" s="1" t="s">
        <v>289</v>
      </c>
      <c r="C98" t="s">
        <v>290</v>
      </c>
      <c r="E98" s="8">
        <v>-11308.01</v>
      </c>
      <c r="F98" s="8">
        <v>-67836.639999999999</v>
      </c>
      <c r="H98" s="8">
        <v>-37031.879999999997</v>
      </c>
      <c r="J98" s="8">
        <v>0</v>
      </c>
      <c r="K98" s="8">
        <v>0</v>
      </c>
      <c r="L98" s="8">
        <f t="shared" si="7"/>
        <v>-67836.639999999999</v>
      </c>
      <c r="M98" s="8">
        <f t="shared" si="8"/>
        <v>-30804.760000000002</v>
      </c>
      <c r="N98" s="8">
        <f t="shared" si="9"/>
        <v>-67836.639999999999</v>
      </c>
    </row>
    <row r="99" spans="1:14" outlineLevel="1" x14ac:dyDescent="0.2">
      <c r="A99" t="s">
        <v>291</v>
      </c>
      <c r="B99" s="1" t="s">
        <v>292</v>
      </c>
      <c r="C99" t="s">
        <v>293</v>
      </c>
      <c r="E99" s="8">
        <v>39978.22</v>
      </c>
      <c r="F99" s="8">
        <v>-9327.4599999999991</v>
      </c>
      <c r="H99" s="8">
        <v>-3709.53</v>
      </c>
      <c r="J99" s="8">
        <v>0</v>
      </c>
      <c r="K99" s="8">
        <v>0</v>
      </c>
      <c r="L99" s="8">
        <f t="shared" si="7"/>
        <v>-9327.4599999999991</v>
      </c>
      <c r="M99" s="8">
        <f t="shared" si="8"/>
        <v>-5617.9299999999985</v>
      </c>
      <c r="N99" s="8">
        <f t="shared" si="9"/>
        <v>-9327.4599999999991</v>
      </c>
    </row>
    <row r="100" spans="1:14" outlineLevel="1" x14ac:dyDescent="0.2">
      <c r="A100" t="s">
        <v>294</v>
      </c>
      <c r="B100" s="1" t="s">
        <v>295</v>
      </c>
      <c r="C100" t="s">
        <v>296</v>
      </c>
      <c r="E100" s="8">
        <v>52.66</v>
      </c>
      <c r="F100" s="8">
        <v>0</v>
      </c>
      <c r="H100" s="8">
        <v>0</v>
      </c>
      <c r="J100" s="8">
        <v>0</v>
      </c>
      <c r="K100" s="8">
        <v>0</v>
      </c>
      <c r="L100" s="8">
        <f t="shared" si="7"/>
        <v>0</v>
      </c>
      <c r="M100" s="8">
        <f t="shared" si="8"/>
        <v>0</v>
      </c>
      <c r="N100" s="8">
        <f t="shared" si="9"/>
        <v>0</v>
      </c>
    </row>
    <row r="101" spans="1:14" x14ac:dyDescent="0.2">
      <c r="A101" t="s">
        <v>46</v>
      </c>
      <c r="B101"/>
      <c r="C101" t="s">
        <v>708</v>
      </c>
      <c r="E101" s="14">
        <v>38232.560000000005</v>
      </c>
      <c r="F101" s="14">
        <v>14245.609999999993</v>
      </c>
      <c r="G101" s="14"/>
      <c r="H101" s="14">
        <v>41158.609999999993</v>
      </c>
      <c r="I101" s="14"/>
      <c r="J101" s="14">
        <v>0</v>
      </c>
      <c r="K101" s="14">
        <v>0</v>
      </c>
      <c r="L101" s="14">
        <f t="shared" si="7"/>
        <v>14245.609999999993</v>
      </c>
      <c r="M101" s="14">
        <f t="shared" si="8"/>
        <v>-26913</v>
      </c>
      <c r="N101" s="14">
        <f t="shared" si="9"/>
        <v>14245.609999999993</v>
      </c>
    </row>
    <row r="102" spans="1:14" x14ac:dyDescent="0.2">
      <c r="B102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 hidden="1" x14ac:dyDescent="0.2">
      <c r="B103"/>
      <c r="E103" s="18"/>
      <c r="F103" s="18"/>
      <c r="G103" s="18"/>
      <c r="H103" s="18"/>
      <c r="I103" s="18"/>
      <c r="J103" s="18"/>
      <c r="K103" s="18"/>
      <c r="L103" s="18"/>
      <c r="M103" s="18"/>
      <c r="N103" s="14">
        <f>F103-K103</f>
        <v>0</v>
      </c>
    </row>
    <row r="104" spans="1:14" hidden="1" x14ac:dyDescent="0.2">
      <c r="B104"/>
      <c r="E104" s="18"/>
      <c r="F104" s="18"/>
      <c r="G104" s="18"/>
      <c r="H104" s="18"/>
      <c r="I104" s="18"/>
      <c r="J104" s="18"/>
      <c r="K104" s="18"/>
      <c r="L104" s="18"/>
      <c r="M104" s="18"/>
      <c r="N104" s="14">
        <f>F104-K104</f>
        <v>0</v>
      </c>
    </row>
    <row r="105" spans="1:14" hidden="1" x14ac:dyDescent="0.2">
      <c r="B105"/>
      <c r="E105" s="18"/>
      <c r="F105" s="18"/>
      <c r="G105" s="18"/>
      <c r="H105" s="18"/>
      <c r="I105" s="18"/>
      <c r="J105" s="18"/>
      <c r="K105" s="18"/>
      <c r="L105" s="18"/>
      <c r="M105" s="18"/>
      <c r="N105" s="14">
        <f>F105-K105</f>
        <v>0</v>
      </c>
    </row>
    <row r="106" spans="1:14" x14ac:dyDescent="0.2">
      <c r="B106"/>
      <c r="E106" s="18"/>
      <c r="F106" s="18"/>
      <c r="G106" s="18"/>
      <c r="H106" s="18"/>
      <c r="I106" s="18"/>
      <c r="J106" s="18"/>
      <c r="K106" s="18"/>
      <c r="L106" s="18"/>
      <c r="M106" s="18"/>
      <c r="N106" s="14"/>
    </row>
    <row r="107" spans="1:14" x14ac:dyDescent="0.2">
      <c r="A107" t="s">
        <v>16</v>
      </c>
      <c r="B107"/>
      <c r="C107" s="2" t="s">
        <v>709</v>
      </c>
      <c r="E107" s="15">
        <v>-1600618.9300000004</v>
      </c>
      <c r="F107" s="15">
        <v>-2314846.9899999998</v>
      </c>
      <c r="G107" s="15"/>
      <c r="H107" s="15">
        <v>1667732.54</v>
      </c>
      <c r="I107" s="15"/>
      <c r="J107" s="15">
        <v>0</v>
      </c>
      <c r="K107" s="15">
        <v>0</v>
      </c>
      <c r="L107" s="15">
        <f>F107-J107</f>
        <v>-2314846.9899999998</v>
      </c>
      <c r="M107" s="15">
        <f>F107-H107</f>
        <v>-3982579.53</v>
      </c>
      <c r="N107" s="15">
        <f>F107-K107</f>
        <v>-2314846.9899999998</v>
      </c>
    </row>
    <row r="108" spans="1:14" ht="11.25" customHeight="1" x14ac:dyDescent="0.2">
      <c r="B108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1:14" x14ac:dyDescent="0.2">
      <c r="B109"/>
      <c r="C109" s="2" t="s">
        <v>12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1:14" ht="11.25" customHeight="1" x14ac:dyDescent="0.2">
      <c r="B110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1:14" x14ac:dyDescent="0.2">
      <c r="B111"/>
      <c r="C111" s="2" t="s">
        <v>13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1:14" outlineLevel="1" x14ac:dyDescent="0.2">
      <c r="A112" t="s">
        <v>297</v>
      </c>
      <c r="B112" s="1" t="s">
        <v>298</v>
      </c>
      <c r="C112" t="s">
        <v>299</v>
      </c>
      <c r="E112" s="8">
        <v>-170.09</v>
      </c>
      <c r="F112" s="8">
        <v>4993.05</v>
      </c>
      <c r="H112" s="8">
        <v>3352.21</v>
      </c>
      <c r="J112" s="8">
        <v>0</v>
      </c>
      <c r="K112" s="8">
        <v>0</v>
      </c>
      <c r="L112" s="8">
        <f t="shared" ref="L112:L119" si="10">F112-J112</f>
        <v>4993.05</v>
      </c>
      <c r="M112" s="8">
        <f t="shared" ref="M112:M119" si="11">F112-H112</f>
        <v>1640.8400000000001</v>
      </c>
      <c r="N112" s="8">
        <f t="shared" ref="N112:N119" si="12">F112-K112</f>
        <v>4993.05</v>
      </c>
    </row>
    <row r="113" spans="1:14" outlineLevel="1" x14ac:dyDescent="0.2">
      <c r="A113" t="s">
        <v>300</v>
      </c>
      <c r="B113" s="1" t="s">
        <v>301</v>
      </c>
      <c r="C113" t="s">
        <v>302</v>
      </c>
      <c r="E113" s="8">
        <v>218.24</v>
      </c>
      <c r="F113" s="8">
        <v>1969.44</v>
      </c>
      <c r="H113" s="8">
        <v>1112.47</v>
      </c>
      <c r="J113" s="8">
        <v>0</v>
      </c>
      <c r="K113" s="8">
        <v>0</v>
      </c>
      <c r="L113" s="8">
        <f t="shared" si="10"/>
        <v>1969.44</v>
      </c>
      <c r="M113" s="8">
        <f t="shared" si="11"/>
        <v>856.97</v>
      </c>
      <c r="N113" s="8">
        <f t="shared" si="12"/>
        <v>1969.44</v>
      </c>
    </row>
    <row r="114" spans="1:14" outlineLevel="1" x14ac:dyDescent="0.2">
      <c r="A114" t="s">
        <v>303</v>
      </c>
      <c r="B114" s="1" t="s">
        <v>304</v>
      </c>
      <c r="C114" t="s">
        <v>305</v>
      </c>
      <c r="E114" s="8">
        <v>372.6</v>
      </c>
      <c r="F114" s="8">
        <v>2517.54</v>
      </c>
      <c r="H114" s="8">
        <v>1648.35</v>
      </c>
      <c r="J114" s="8">
        <v>0</v>
      </c>
      <c r="K114" s="8">
        <v>0</v>
      </c>
      <c r="L114" s="8">
        <f t="shared" si="10"/>
        <v>2517.54</v>
      </c>
      <c r="M114" s="8">
        <f t="shared" si="11"/>
        <v>869.19</v>
      </c>
      <c r="N114" s="8">
        <f t="shared" si="12"/>
        <v>2517.54</v>
      </c>
    </row>
    <row r="115" spans="1:14" outlineLevel="1" x14ac:dyDescent="0.2">
      <c r="A115" t="s">
        <v>306</v>
      </c>
      <c r="B115" s="1" t="s">
        <v>307</v>
      </c>
      <c r="C115" t="s">
        <v>308</v>
      </c>
      <c r="E115" s="8">
        <v>29302.36</v>
      </c>
      <c r="F115" s="8">
        <v>29302.36</v>
      </c>
      <c r="H115" s="8">
        <v>0</v>
      </c>
      <c r="J115" s="8">
        <v>0</v>
      </c>
      <c r="K115" s="8">
        <v>0</v>
      </c>
      <c r="L115" s="8">
        <f t="shared" si="10"/>
        <v>29302.36</v>
      </c>
      <c r="M115" s="8">
        <f t="shared" si="11"/>
        <v>29302.36</v>
      </c>
      <c r="N115" s="8">
        <f t="shared" si="12"/>
        <v>29302.36</v>
      </c>
    </row>
    <row r="116" spans="1:14" outlineLevel="1" x14ac:dyDescent="0.2">
      <c r="A116" t="s">
        <v>309</v>
      </c>
      <c r="B116" s="1" t="s">
        <v>310</v>
      </c>
      <c r="C116" t="s">
        <v>311</v>
      </c>
      <c r="E116" s="8">
        <v>1068.96</v>
      </c>
      <c r="F116" s="8">
        <v>2132.5500000000002</v>
      </c>
      <c r="H116" s="8">
        <v>835.78</v>
      </c>
      <c r="J116" s="8">
        <v>0</v>
      </c>
      <c r="K116" s="8">
        <v>0</v>
      </c>
      <c r="L116" s="8">
        <f t="shared" si="10"/>
        <v>2132.5500000000002</v>
      </c>
      <c r="M116" s="8">
        <f t="shared" si="11"/>
        <v>1296.7700000000002</v>
      </c>
      <c r="N116" s="8">
        <f t="shared" si="12"/>
        <v>2132.5500000000002</v>
      </c>
    </row>
    <row r="117" spans="1:14" outlineLevel="1" x14ac:dyDescent="0.2">
      <c r="A117" t="s">
        <v>312</v>
      </c>
      <c r="B117" s="1" t="s">
        <v>313</v>
      </c>
      <c r="C117" t="s">
        <v>314</v>
      </c>
      <c r="E117" s="8">
        <v>-12.04</v>
      </c>
      <c r="F117" s="8">
        <v>-23.43</v>
      </c>
      <c r="H117" s="8">
        <v>-3.51</v>
      </c>
      <c r="J117" s="8">
        <v>0</v>
      </c>
      <c r="K117" s="8">
        <v>0</v>
      </c>
      <c r="L117" s="8">
        <f t="shared" si="10"/>
        <v>-23.43</v>
      </c>
      <c r="M117" s="8">
        <f t="shared" si="11"/>
        <v>-19.920000000000002</v>
      </c>
      <c r="N117" s="8">
        <f t="shared" si="12"/>
        <v>-23.43</v>
      </c>
    </row>
    <row r="118" spans="1:14" outlineLevel="1" x14ac:dyDescent="0.2">
      <c r="A118" t="s">
        <v>315</v>
      </c>
      <c r="B118" s="1" t="s">
        <v>316</v>
      </c>
      <c r="C118" t="s">
        <v>317</v>
      </c>
      <c r="E118" s="8">
        <v>-22.33</v>
      </c>
      <c r="F118" s="8">
        <v>837.6</v>
      </c>
      <c r="H118" s="8">
        <v>52.61</v>
      </c>
      <c r="J118" s="8">
        <v>0</v>
      </c>
      <c r="K118" s="8">
        <v>0</v>
      </c>
      <c r="L118" s="8">
        <f t="shared" si="10"/>
        <v>837.6</v>
      </c>
      <c r="M118" s="8">
        <f t="shared" si="11"/>
        <v>784.99</v>
      </c>
      <c r="N118" s="8">
        <f t="shared" si="12"/>
        <v>837.6</v>
      </c>
    </row>
    <row r="119" spans="1:14" outlineLevel="1" x14ac:dyDescent="0.2">
      <c r="A119" t="s">
        <v>318</v>
      </c>
      <c r="B119" s="1" t="s">
        <v>319</v>
      </c>
      <c r="C119" t="s">
        <v>320</v>
      </c>
      <c r="E119" s="8">
        <v>127540.06</v>
      </c>
      <c r="F119" s="8">
        <v>127540.06</v>
      </c>
      <c r="H119" s="8">
        <v>0</v>
      </c>
      <c r="J119" s="8">
        <v>0</v>
      </c>
      <c r="K119" s="8">
        <v>0</v>
      </c>
      <c r="L119" s="8">
        <f t="shared" si="10"/>
        <v>127540.06</v>
      </c>
      <c r="M119" s="8">
        <f t="shared" si="11"/>
        <v>127540.06</v>
      </c>
      <c r="N119" s="8">
        <f t="shared" si="12"/>
        <v>127540.06</v>
      </c>
    </row>
    <row r="120" spans="1:14" x14ac:dyDescent="0.2">
      <c r="A120" t="s">
        <v>14</v>
      </c>
      <c r="B120"/>
      <c r="C120" t="s">
        <v>710</v>
      </c>
      <c r="E120" s="14">
        <v>158297.76</v>
      </c>
      <c r="F120" s="14">
        <v>169269.16999999998</v>
      </c>
      <c r="G120" s="14"/>
      <c r="H120" s="14">
        <v>6997.91</v>
      </c>
      <c r="I120" s="14"/>
      <c r="J120" s="14">
        <v>0</v>
      </c>
      <c r="K120" s="14">
        <v>0</v>
      </c>
      <c r="L120" s="14">
        <f>F120-J120</f>
        <v>169269.16999999998</v>
      </c>
      <c r="M120" s="14">
        <f>F120-H120</f>
        <v>162271.25999999998</v>
      </c>
      <c r="N120" s="14">
        <f>F120-K120</f>
        <v>169269.16999999998</v>
      </c>
    </row>
    <row r="121" spans="1:14" x14ac:dyDescent="0.2">
      <c r="B121"/>
      <c r="E121" s="14"/>
      <c r="F121" s="14"/>
      <c r="G121" s="14"/>
      <c r="H121" s="14"/>
      <c r="I121" s="14"/>
      <c r="J121" s="14"/>
      <c r="K121" s="14"/>
      <c r="L121" s="14"/>
      <c r="M121" s="14"/>
      <c r="N121" s="14"/>
    </row>
    <row r="122" spans="1:14" x14ac:dyDescent="0.2">
      <c r="B122"/>
      <c r="C122" s="2" t="s">
        <v>47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</row>
    <row r="123" spans="1:14" outlineLevel="1" x14ac:dyDescent="0.2">
      <c r="A123" t="s">
        <v>321</v>
      </c>
      <c r="B123" s="1" t="s">
        <v>322</v>
      </c>
      <c r="C123" t="s">
        <v>323</v>
      </c>
      <c r="E123" s="8">
        <v>757775.31</v>
      </c>
      <c r="F123" s="8">
        <v>28499375.559999999</v>
      </c>
      <c r="H123" s="8">
        <v>27734142.809999999</v>
      </c>
      <c r="J123" s="8">
        <v>0</v>
      </c>
      <c r="K123" s="8">
        <v>0</v>
      </c>
      <c r="L123" s="8">
        <f>F123-J123</f>
        <v>28499375.559999999</v>
      </c>
      <c r="M123" s="8">
        <f>F123-H123</f>
        <v>765232.75</v>
      </c>
      <c r="N123" s="8">
        <f>F123-K123</f>
        <v>28499375.559999999</v>
      </c>
    </row>
    <row r="124" spans="1:14" x14ac:dyDescent="0.2">
      <c r="A124" t="s">
        <v>116</v>
      </c>
      <c r="B124"/>
      <c r="C124" t="s">
        <v>711</v>
      </c>
      <c r="E124" s="14">
        <v>757775.31</v>
      </c>
      <c r="F124" s="14">
        <v>28499375.559999999</v>
      </c>
      <c r="G124" s="14"/>
      <c r="H124" s="14">
        <v>27734142.809999999</v>
      </c>
      <c r="I124" s="14"/>
      <c r="J124" s="14">
        <v>0</v>
      </c>
      <c r="K124" s="14">
        <v>0</v>
      </c>
      <c r="L124" s="14">
        <f>F124-J124</f>
        <v>28499375.559999999</v>
      </c>
      <c r="M124" s="14">
        <f>F124-H124</f>
        <v>765232.75</v>
      </c>
      <c r="N124" s="14">
        <f>F124-K124</f>
        <v>28499375.559999999</v>
      </c>
    </row>
    <row r="125" spans="1:14" x14ac:dyDescent="0.2">
      <c r="B125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14" x14ac:dyDescent="0.2">
      <c r="A126" t="s">
        <v>117</v>
      </c>
      <c r="B126"/>
      <c r="C126" t="s">
        <v>712</v>
      </c>
      <c r="E126" s="14">
        <v>0</v>
      </c>
      <c r="F126" s="14">
        <v>0</v>
      </c>
      <c r="G126" s="14"/>
      <c r="H126" s="14">
        <v>0</v>
      </c>
      <c r="I126" s="14"/>
      <c r="J126" s="14">
        <v>0</v>
      </c>
      <c r="K126" s="14">
        <v>0</v>
      </c>
      <c r="L126" s="14">
        <f>F126-J126</f>
        <v>0</v>
      </c>
      <c r="M126" s="14">
        <f>F126-H126</f>
        <v>0</v>
      </c>
      <c r="N126" s="14">
        <f>F126-K126</f>
        <v>0</v>
      </c>
    </row>
    <row r="127" spans="1:14" x14ac:dyDescent="0.2">
      <c r="B127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1:14" outlineLevel="1" x14ac:dyDescent="0.2">
      <c r="A128" t="s">
        <v>324</v>
      </c>
      <c r="B128" s="1" t="s">
        <v>325</v>
      </c>
      <c r="C128" t="s">
        <v>326</v>
      </c>
      <c r="E128" s="8">
        <v>-22888.44</v>
      </c>
      <c r="F128" s="8">
        <v>391290.78</v>
      </c>
      <c r="H128" s="8">
        <v>459913.95</v>
      </c>
      <c r="J128" s="8">
        <v>0</v>
      </c>
      <c r="K128" s="8">
        <v>0</v>
      </c>
      <c r="L128" s="8">
        <f>F128-J128</f>
        <v>391290.78</v>
      </c>
      <c r="M128" s="8">
        <f>F128-H128</f>
        <v>-68623.169999999984</v>
      </c>
      <c r="N128" s="8">
        <f>F128-K128</f>
        <v>391290.78</v>
      </c>
    </row>
    <row r="129" spans="1:14" outlineLevel="1" x14ac:dyDescent="0.2">
      <c r="A129" t="s">
        <v>327</v>
      </c>
      <c r="B129" s="1" t="s">
        <v>328</v>
      </c>
      <c r="C129" t="s">
        <v>329</v>
      </c>
      <c r="E129" s="8">
        <v>55.38</v>
      </c>
      <c r="F129" s="8">
        <v>809.21</v>
      </c>
      <c r="H129" s="8">
        <v>643.07000000000005</v>
      </c>
      <c r="J129" s="8">
        <v>0</v>
      </c>
      <c r="K129" s="8">
        <v>0</v>
      </c>
      <c r="L129" s="8">
        <f>F129-J129</f>
        <v>809.21</v>
      </c>
      <c r="M129" s="8">
        <f>F129-H129</f>
        <v>166.14</v>
      </c>
      <c r="N129" s="8">
        <f>F129-K129</f>
        <v>809.21</v>
      </c>
    </row>
    <row r="130" spans="1:14" x14ac:dyDescent="0.2">
      <c r="A130" t="s">
        <v>62</v>
      </c>
      <c r="B130"/>
      <c r="C130" t="s">
        <v>551</v>
      </c>
      <c r="E130" s="14">
        <v>-22833.059999999998</v>
      </c>
      <c r="F130" s="14">
        <v>392099.99000000005</v>
      </c>
      <c r="G130" s="14"/>
      <c r="H130" s="14">
        <v>460557.02</v>
      </c>
      <c r="I130" s="14"/>
      <c r="J130" s="14">
        <v>0</v>
      </c>
      <c r="K130" s="14">
        <v>0</v>
      </c>
      <c r="L130" s="14">
        <f>F130-J130</f>
        <v>392099.99000000005</v>
      </c>
      <c r="M130" s="14">
        <f>F130-H130</f>
        <v>-68457.02999999997</v>
      </c>
      <c r="N130" s="14">
        <f>F130-K130</f>
        <v>392099.99000000005</v>
      </c>
    </row>
    <row r="131" spans="1:14" x14ac:dyDescent="0.2">
      <c r="B131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4" x14ac:dyDescent="0.2">
      <c r="B132"/>
      <c r="C132" s="2" t="s">
        <v>96</v>
      </c>
      <c r="E132" s="15">
        <f>E133</f>
        <v>893240.01</v>
      </c>
      <c r="F132" s="15">
        <f>F133</f>
        <v>29060744.719999999</v>
      </c>
      <c r="G132" s="15"/>
      <c r="H132" s="15">
        <f>H133</f>
        <v>28201697.739999998</v>
      </c>
      <c r="I132" s="15"/>
      <c r="J132" s="15">
        <f>J133</f>
        <v>0</v>
      </c>
      <c r="K132" s="15">
        <f>K133</f>
        <v>0</v>
      </c>
      <c r="L132" s="15">
        <f>F132-J132</f>
        <v>29060744.719999999</v>
      </c>
      <c r="M132" s="15">
        <f>F132-H132</f>
        <v>859046.98000000045</v>
      </c>
      <c r="N132" s="15">
        <f>F132-K132</f>
        <v>29060744.719999999</v>
      </c>
    </row>
    <row r="133" spans="1:14" hidden="1" x14ac:dyDescent="0.2">
      <c r="A133" t="s">
        <v>17</v>
      </c>
      <c r="B133"/>
      <c r="C133" s="2" t="s">
        <v>713</v>
      </c>
      <c r="E133" s="14">
        <v>893240.01</v>
      </c>
      <c r="F133" s="14">
        <v>29060744.719999999</v>
      </c>
      <c r="G133" s="14"/>
      <c r="H133" s="14">
        <v>28201697.739999998</v>
      </c>
      <c r="I133" s="14"/>
      <c r="J133" s="14">
        <v>0</v>
      </c>
      <c r="K133" s="14">
        <v>0</v>
      </c>
      <c r="L133" s="14"/>
      <c r="M133" s="14">
        <f>F133-H133</f>
        <v>859046.98000000045</v>
      </c>
      <c r="N133" s="14">
        <f>F133-K133</f>
        <v>29060744.719999999</v>
      </c>
    </row>
    <row r="134" spans="1:14" ht="11.25" customHeight="1" x14ac:dyDescent="0.2">
      <c r="B13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spans="1:14" ht="13.5" thickBot="1" x14ac:dyDescent="0.25">
      <c r="A135" t="s">
        <v>15</v>
      </c>
      <c r="B135"/>
      <c r="C135" s="2" t="s">
        <v>5</v>
      </c>
      <c r="E135" s="19">
        <v>-332254.47000000015</v>
      </c>
      <c r="F135" s="19">
        <v>58263047.779999994</v>
      </c>
      <c r="G135" s="19"/>
      <c r="H135" s="19">
        <v>61237794.019999988</v>
      </c>
      <c r="I135" s="19"/>
      <c r="J135" s="19">
        <v>0</v>
      </c>
      <c r="K135" s="19">
        <v>0</v>
      </c>
      <c r="L135" s="19">
        <f>F135-J135</f>
        <v>58263047.779999994</v>
      </c>
      <c r="M135" s="19">
        <f>F135-H135</f>
        <v>-2974746.2399999946</v>
      </c>
      <c r="N135" s="19">
        <f>F135-K135</f>
        <v>58263047.779999994</v>
      </c>
    </row>
    <row r="136" spans="1:14" ht="13.5" thickTop="1" x14ac:dyDescent="0.2">
      <c r="B136"/>
      <c r="E136" s="14"/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1:14" x14ac:dyDescent="0.2">
      <c r="B137"/>
      <c r="E137" s="14"/>
      <c r="F137" s="14"/>
      <c r="G137" s="14"/>
      <c r="H137" s="14"/>
      <c r="I137" s="14"/>
      <c r="J137" s="14"/>
      <c r="K137" s="14"/>
      <c r="L137" s="14"/>
      <c r="M137" s="14"/>
      <c r="N137" s="14"/>
    </row>
    <row r="138" spans="1:14" x14ac:dyDescent="0.2">
      <c r="B138"/>
      <c r="C138" s="2" t="s">
        <v>18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1:14" x14ac:dyDescent="0.2">
      <c r="B139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1:14" x14ac:dyDescent="0.2">
      <c r="B140"/>
      <c r="C140" s="2" t="s">
        <v>48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1:14" outlineLevel="1" x14ac:dyDescent="0.2">
      <c r="A141" t="s">
        <v>330</v>
      </c>
      <c r="B141" s="1" t="s">
        <v>331</v>
      </c>
      <c r="C141" t="s">
        <v>332</v>
      </c>
      <c r="E141" s="8">
        <v>0</v>
      </c>
      <c r="F141" s="8">
        <v>-33605349.939999998</v>
      </c>
      <c r="H141" s="8">
        <v>-33605349.939999998</v>
      </c>
      <c r="J141" s="8">
        <v>0</v>
      </c>
      <c r="K141" s="8">
        <v>0</v>
      </c>
      <c r="L141" s="8">
        <f>F141-J141</f>
        <v>-33605349.939999998</v>
      </c>
      <c r="M141" s="8">
        <f>F141-H141</f>
        <v>0</v>
      </c>
      <c r="N141" s="8">
        <f>F141-K141</f>
        <v>-33605349.939999998</v>
      </c>
    </row>
    <row r="142" spans="1:14" x14ac:dyDescent="0.2">
      <c r="A142" t="s">
        <v>19</v>
      </c>
      <c r="B142"/>
      <c r="C142" t="s">
        <v>714</v>
      </c>
      <c r="E142" s="14">
        <v>0</v>
      </c>
      <c r="F142" s="14">
        <v>-33605349.939999998</v>
      </c>
      <c r="G142" s="14"/>
      <c r="H142" s="14">
        <v>-33605349.939999998</v>
      </c>
      <c r="I142" s="14"/>
      <c r="J142" s="14">
        <v>0</v>
      </c>
      <c r="K142" s="14">
        <v>0</v>
      </c>
      <c r="L142" s="14">
        <f>F142-J142</f>
        <v>-33605349.939999998</v>
      </c>
      <c r="M142" s="14">
        <f>F142-H142</f>
        <v>0</v>
      </c>
      <c r="N142" s="14">
        <f>F142-K142</f>
        <v>-33605349.939999998</v>
      </c>
    </row>
    <row r="143" spans="1:14" x14ac:dyDescent="0.2">
      <c r="B143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 x14ac:dyDescent="0.2">
      <c r="B144"/>
      <c r="C144" s="2" t="s">
        <v>20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1:14" x14ac:dyDescent="0.2">
      <c r="A145" t="s">
        <v>124</v>
      </c>
      <c r="B145"/>
      <c r="C145" t="s">
        <v>715</v>
      </c>
      <c r="E145" s="14">
        <v>0</v>
      </c>
      <c r="F145" s="14">
        <v>0</v>
      </c>
      <c r="G145" s="14"/>
      <c r="H145" s="14">
        <v>0</v>
      </c>
      <c r="I145" s="14"/>
      <c r="J145" s="14">
        <v>0</v>
      </c>
      <c r="K145" s="14">
        <v>0</v>
      </c>
      <c r="L145" s="14">
        <f>F145-J145</f>
        <v>0</v>
      </c>
      <c r="M145" s="14">
        <f>F145-H145</f>
        <v>0</v>
      </c>
      <c r="N145" s="14">
        <f>F145-K145</f>
        <v>0</v>
      </c>
    </row>
    <row r="146" spans="1:14" x14ac:dyDescent="0.2">
      <c r="B146"/>
      <c r="C146" s="2" t="s">
        <v>63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4" x14ac:dyDescent="0.2">
      <c r="B147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outlineLevel="1" x14ac:dyDescent="0.2">
      <c r="A148" t="s">
        <v>333</v>
      </c>
      <c r="B148" s="1" t="s">
        <v>334</v>
      </c>
      <c r="C148" t="s">
        <v>335</v>
      </c>
      <c r="E148" s="8">
        <v>-399470.65</v>
      </c>
      <c r="F148" s="8">
        <v>-3755908.22</v>
      </c>
      <c r="H148" s="8">
        <v>-2472028.2599999998</v>
      </c>
      <c r="J148" s="8">
        <v>0</v>
      </c>
      <c r="K148" s="8">
        <v>0</v>
      </c>
      <c r="L148" s="8">
        <f t="shared" ref="L148:L157" si="13">F148-J148</f>
        <v>-3755908.22</v>
      </c>
      <c r="M148" s="8">
        <f t="shared" ref="M148:M157" si="14">F148-H148</f>
        <v>-1283879.9600000004</v>
      </c>
      <c r="N148" s="8">
        <f t="shared" ref="N148:N157" si="15">F148-K148</f>
        <v>-3755908.22</v>
      </c>
    </row>
    <row r="149" spans="1:14" outlineLevel="1" x14ac:dyDescent="0.2">
      <c r="A149" t="s">
        <v>336</v>
      </c>
      <c r="B149" s="1" t="s">
        <v>337</v>
      </c>
      <c r="C149" t="s">
        <v>338</v>
      </c>
      <c r="E149" s="8">
        <v>-31739.79</v>
      </c>
      <c r="F149" s="8">
        <v>-279657.95</v>
      </c>
      <c r="H149" s="8">
        <v>-172244.77</v>
      </c>
      <c r="J149" s="8">
        <v>0</v>
      </c>
      <c r="K149" s="8">
        <v>0</v>
      </c>
      <c r="L149" s="8">
        <f t="shared" si="13"/>
        <v>-279657.95</v>
      </c>
      <c r="M149" s="8">
        <f t="shared" si="14"/>
        <v>-107413.18000000002</v>
      </c>
      <c r="N149" s="8">
        <f t="shared" si="15"/>
        <v>-279657.95</v>
      </c>
    </row>
    <row r="150" spans="1:14" outlineLevel="1" x14ac:dyDescent="0.2">
      <c r="A150" t="s">
        <v>339</v>
      </c>
      <c r="B150" s="1" t="s">
        <v>340</v>
      </c>
      <c r="C150" t="s">
        <v>341</v>
      </c>
      <c r="E150" s="8">
        <v>-86.04</v>
      </c>
      <c r="F150" s="8">
        <v>-717</v>
      </c>
      <c r="H150" s="8">
        <v>-458.88</v>
      </c>
      <c r="J150" s="8">
        <v>0</v>
      </c>
      <c r="K150" s="8">
        <v>0</v>
      </c>
      <c r="L150" s="8">
        <f t="shared" si="13"/>
        <v>-717</v>
      </c>
      <c r="M150" s="8">
        <f t="shared" si="14"/>
        <v>-258.12</v>
      </c>
      <c r="N150" s="8">
        <f t="shared" si="15"/>
        <v>-717</v>
      </c>
    </row>
    <row r="151" spans="1:14" outlineLevel="1" x14ac:dyDescent="0.2">
      <c r="A151" t="s">
        <v>342</v>
      </c>
      <c r="B151" s="1" t="s">
        <v>343</v>
      </c>
      <c r="C151" t="s">
        <v>344</v>
      </c>
      <c r="E151" s="8">
        <v>-6788.28</v>
      </c>
      <c r="F151" s="8">
        <v>-233478.96</v>
      </c>
      <c r="H151" s="8">
        <v>-184474.51</v>
      </c>
      <c r="J151" s="8">
        <v>0</v>
      </c>
      <c r="K151" s="8">
        <v>0</v>
      </c>
      <c r="L151" s="8">
        <f t="shared" si="13"/>
        <v>-233478.96</v>
      </c>
      <c r="M151" s="8">
        <f t="shared" si="14"/>
        <v>-49004.449999999983</v>
      </c>
      <c r="N151" s="8">
        <f t="shared" si="15"/>
        <v>-233478.96</v>
      </c>
    </row>
    <row r="152" spans="1:14" outlineLevel="1" x14ac:dyDescent="0.2">
      <c r="A152" t="s">
        <v>345</v>
      </c>
      <c r="B152" s="1" t="s">
        <v>346</v>
      </c>
      <c r="C152" t="s">
        <v>347</v>
      </c>
      <c r="E152" s="8">
        <v>-27386.32</v>
      </c>
      <c r="F152" s="8">
        <v>-192053.98</v>
      </c>
      <c r="H152" s="8">
        <v>-109116.21</v>
      </c>
      <c r="J152" s="8">
        <v>0</v>
      </c>
      <c r="K152" s="8">
        <v>0</v>
      </c>
      <c r="L152" s="8">
        <f t="shared" si="13"/>
        <v>-192053.98</v>
      </c>
      <c r="M152" s="8">
        <f t="shared" si="14"/>
        <v>-82937.77</v>
      </c>
      <c r="N152" s="8">
        <f t="shared" si="15"/>
        <v>-192053.98</v>
      </c>
    </row>
    <row r="153" spans="1:14" outlineLevel="1" x14ac:dyDescent="0.2">
      <c r="A153" t="s">
        <v>348</v>
      </c>
      <c r="B153" s="1" t="s">
        <v>349</v>
      </c>
      <c r="C153" t="s">
        <v>350</v>
      </c>
      <c r="E153" s="8">
        <v>-74.25</v>
      </c>
      <c r="F153" s="8">
        <v>-5820.95</v>
      </c>
      <c r="H153" s="8">
        <v>-3568.7</v>
      </c>
      <c r="J153" s="8">
        <v>0</v>
      </c>
      <c r="K153" s="8">
        <v>0</v>
      </c>
      <c r="L153" s="8">
        <f t="shared" si="13"/>
        <v>-5820.95</v>
      </c>
      <c r="M153" s="8">
        <f t="shared" si="14"/>
        <v>-2252.25</v>
      </c>
      <c r="N153" s="8">
        <f t="shared" si="15"/>
        <v>-5820.95</v>
      </c>
    </row>
    <row r="154" spans="1:14" outlineLevel="1" x14ac:dyDescent="0.2">
      <c r="A154" t="s">
        <v>351</v>
      </c>
      <c r="B154" s="1" t="s">
        <v>352</v>
      </c>
      <c r="C154" t="s">
        <v>353</v>
      </c>
      <c r="E154" s="8">
        <v>0</v>
      </c>
      <c r="F154" s="8">
        <v>-100</v>
      </c>
      <c r="H154" s="8">
        <v>-100</v>
      </c>
      <c r="J154" s="8">
        <v>0</v>
      </c>
      <c r="K154" s="8">
        <v>0</v>
      </c>
      <c r="L154" s="8">
        <f t="shared" si="13"/>
        <v>-100</v>
      </c>
      <c r="M154" s="8">
        <f t="shared" si="14"/>
        <v>0</v>
      </c>
      <c r="N154" s="8">
        <f t="shared" si="15"/>
        <v>-100</v>
      </c>
    </row>
    <row r="155" spans="1:14" outlineLevel="1" x14ac:dyDescent="0.2">
      <c r="A155" t="s">
        <v>354</v>
      </c>
      <c r="B155" s="1" t="s">
        <v>355</v>
      </c>
      <c r="C155" t="s">
        <v>356</v>
      </c>
      <c r="E155" s="8">
        <v>-3637.5</v>
      </c>
      <c r="F155" s="8">
        <v>-24052.5</v>
      </c>
      <c r="H155" s="8">
        <v>-12352.5</v>
      </c>
      <c r="J155" s="8">
        <v>0</v>
      </c>
      <c r="K155" s="8">
        <v>0</v>
      </c>
      <c r="L155" s="8">
        <f t="shared" si="13"/>
        <v>-24052.5</v>
      </c>
      <c r="M155" s="8">
        <f t="shared" si="14"/>
        <v>-11700</v>
      </c>
      <c r="N155" s="8">
        <f t="shared" si="15"/>
        <v>-24052.5</v>
      </c>
    </row>
    <row r="156" spans="1:14" outlineLevel="1" x14ac:dyDescent="0.2">
      <c r="A156" t="s">
        <v>357</v>
      </c>
      <c r="B156" s="1" t="s">
        <v>358</v>
      </c>
      <c r="C156" t="s">
        <v>359</v>
      </c>
      <c r="E156" s="8">
        <v>-875</v>
      </c>
      <c r="F156" s="8">
        <v>-6007.5</v>
      </c>
      <c r="H156" s="8">
        <v>-3198.75</v>
      </c>
      <c r="J156" s="8">
        <v>0</v>
      </c>
      <c r="K156" s="8">
        <v>0</v>
      </c>
      <c r="L156" s="8">
        <f t="shared" si="13"/>
        <v>-6007.5</v>
      </c>
      <c r="M156" s="8">
        <f t="shared" si="14"/>
        <v>-2808.75</v>
      </c>
      <c r="N156" s="8">
        <f t="shared" si="15"/>
        <v>-6007.5</v>
      </c>
    </row>
    <row r="157" spans="1:14" outlineLevel="1" x14ac:dyDescent="0.2">
      <c r="A157" t="s">
        <v>360</v>
      </c>
      <c r="B157" s="1" t="s">
        <v>361</v>
      </c>
      <c r="C157" t="s">
        <v>362</v>
      </c>
      <c r="E157" s="8">
        <v>-59428.14</v>
      </c>
      <c r="F157" s="8">
        <v>-338857.43</v>
      </c>
      <c r="H157" s="8">
        <v>-619219.16</v>
      </c>
      <c r="J157" s="8">
        <v>0</v>
      </c>
      <c r="K157" s="8">
        <v>0</v>
      </c>
      <c r="L157" s="8">
        <f t="shared" si="13"/>
        <v>-338857.43</v>
      </c>
      <c r="M157" s="8">
        <f t="shared" si="14"/>
        <v>280361.73000000004</v>
      </c>
      <c r="N157" s="8">
        <f t="shared" si="15"/>
        <v>-338857.43</v>
      </c>
    </row>
    <row r="158" spans="1:14" x14ac:dyDescent="0.2">
      <c r="A158" t="s">
        <v>64</v>
      </c>
      <c r="B158"/>
      <c r="C158" t="s">
        <v>716</v>
      </c>
      <c r="E158" s="14">
        <v>-529485.97</v>
      </c>
      <c r="F158" s="14">
        <v>-4836654.4900000012</v>
      </c>
      <c r="G158" s="14"/>
      <c r="H158" s="14">
        <v>-3576761.74</v>
      </c>
      <c r="I158" s="14"/>
      <c r="J158" s="14">
        <v>0</v>
      </c>
      <c r="K158" s="14">
        <v>0</v>
      </c>
      <c r="L158" s="14">
        <f>F158-J158</f>
        <v>-4836654.4900000012</v>
      </c>
      <c r="M158" s="14">
        <f>F158-H158</f>
        <v>-1259892.7500000009</v>
      </c>
      <c r="N158" s="14">
        <f>F158-K158</f>
        <v>-4836654.4900000012</v>
      </c>
    </row>
    <row r="159" spans="1:14" x14ac:dyDescent="0.2">
      <c r="B159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4" x14ac:dyDescent="0.2">
      <c r="B160"/>
      <c r="C160" s="2" t="s">
        <v>65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1:14" x14ac:dyDescent="0.2">
      <c r="B161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1:14" outlineLevel="1" x14ac:dyDescent="0.2">
      <c r="A162" t="s">
        <v>363</v>
      </c>
      <c r="B162" s="1" t="s">
        <v>364</v>
      </c>
      <c r="C162" t="s">
        <v>365</v>
      </c>
      <c r="E162" s="8">
        <v>141963.95000000001</v>
      </c>
      <c r="F162" s="8">
        <v>900832.05</v>
      </c>
      <c r="H162" s="8">
        <v>459290.93</v>
      </c>
      <c r="J162" s="8">
        <v>0</v>
      </c>
      <c r="K162" s="8">
        <v>0</v>
      </c>
      <c r="L162" s="8">
        <f>F162-J162</f>
        <v>900832.05</v>
      </c>
      <c r="M162" s="8">
        <f>F162-H162</f>
        <v>441541.12000000005</v>
      </c>
      <c r="N162" s="8">
        <f>F162-K162</f>
        <v>900832.05</v>
      </c>
    </row>
    <row r="163" spans="1:14" x14ac:dyDescent="0.2">
      <c r="A163" t="s">
        <v>66</v>
      </c>
      <c r="B163"/>
      <c r="C163" t="s">
        <v>365</v>
      </c>
      <c r="E163" s="14">
        <v>141963.95000000001</v>
      </c>
      <c r="F163" s="14">
        <v>900832.05</v>
      </c>
      <c r="G163" s="14"/>
      <c r="H163" s="14">
        <v>459290.93</v>
      </c>
      <c r="I163" s="14"/>
      <c r="J163" s="14">
        <v>0</v>
      </c>
      <c r="K163" s="14">
        <v>0</v>
      </c>
      <c r="L163" s="14">
        <f>F163-J163</f>
        <v>900832.05</v>
      </c>
      <c r="M163" s="14">
        <f>F163-H163</f>
        <v>441541.12000000005</v>
      </c>
      <c r="N163" s="14">
        <f>F163-K163</f>
        <v>900832.05</v>
      </c>
    </row>
    <row r="164" spans="1:14" x14ac:dyDescent="0.2">
      <c r="B16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1:14" outlineLevel="1" x14ac:dyDescent="0.2">
      <c r="A165" t="s">
        <v>366</v>
      </c>
      <c r="B165" s="1" t="s">
        <v>367</v>
      </c>
      <c r="C165" t="s">
        <v>368</v>
      </c>
      <c r="E165" s="8">
        <v>28161.32</v>
      </c>
      <c r="F165" s="8">
        <v>226785.6</v>
      </c>
      <c r="H165" s="8">
        <v>142664.53</v>
      </c>
      <c r="J165" s="8">
        <v>0</v>
      </c>
      <c r="K165" s="8">
        <v>0</v>
      </c>
      <c r="L165" s="8">
        <f>F165-J165</f>
        <v>226785.6</v>
      </c>
      <c r="M165" s="8">
        <f>F165-H165</f>
        <v>84121.07</v>
      </c>
      <c r="N165" s="8">
        <f>F165-K165</f>
        <v>226785.6</v>
      </c>
    </row>
    <row r="166" spans="1:14" x14ac:dyDescent="0.2">
      <c r="A166" t="s">
        <v>67</v>
      </c>
      <c r="B166"/>
      <c r="C166" t="s">
        <v>368</v>
      </c>
      <c r="E166" s="14">
        <v>28161.32</v>
      </c>
      <c r="F166" s="14">
        <v>226785.6</v>
      </c>
      <c r="G166" s="14"/>
      <c r="H166" s="14">
        <v>142664.53</v>
      </c>
      <c r="I166" s="14"/>
      <c r="J166" s="14">
        <v>0</v>
      </c>
      <c r="K166" s="14">
        <v>0</v>
      </c>
      <c r="L166" s="14">
        <f>F166-J166</f>
        <v>226785.6</v>
      </c>
      <c r="M166" s="14">
        <f>F166-H166</f>
        <v>84121.07</v>
      </c>
      <c r="N166" s="14">
        <f>F166-K166</f>
        <v>226785.6</v>
      </c>
    </row>
    <row r="167" spans="1:14" x14ac:dyDescent="0.2">
      <c r="B167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4" x14ac:dyDescent="0.2">
      <c r="A168" t="s">
        <v>68</v>
      </c>
      <c r="B168"/>
      <c r="C168" t="s">
        <v>717</v>
      </c>
      <c r="E168" s="14">
        <v>0</v>
      </c>
      <c r="F168" s="14">
        <v>0</v>
      </c>
      <c r="G168" s="14"/>
      <c r="H168" s="14">
        <v>0</v>
      </c>
      <c r="I168" s="14"/>
      <c r="J168" s="14">
        <v>0</v>
      </c>
      <c r="K168" s="14">
        <v>0</v>
      </c>
      <c r="L168" s="14">
        <f>F168-J168</f>
        <v>0</v>
      </c>
      <c r="M168" s="14">
        <f>F168-H168</f>
        <v>0</v>
      </c>
      <c r="N168" s="14">
        <f>F168-K168</f>
        <v>0</v>
      </c>
    </row>
    <row r="169" spans="1:14" x14ac:dyDescent="0.2">
      <c r="B169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4" x14ac:dyDescent="0.2">
      <c r="B170"/>
      <c r="C170" s="2" t="s">
        <v>69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1:14" outlineLevel="1" x14ac:dyDescent="0.2">
      <c r="A171" t="s">
        <v>369</v>
      </c>
      <c r="B171" s="1" t="s">
        <v>370</v>
      </c>
      <c r="C171" t="s">
        <v>371</v>
      </c>
      <c r="E171" s="8">
        <v>0</v>
      </c>
      <c r="F171" s="8">
        <v>6778.93</v>
      </c>
      <c r="H171" s="8">
        <v>3683.89</v>
      </c>
      <c r="J171" s="8">
        <v>0</v>
      </c>
      <c r="K171" s="8">
        <v>0</v>
      </c>
      <c r="L171" s="8">
        <f t="shared" ref="L171:L190" si="16">F171-J171</f>
        <v>6778.93</v>
      </c>
      <c r="M171" s="8">
        <f t="shared" ref="M171:M190" si="17">F171-H171</f>
        <v>3095.0400000000004</v>
      </c>
      <c r="N171" s="8">
        <f t="shared" ref="N171:N190" si="18">F171-K171</f>
        <v>6778.93</v>
      </c>
    </row>
    <row r="172" spans="1:14" outlineLevel="1" x14ac:dyDescent="0.2">
      <c r="A172" t="s">
        <v>372</v>
      </c>
      <c r="B172" s="1" t="s">
        <v>373</v>
      </c>
      <c r="C172" t="s">
        <v>374</v>
      </c>
      <c r="E172" s="8">
        <v>17262.419999999998</v>
      </c>
      <c r="F172" s="8">
        <v>125652.87</v>
      </c>
      <c r="H172" s="8">
        <v>86356.32</v>
      </c>
      <c r="J172" s="8">
        <v>0</v>
      </c>
      <c r="K172" s="8">
        <v>0</v>
      </c>
      <c r="L172" s="8">
        <f t="shared" si="16"/>
        <v>125652.87</v>
      </c>
      <c r="M172" s="8">
        <f t="shared" si="17"/>
        <v>39296.549999999988</v>
      </c>
      <c r="N172" s="8">
        <f t="shared" si="18"/>
        <v>125652.87</v>
      </c>
    </row>
    <row r="173" spans="1:14" outlineLevel="1" x14ac:dyDescent="0.2">
      <c r="A173" t="s">
        <v>375</v>
      </c>
      <c r="B173" s="1" t="s">
        <v>376</v>
      </c>
      <c r="C173" t="s">
        <v>377</v>
      </c>
      <c r="E173" s="8">
        <v>0</v>
      </c>
      <c r="F173" s="8">
        <v>120</v>
      </c>
      <c r="H173" s="8">
        <v>0</v>
      </c>
      <c r="J173" s="8">
        <v>0</v>
      </c>
      <c r="K173" s="8">
        <v>0</v>
      </c>
      <c r="L173" s="8">
        <f t="shared" si="16"/>
        <v>120</v>
      </c>
      <c r="M173" s="8">
        <f t="shared" si="17"/>
        <v>120</v>
      </c>
      <c r="N173" s="8">
        <f t="shared" si="18"/>
        <v>120</v>
      </c>
    </row>
    <row r="174" spans="1:14" outlineLevel="1" x14ac:dyDescent="0.2">
      <c r="A174" t="s">
        <v>378</v>
      </c>
      <c r="B174" s="1" t="s">
        <v>379</v>
      </c>
      <c r="C174" t="s">
        <v>380</v>
      </c>
      <c r="E174" s="8">
        <v>250.23</v>
      </c>
      <c r="F174" s="8">
        <v>1501.12</v>
      </c>
      <c r="H174" s="8">
        <v>750.43</v>
      </c>
      <c r="J174" s="8">
        <v>0</v>
      </c>
      <c r="K174" s="8">
        <v>0</v>
      </c>
      <c r="L174" s="8">
        <f t="shared" si="16"/>
        <v>1501.12</v>
      </c>
      <c r="M174" s="8">
        <f t="shared" si="17"/>
        <v>750.68999999999994</v>
      </c>
      <c r="N174" s="8">
        <f t="shared" si="18"/>
        <v>1501.12</v>
      </c>
    </row>
    <row r="175" spans="1:14" outlineLevel="1" x14ac:dyDescent="0.2">
      <c r="A175" t="s">
        <v>381</v>
      </c>
      <c r="B175" s="1" t="s">
        <v>382</v>
      </c>
      <c r="C175" t="s">
        <v>383</v>
      </c>
      <c r="E175" s="8">
        <v>15019.67</v>
      </c>
      <c r="F175" s="8">
        <v>93905.02</v>
      </c>
      <c r="H175" s="8">
        <v>55402.47</v>
      </c>
      <c r="J175" s="8">
        <v>0</v>
      </c>
      <c r="K175" s="8">
        <v>0</v>
      </c>
      <c r="L175" s="8">
        <f t="shared" si="16"/>
        <v>93905.02</v>
      </c>
      <c r="M175" s="8">
        <f t="shared" si="17"/>
        <v>38502.550000000003</v>
      </c>
      <c r="N175" s="8">
        <f t="shared" si="18"/>
        <v>93905.02</v>
      </c>
    </row>
    <row r="176" spans="1:14" outlineLevel="1" x14ac:dyDescent="0.2">
      <c r="A176" t="s">
        <v>384</v>
      </c>
      <c r="B176" s="1" t="s">
        <v>385</v>
      </c>
      <c r="C176" t="s">
        <v>386</v>
      </c>
      <c r="E176" s="8">
        <v>236.45</v>
      </c>
      <c r="F176" s="8">
        <v>519.16</v>
      </c>
      <c r="H176" s="8">
        <v>268.43</v>
      </c>
      <c r="J176" s="8">
        <v>0</v>
      </c>
      <c r="K176" s="8">
        <v>0</v>
      </c>
      <c r="L176" s="8">
        <f t="shared" si="16"/>
        <v>519.16</v>
      </c>
      <c r="M176" s="8">
        <f t="shared" si="17"/>
        <v>250.72999999999996</v>
      </c>
      <c r="N176" s="8">
        <f t="shared" si="18"/>
        <v>519.16</v>
      </c>
    </row>
    <row r="177" spans="1:14" outlineLevel="1" x14ac:dyDescent="0.2">
      <c r="A177" t="s">
        <v>387</v>
      </c>
      <c r="B177" s="1" t="s">
        <v>388</v>
      </c>
      <c r="C177" t="s">
        <v>389</v>
      </c>
      <c r="E177" s="8">
        <v>14690.16</v>
      </c>
      <c r="F177" s="8">
        <v>67776.39</v>
      </c>
      <c r="H177" s="8">
        <v>33431.68</v>
      </c>
      <c r="J177" s="8">
        <v>0</v>
      </c>
      <c r="K177" s="8">
        <v>0</v>
      </c>
      <c r="L177" s="8">
        <f t="shared" si="16"/>
        <v>67776.39</v>
      </c>
      <c r="M177" s="8">
        <f t="shared" si="17"/>
        <v>34344.71</v>
      </c>
      <c r="N177" s="8">
        <f t="shared" si="18"/>
        <v>67776.39</v>
      </c>
    </row>
    <row r="178" spans="1:14" outlineLevel="1" x14ac:dyDescent="0.2">
      <c r="A178" t="s">
        <v>390</v>
      </c>
      <c r="B178" s="1" t="s">
        <v>391</v>
      </c>
      <c r="C178" t="s">
        <v>392</v>
      </c>
      <c r="E178" s="8">
        <v>15111.82</v>
      </c>
      <c r="F178" s="8">
        <v>97161.12</v>
      </c>
      <c r="H178" s="8">
        <v>33364.58</v>
      </c>
      <c r="J178" s="8">
        <v>0</v>
      </c>
      <c r="K178" s="8">
        <v>0</v>
      </c>
      <c r="L178" s="8">
        <f t="shared" si="16"/>
        <v>97161.12</v>
      </c>
      <c r="M178" s="8">
        <f t="shared" si="17"/>
        <v>63796.539999999994</v>
      </c>
      <c r="N178" s="8">
        <f t="shared" si="18"/>
        <v>97161.12</v>
      </c>
    </row>
    <row r="179" spans="1:14" outlineLevel="1" x14ac:dyDescent="0.2">
      <c r="A179" t="s">
        <v>393</v>
      </c>
      <c r="B179" s="1" t="s">
        <v>394</v>
      </c>
      <c r="C179" t="s">
        <v>395</v>
      </c>
      <c r="E179" s="8">
        <v>0</v>
      </c>
      <c r="F179" s="8">
        <v>10246.19</v>
      </c>
      <c r="H179" s="8">
        <v>8838.59</v>
      </c>
      <c r="J179" s="8">
        <v>0</v>
      </c>
      <c r="K179" s="8">
        <v>0</v>
      </c>
      <c r="L179" s="8">
        <f t="shared" si="16"/>
        <v>10246.19</v>
      </c>
      <c r="M179" s="8">
        <f t="shared" si="17"/>
        <v>1407.6000000000004</v>
      </c>
      <c r="N179" s="8">
        <f t="shared" si="18"/>
        <v>10246.19</v>
      </c>
    </row>
    <row r="180" spans="1:14" outlineLevel="1" x14ac:dyDescent="0.2">
      <c r="A180" t="s">
        <v>396</v>
      </c>
      <c r="B180" s="1" t="s">
        <v>397</v>
      </c>
      <c r="C180" t="s">
        <v>398</v>
      </c>
      <c r="E180" s="8">
        <v>29.92</v>
      </c>
      <c r="F180" s="8">
        <v>2364.04</v>
      </c>
      <c r="H180" s="8">
        <v>1480.95</v>
      </c>
      <c r="J180" s="8">
        <v>0</v>
      </c>
      <c r="K180" s="8">
        <v>0</v>
      </c>
      <c r="L180" s="8">
        <f t="shared" si="16"/>
        <v>2364.04</v>
      </c>
      <c r="M180" s="8">
        <f t="shared" si="17"/>
        <v>883.08999999999992</v>
      </c>
      <c r="N180" s="8">
        <f t="shared" si="18"/>
        <v>2364.04</v>
      </c>
    </row>
    <row r="181" spans="1:14" outlineLevel="1" x14ac:dyDescent="0.2">
      <c r="A181" t="s">
        <v>399</v>
      </c>
      <c r="B181" s="1" t="s">
        <v>400</v>
      </c>
      <c r="C181" t="s">
        <v>401</v>
      </c>
      <c r="E181" s="8">
        <v>338</v>
      </c>
      <c r="F181" s="8">
        <v>4288.8999999999996</v>
      </c>
      <c r="H181" s="8">
        <v>3649.9</v>
      </c>
      <c r="J181" s="8">
        <v>0</v>
      </c>
      <c r="K181" s="8">
        <v>0</v>
      </c>
      <c r="L181" s="8">
        <f t="shared" si="16"/>
        <v>4288.8999999999996</v>
      </c>
      <c r="M181" s="8">
        <f t="shared" si="17"/>
        <v>638.99999999999955</v>
      </c>
      <c r="N181" s="8">
        <f t="shared" si="18"/>
        <v>4288.8999999999996</v>
      </c>
    </row>
    <row r="182" spans="1:14" outlineLevel="1" x14ac:dyDescent="0.2">
      <c r="A182" t="s">
        <v>402</v>
      </c>
      <c r="B182" s="1" t="s">
        <v>403</v>
      </c>
      <c r="C182" t="s">
        <v>404</v>
      </c>
      <c r="E182" s="8">
        <v>1790.2</v>
      </c>
      <c r="F182" s="8">
        <v>14113.73</v>
      </c>
      <c r="H182" s="8">
        <v>8801.91</v>
      </c>
      <c r="J182" s="8">
        <v>0</v>
      </c>
      <c r="K182" s="8">
        <v>0</v>
      </c>
      <c r="L182" s="8">
        <f t="shared" si="16"/>
        <v>14113.73</v>
      </c>
      <c r="M182" s="8">
        <f t="shared" si="17"/>
        <v>5311.82</v>
      </c>
      <c r="N182" s="8">
        <f t="shared" si="18"/>
        <v>14113.73</v>
      </c>
    </row>
    <row r="183" spans="1:14" outlineLevel="1" x14ac:dyDescent="0.2">
      <c r="A183" t="s">
        <v>405</v>
      </c>
      <c r="B183" s="1" t="s">
        <v>406</v>
      </c>
      <c r="C183" t="s">
        <v>407</v>
      </c>
      <c r="E183" s="8">
        <v>3923.94</v>
      </c>
      <c r="F183" s="8">
        <v>9677.2999999999993</v>
      </c>
      <c r="H183" s="8">
        <v>4458.18</v>
      </c>
      <c r="J183" s="8">
        <v>0</v>
      </c>
      <c r="K183" s="8">
        <v>0</v>
      </c>
      <c r="L183" s="8">
        <f t="shared" si="16"/>
        <v>9677.2999999999993</v>
      </c>
      <c r="M183" s="8">
        <f t="shared" si="17"/>
        <v>5219.119999999999</v>
      </c>
      <c r="N183" s="8">
        <f t="shared" si="18"/>
        <v>9677.2999999999993</v>
      </c>
    </row>
    <row r="184" spans="1:14" outlineLevel="1" x14ac:dyDescent="0.2">
      <c r="A184" t="s">
        <v>408</v>
      </c>
      <c r="B184" s="1" t="s">
        <v>409</v>
      </c>
      <c r="C184" t="s">
        <v>410</v>
      </c>
      <c r="E184" s="8">
        <v>2555.9499999999998</v>
      </c>
      <c r="F184" s="8">
        <v>17081.650000000001</v>
      </c>
      <c r="H184" s="8">
        <v>9683.7999999999993</v>
      </c>
      <c r="J184" s="8">
        <v>0</v>
      </c>
      <c r="K184" s="8">
        <v>0</v>
      </c>
      <c r="L184" s="8">
        <f t="shared" si="16"/>
        <v>17081.650000000001</v>
      </c>
      <c r="M184" s="8">
        <f t="shared" si="17"/>
        <v>7397.8500000000022</v>
      </c>
      <c r="N184" s="8">
        <f t="shared" si="18"/>
        <v>17081.650000000001</v>
      </c>
    </row>
    <row r="185" spans="1:14" outlineLevel="1" x14ac:dyDescent="0.2">
      <c r="A185" t="s">
        <v>411</v>
      </c>
      <c r="B185" s="1" t="s">
        <v>412</v>
      </c>
      <c r="C185" t="s">
        <v>413</v>
      </c>
      <c r="E185" s="8">
        <v>18450.84</v>
      </c>
      <c r="F185" s="8">
        <v>130512.62</v>
      </c>
      <c r="H185" s="8">
        <v>76635.13</v>
      </c>
      <c r="J185" s="8">
        <v>0</v>
      </c>
      <c r="K185" s="8">
        <v>0</v>
      </c>
      <c r="L185" s="8">
        <f t="shared" si="16"/>
        <v>130512.62</v>
      </c>
      <c r="M185" s="8">
        <f t="shared" si="17"/>
        <v>53877.489999999991</v>
      </c>
      <c r="N185" s="8">
        <f t="shared" si="18"/>
        <v>130512.62</v>
      </c>
    </row>
    <row r="186" spans="1:14" outlineLevel="1" x14ac:dyDescent="0.2">
      <c r="A186" t="s">
        <v>414</v>
      </c>
      <c r="B186" s="1" t="s">
        <v>415</v>
      </c>
      <c r="C186" t="s">
        <v>416</v>
      </c>
      <c r="E186" s="8">
        <v>78232.53</v>
      </c>
      <c r="F186" s="8">
        <v>689810.07</v>
      </c>
      <c r="H186" s="8">
        <v>440643.05</v>
      </c>
      <c r="J186" s="8">
        <v>0</v>
      </c>
      <c r="K186" s="8">
        <v>0</v>
      </c>
      <c r="L186" s="8">
        <f t="shared" si="16"/>
        <v>689810.07</v>
      </c>
      <c r="M186" s="8">
        <f t="shared" si="17"/>
        <v>249167.01999999996</v>
      </c>
      <c r="N186" s="8">
        <f t="shared" si="18"/>
        <v>689810.07</v>
      </c>
    </row>
    <row r="187" spans="1:14" outlineLevel="1" x14ac:dyDescent="0.2">
      <c r="A187" t="s">
        <v>417</v>
      </c>
      <c r="B187" s="1" t="s">
        <v>418</v>
      </c>
      <c r="C187" t="s">
        <v>419</v>
      </c>
      <c r="E187" s="8">
        <v>1300</v>
      </c>
      <c r="F187" s="8">
        <v>161854.67000000001</v>
      </c>
      <c r="H187" s="8">
        <v>145492.17000000001</v>
      </c>
      <c r="J187" s="8">
        <v>0</v>
      </c>
      <c r="K187" s="8">
        <v>0</v>
      </c>
      <c r="L187" s="8">
        <f t="shared" si="16"/>
        <v>161854.67000000001</v>
      </c>
      <c r="M187" s="8">
        <f t="shared" si="17"/>
        <v>16362.5</v>
      </c>
      <c r="N187" s="8">
        <f t="shared" si="18"/>
        <v>161854.67000000001</v>
      </c>
    </row>
    <row r="188" spans="1:14" outlineLevel="1" x14ac:dyDescent="0.2">
      <c r="A188" t="s">
        <v>420</v>
      </c>
      <c r="B188" s="1" t="s">
        <v>421</v>
      </c>
      <c r="C188" t="s">
        <v>422</v>
      </c>
      <c r="E188" s="8">
        <v>290</v>
      </c>
      <c r="F188" s="8">
        <v>315.13</v>
      </c>
      <c r="H188" s="8">
        <v>25.13</v>
      </c>
      <c r="J188" s="8">
        <v>0</v>
      </c>
      <c r="K188" s="8">
        <v>0</v>
      </c>
      <c r="L188" s="8">
        <f t="shared" si="16"/>
        <v>315.13</v>
      </c>
      <c r="M188" s="8">
        <f t="shared" si="17"/>
        <v>290</v>
      </c>
      <c r="N188" s="8">
        <f t="shared" si="18"/>
        <v>315.13</v>
      </c>
    </row>
    <row r="189" spans="1:14" outlineLevel="1" x14ac:dyDescent="0.2">
      <c r="A189" t="s">
        <v>423</v>
      </c>
      <c r="B189" s="1" t="s">
        <v>424</v>
      </c>
      <c r="C189" t="s">
        <v>425</v>
      </c>
      <c r="E189" s="8">
        <v>70.64</v>
      </c>
      <c r="F189" s="8">
        <v>1372.97</v>
      </c>
      <c r="H189" s="8">
        <v>-10403.620000000001</v>
      </c>
      <c r="J189" s="8">
        <v>0</v>
      </c>
      <c r="K189" s="8">
        <v>0</v>
      </c>
      <c r="L189" s="8">
        <f t="shared" si="16"/>
        <v>1372.97</v>
      </c>
      <c r="M189" s="8">
        <f t="shared" si="17"/>
        <v>11776.59</v>
      </c>
      <c r="N189" s="8">
        <f t="shared" si="18"/>
        <v>1372.97</v>
      </c>
    </row>
    <row r="190" spans="1:14" outlineLevel="1" x14ac:dyDescent="0.2">
      <c r="A190" t="s">
        <v>426</v>
      </c>
      <c r="B190" s="1" t="s">
        <v>427</v>
      </c>
      <c r="C190" t="s">
        <v>428</v>
      </c>
      <c r="E190" s="8">
        <v>373181.9</v>
      </c>
      <c r="F190" s="8">
        <v>443533.78</v>
      </c>
      <c r="H190" s="8">
        <v>-7438.03</v>
      </c>
      <c r="J190" s="8">
        <v>0</v>
      </c>
      <c r="K190" s="8">
        <v>0</v>
      </c>
      <c r="L190" s="8">
        <f t="shared" si="16"/>
        <v>443533.78</v>
      </c>
      <c r="M190" s="8">
        <f t="shared" si="17"/>
        <v>450971.81000000006</v>
      </c>
      <c r="N190" s="8">
        <f t="shared" si="18"/>
        <v>443533.78</v>
      </c>
    </row>
    <row r="191" spans="1:14" s="1" customFormat="1" x14ac:dyDescent="0.2">
      <c r="A191" s="1" t="s">
        <v>129</v>
      </c>
      <c r="C191" s="31" t="s">
        <v>718</v>
      </c>
      <c r="E191" s="8">
        <v>542734.67000000004</v>
      </c>
      <c r="F191" s="8">
        <v>1878585.6599999997</v>
      </c>
      <c r="G191" s="8"/>
      <c r="H191" s="8">
        <v>895124.96000000008</v>
      </c>
      <c r="I191" s="8"/>
      <c r="J191" s="8">
        <v>0</v>
      </c>
      <c r="K191" s="8">
        <v>0</v>
      </c>
      <c r="L191" s="8">
        <f>F191-J191</f>
        <v>1878585.6599999997</v>
      </c>
      <c r="M191" s="8">
        <f>F191-H191</f>
        <v>983460.6999999996</v>
      </c>
      <c r="N191" s="32">
        <f>F191-K191</f>
        <v>1878585.6599999997</v>
      </c>
    </row>
    <row r="192" spans="1:14" outlineLevel="1" x14ac:dyDescent="0.2">
      <c r="A192" t="s">
        <v>429</v>
      </c>
      <c r="B192" s="1" t="s">
        <v>430</v>
      </c>
      <c r="C192" t="s">
        <v>719</v>
      </c>
      <c r="E192" s="8">
        <v>219972.35</v>
      </c>
      <c r="F192" s="8">
        <v>219972.35</v>
      </c>
      <c r="H192" s="8">
        <v>0</v>
      </c>
      <c r="J192" s="8">
        <v>0</v>
      </c>
      <c r="K192" s="8">
        <v>0</v>
      </c>
    </row>
    <row r="193" spans="1:14" outlineLevel="1" x14ac:dyDescent="0.2">
      <c r="A193" t="s">
        <v>431</v>
      </c>
      <c r="B193" s="1" t="s">
        <v>432</v>
      </c>
      <c r="C193" t="s">
        <v>720</v>
      </c>
      <c r="E193" s="8">
        <v>-831310.5</v>
      </c>
      <c r="F193" s="8">
        <v>0</v>
      </c>
      <c r="H193" s="8">
        <v>702018.9</v>
      </c>
      <c r="J193" s="8">
        <v>0</v>
      </c>
      <c r="K193" s="8">
        <v>0</v>
      </c>
    </row>
    <row r="194" spans="1:14" x14ac:dyDescent="0.2">
      <c r="A194" s="1" t="s">
        <v>131</v>
      </c>
      <c r="B194"/>
      <c r="C194" s="25" t="s">
        <v>721</v>
      </c>
      <c r="E194" s="14">
        <v>-611338.15</v>
      </c>
      <c r="F194" s="14">
        <v>219972.35</v>
      </c>
      <c r="G194" s="14"/>
      <c r="H194" s="14">
        <v>702018.9</v>
      </c>
      <c r="I194" s="14"/>
      <c r="J194" s="14">
        <v>0</v>
      </c>
      <c r="K194" s="14">
        <v>0</v>
      </c>
      <c r="L194" s="14"/>
      <c r="M194" s="14"/>
      <c r="N194" s="18"/>
    </row>
    <row r="195" spans="1:14" outlineLevel="1" x14ac:dyDescent="0.2">
      <c r="A195" t="s">
        <v>433</v>
      </c>
      <c r="B195" s="1" t="s">
        <v>434</v>
      </c>
      <c r="C195" t="s">
        <v>722</v>
      </c>
      <c r="E195" s="8">
        <v>11199.81</v>
      </c>
      <c r="F195" s="8">
        <v>127630.45</v>
      </c>
      <c r="H195" s="8">
        <v>88892.18</v>
      </c>
      <c r="J195" s="8">
        <v>0</v>
      </c>
      <c r="K195" s="8">
        <v>0</v>
      </c>
      <c r="L195" s="8">
        <f t="shared" ref="L195:L225" si="19">E195-G195</f>
        <v>11199.81</v>
      </c>
      <c r="M195" s="8">
        <f t="shared" ref="M195:M225" si="20">E195-J195</f>
        <v>11199.81</v>
      </c>
      <c r="N195" s="8">
        <f t="shared" ref="N195:N225" si="21">F195-K195</f>
        <v>127630.45</v>
      </c>
    </row>
    <row r="196" spans="1:14" outlineLevel="1" x14ac:dyDescent="0.2">
      <c r="A196" t="s">
        <v>435</v>
      </c>
      <c r="B196" s="1" t="s">
        <v>436</v>
      </c>
      <c r="C196" t="s">
        <v>723</v>
      </c>
      <c r="E196" s="8">
        <v>517.35</v>
      </c>
      <c r="F196" s="8">
        <v>3526.03</v>
      </c>
      <c r="H196" s="8">
        <v>1973.98</v>
      </c>
      <c r="J196" s="8">
        <v>0</v>
      </c>
      <c r="K196" s="8">
        <v>0</v>
      </c>
      <c r="L196" s="8">
        <f t="shared" si="19"/>
        <v>517.35</v>
      </c>
      <c r="M196" s="8">
        <f t="shared" si="20"/>
        <v>517.35</v>
      </c>
      <c r="N196" s="8">
        <f t="shared" si="21"/>
        <v>3526.03</v>
      </c>
    </row>
    <row r="197" spans="1:14" outlineLevel="1" x14ac:dyDescent="0.2">
      <c r="A197" t="s">
        <v>437</v>
      </c>
      <c r="B197" s="1" t="s">
        <v>438</v>
      </c>
      <c r="C197" t="s">
        <v>724</v>
      </c>
      <c r="E197" s="8">
        <v>-1175.6300000000001</v>
      </c>
      <c r="F197" s="8">
        <v>0</v>
      </c>
      <c r="H197" s="8">
        <v>657.26</v>
      </c>
      <c r="J197" s="8">
        <v>0</v>
      </c>
      <c r="K197" s="8">
        <v>0</v>
      </c>
      <c r="L197" s="8">
        <f t="shared" si="19"/>
        <v>-1175.6300000000001</v>
      </c>
      <c r="M197" s="8">
        <f t="shared" si="20"/>
        <v>-1175.6300000000001</v>
      </c>
      <c r="N197" s="8">
        <f t="shared" si="21"/>
        <v>0</v>
      </c>
    </row>
    <row r="198" spans="1:14" outlineLevel="1" x14ac:dyDescent="0.2">
      <c r="A198" t="s">
        <v>439</v>
      </c>
      <c r="B198" s="1" t="s">
        <v>440</v>
      </c>
      <c r="C198" t="s">
        <v>725</v>
      </c>
      <c r="E198" s="8">
        <v>-91.95</v>
      </c>
      <c r="F198" s="8">
        <v>304.98</v>
      </c>
      <c r="H198" s="8">
        <v>396.93</v>
      </c>
      <c r="J198" s="8">
        <v>0</v>
      </c>
      <c r="K198" s="8">
        <v>0</v>
      </c>
      <c r="L198" s="8">
        <f t="shared" si="19"/>
        <v>-91.95</v>
      </c>
      <c r="M198" s="8">
        <f t="shared" si="20"/>
        <v>-91.95</v>
      </c>
      <c r="N198" s="8">
        <f t="shared" si="21"/>
        <v>304.98</v>
      </c>
    </row>
    <row r="199" spans="1:14" outlineLevel="1" x14ac:dyDescent="0.2">
      <c r="A199" t="s">
        <v>441</v>
      </c>
      <c r="B199" s="1" t="s">
        <v>442</v>
      </c>
      <c r="C199" t="s">
        <v>726</v>
      </c>
      <c r="E199" s="8">
        <v>0</v>
      </c>
      <c r="F199" s="8">
        <v>2384.06</v>
      </c>
      <c r="H199" s="8">
        <v>2384.06</v>
      </c>
      <c r="J199" s="8">
        <v>0</v>
      </c>
      <c r="K199" s="8">
        <v>0</v>
      </c>
      <c r="L199" s="8">
        <f t="shared" si="19"/>
        <v>0</v>
      </c>
      <c r="M199" s="8">
        <f t="shared" si="20"/>
        <v>0</v>
      </c>
      <c r="N199" s="8">
        <f t="shared" si="21"/>
        <v>2384.06</v>
      </c>
    </row>
    <row r="200" spans="1:14" outlineLevel="1" x14ac:dyDescent="0.2">
      <c r="A200" t="s">
        <v>443</v>
      </c>
      <c r="B200" s="1" t="s">
        <v>444</v>
      </c>
      <c r="C200" t="s">
        <v>727</v>
      </c>
      <c r="E200" s="8">
        <v>269.49</v>
      </c>
      <c r="F200" s="8">
        <v>14764.76</v>
      </c>
      <c r="H200" s="8">
        <v>11887.23</v>
      </c>
      <c r="J200" s="8">
        <v>0</v>
      </c>
      <c r="K200" s="8">
        <v>0</v>
      </c>
      <c r="L200" s="8">
        <f t="shared" si="19"/>
        <v>269.49</v>
      </c>
      <c r="M200" s="8">
        <f t="shared" si="20"/>
        <v>269.49</v>
      </c>
      <c r="N200" s="8">
        <f t="shared" si="21"/>
        <v>14764.76</v>
      </c>
    </row>
    <row r="201" spans="1:14" outlineLevel="1" x14ac:dyDescent="0.2">
      <c r="A201" t="s">
        <v>445</v>
      </c>
      <c r="B201" s="1" t="s">
        <v>446</v>
      </c>
      <c r="C201" t="s">
        <v>728</v>
      </c>
      <c r="E201" s="8">
        <v>-3045.86</v>
      </c>
      <c r="F201" s="8">
        <v>-1291.6400000000001</v>
      </c>
      <c r="H201" s="8">
        <v>1555.7</v>
      </c>
      <c r="J201" s="8">
        <v>0</v>
      </c>
      <c r="K201" s="8">
        <v>0</v>
      </c>
      <c r="L201" s="8">
        <f t="shared" si="19"/>
        <v>-3045.86</v>
      </c>
      <c r="M201" s="8">
        <f t="shared" si="20"/>
        <v>-3045.86</v>
      </c>
      <c r="N201" s="8">
        <f t="shared" si="21"/>
        <v>-1291.6400000000001</v>
      </c>
    </row>
    <row r="202" spans="1:14" outlineLevel="1" x14ac:dyDescent="0.2">
      <c r="A202" t="s">
        <v>447</v>
      </c>
      <c r="B202" s="1" t="s">
        <v>448</v>
      </c>
      <c r="C202" t="s">
        <v>729</v>
      </c>
      <c r="E202" s="8">
        <v>863.44</v>
      </c>
      <c r="F202" s="8">
        <v>0</v>
      </c>
      <c r="H202" s="8">
        <v>-1148.8699999999999</v>
      </c>
      <c r="J202" s="8">
        <v>0</v>
      </c>
      <c r="K202" s="8">
        <v>0</v>
      </c>
      <c r="L202" s="8">
        <f t="shared" si="19"/>
        <v>863.44</v>
      </c>
      <c r="M202" s="8">
        <f t="shared" si="20"/>
        <v>863.44</v>
      </c>
      <c r="N202" s="8">
        <f t="shared" si="21"/>
        <v>0</v>
      </c>
    </row>
    <row r="203" spans="1:14" outlineLevel="1" x14ac:dyDescent="0.2">
      <c r="A203" t="s">
        <v>449</v>
      </c>
      <c r="B203" s="1" t="s">
        <v>450</v>
      </c>
      <c r="C203" t="s">
        <v>730</v>
      </c>
      <c r="E203" s="8">
        <v>1400</v>
      </c>
      <c r="F203" s="8">
        <v>3799</v>
      </c>
      <c r="H203" s="8">
        <v>999</v>
      </c>
      <c r="J203" s="8">
        <v>0</v>
      </c>
      <c r="K203" s="8">
        <v>0</v>
      </c>
      <c r="L203" s="8">
        <f t="shared" si="19"/>
        <v>1400</v>
      </c>
      <c r="M203" s="8">
        <f t="shared" si="20"/>
        <v>1400</v>
      </c>
      <c r="N203" s="8">
        <f t="shared" si="21"/>
        <v>3799</v>
      </c>
    </row>
    <row r="204" spans="1:14" outlineLevel="1" x14ac:dyDescent="0.2">
      <c r="A204" t="s">
        <v>451</v>
      </c>
      <c r="B204" s="1" t="s">
        <v>452</v>
      </c>
      <c r="C204" t="s">
        <v>731</v>
      </c>
      <c r="E204" s="8">
        <v>27410.77</v>
      </c>
      <c r="F204" s="8">
        <v>211233.85</v>
      </c>
      <c r="H204" s="8">
        <v>120327.95</v>
      </c>
      <c r="J204" s="8">
        <v>0</v>
      </c>
      <c r="K204" s="8">
        <v>0</v>
      </c>
      <c r="L204" s="8">
        <f t="shared" si="19"/>
        <v>27410.77</v>
      </c>
      <c r="M204" s="8">
        <f t="shared" si="20"/>
        <v>27410.77</v>
      </c>
      <c r="N204" s="8">
        <f t="shared" si="21"/>
        <v>211233.85</v>
      </c>
    </row>
    <row r="205" spans="1:14" outlineLevel="1" x14ac:dyDescent="0.2">
      <c r="A205" t="s">
        <v>453</v>
      </c>
      <c r="B205" s="1" t="s">
        <v>454</v>
      </c>
      <c r="C205" t="s">
        <v>732</v>
      </c>
      <c r="E205" s="8">
        <v>7493.1</v>
      </c>
      <c r="F205" s="8">
        <v>97464.63</v>
      </c>
      <c r="H205" s="8">
        <v>71390.009999999995</v>
      </c>
      <c r="J205" s="8">
        <v>0</v>
      </c>
      <c r="K205" s="8">
        <v>0</v>
      </c>
      <c r="L205" s="8">
        <f t="shared" si="19"/>
        <v>7493.1</v>
      </c>
      <c r="M205" s="8">
        <f t="shared" si="20"/>
        <v>7493.1</v>
      </c>
      <c r="N205" s="8">
        <f t="shared" si="21"/>
        <v>97464.63</v>
      </c>
    </row>
    <row r="206" spans="1:14" outlineLevel="1" x14ac:dyDescent="0.2">
      <c r="A206" t="s">
        <v>455</v>
      </c>
      <c r="B206" s="1" t="s">
        <v>456</v>
      </c>
      <c r="C206" t="s">
        <v>733</v>
      </c>
      <c r="E206" s="8">
        <v>8.9700000000000006</v>
      </c>
      <c r="F206" s="8">
        <v>17.45</v>
      </c>
      <c r="H206" s="8">
        <v>5.98</v>
      </c>
      <c r="J206" s="8">
        <v>0</v>
      </c>
      <c r="K206" s="8">
        <v>0</v>
      </c>
      <c r="L206" s="8">
        <f t="shared" si="19"/>
        <v>8.9700000000000006</v>
      </c>
      <c r="M206" s="8">
        <f t="shared" si="20"/>
        <v>8.9700000000000006</v>
      </c>
      <c r="N206" s="8">
        <f t="shared" si="21"/>
        <v>17.45</v>
      </c>
    </row>
    <row r="207" spans="1:14" outlineLevel="1" x14ac:dyDescent="0.2">
      <c r="A207" t="s">
        <v>457</v>
      </c>
      <c r="B207" s="1" t="s">
        <v>458</v>
      </c>
      <c r="C207" t="s">
        <v>734</v>
      </c>
      <c r="E207" s="8">
        <v>2850.43</v>
      </c>
      <c r="F207" s="8">
        <v>27435.97</v>
      </c>
      <c r="H207" s="8">
        <v>17850</v>
      </c>
      <c r="J207" s="8">
        <v>0</v>
      </c>
      <c r="K207" s="8">
        <v>0</v>
      </c>
      <c r="L207" s="8">
        <f t="shared" si="19"/>
        <v>2850.43</v>
      </c>
      <c r="M207" s="8">
        <f t="shared" si="20"/>
        <v>2850.43</v>
      </c>
      <c r="N207" s="8">
        <f t="shared" si="21"/>
        <v>27435.97</v>
      </c>
    </row>
    <row r="208" spans="1:14" outlineLevel="1" x14ac:dyDescent="0.2">
      <c r="A208" t="s">
        <v>459</v>
      </c>
      <c r="B208" s="1" t="s">
        <v>460</v>
      </c>
      <c r="C208" t="s">
        <v>735</v>
      </c>
      <c r="E208" s="8">
        <v>0</v>
      </c>
      <c r="F208" s="8">
        <v>1267.42</v>
      </c>
      <c r="H208" s="8">
        <v>914.65</v>
      </c>
      <c r="J208" s="8">
        <v>0</v>
      </c>
      <c r="K208" s="8">
        <v>0</v>
      </c>
      <c r="L208" s="8">
        <f t="shared" si="19"/>
        <v>0</v>
      </c>
      <c r="M208" s="8">
        <f t="shared" si="20"/>
        <v>0</v>
      </c>
      <c r="N208" s="8">
        <f t="shared" si="21"/>
        <v>1267.42</v>
      </c>
    </row>
    <row r="209" spans="1:14" outlineLevel="1" x14ac:dyDescent="0.2">
      <c r="A209" t="s">
        <v>461</v>
      </c>
      <c r="B209" s="1" t="s">
        <v>462</v>
      </c>
      <c r="C209" t="s">
        <v>736</v>
      </c>
      <c r="E209" s="8">
        <v>30363.599999999999</v>
      </c>
      <c r="F209" s="8">
        <v>104119.87</v>
      </c>
      <c r="H209" s="8">
        <v>61687.839999999997</v>
      </c>
      <c r="J209" s="8">
        <v>0</v>
      </c>
      <c r="K209" s="8">
        <v>0</v>
      </c>
      <c r="L209" s="8">
        <f t="shared" si="19"/>
        <v>30363.599999999999</v>
      </c>
      <c r="M209" s="8">
        <f t="shared" si="20"/>
        <v>30363.599999999999</v>
      </c>
      <c r="N209" s="8">
        <f t="shared" si="21"/>
        <v>104119.87</v>
      </c>
    </row>
    <row r="210" spans="1:14" outlineLevel="1" x14ac:dyDescent="0.2">
      <c r="A210" t="s">
        <v>463</v>
      </c>
      <c r="B210" s="1" t="s">
        <v>464</v>
      </c>
      <c r="C210" t="s">
        <v>737</v>
      </c>
      <c r="E210" s="8">
        <v>16924.439999999999</v>
      </c>
      <c r="F210" s="8">
        <v>118015.66</v>
      </c>
      <c r="H210" s="8">
        <v>72457.539999999994</v>
      </c>
      <c r="J210" s="8">
        <v>0</v>
      </c>
      <c r="K210" s="8">
        <v>0</v>
      </c>
      <c r="L210" s="8">
        <f t="shared" si="19"/>
        <v>16924.439999999999</v>
      </c>
      <c r="M210" s="8">
        <f t="shared" si="20"/>
        <v>16924.439999999999</v>
      </c>
      <c r="N210" s="8">
        <f t="shared" si="21"/>
        <v>118015.66</v>
      </c>
    </row>
    <row r="211" spans="1:14" outlineLevel="1" x14ac:dyDescent="0.2">
      <c r="A211" t="s">
        <v>465</v>
      </c>
      <c r="B211" s="1" t="s">
        <v>466</v>
      </c>
      <c r="C211" t="s">
        <v>738</v>
      </c>
      <c r="E211" s="8">
        <v>-2345.66</v>
      </c>
      <c r="F211" s="8">
        <v>2343.0500000000002</v>
      </c>
      <c r="H211" s="8">
        <v>3984.37</v>
      </c>
      <c r="J211" s="8">
        <v>0</v>
      </c>
      <c r="K211" s="8">
        <v>0</v>
      </c>
      <c r="L211" s="8">
        <f t="shared" si="19"/>
        <v>-2345.66</v>
      </c>
      <c r="M211" s="8">
        <f t="shared" si="20"/>
        <v>-2345.66</v>
      </c>
      <c r="N211" s="8">
        <f t="shared" si="21"/>
        <v>2343.0500000000002</v>
      </c>
    </row>
    <row r="212" spans="1:14" outlineLevel="1" x14ac:dyDescent="0.2">
      <c r="A212" t="s">
        <v>467</v>
      </c>
      <c r="B212" s="1" t="s">
        <v>468</v>
      </c>
      <c r="C212" t="s">
        <v>738</v>
      </c>
      <c r="E212" s="8">
        <v>14031.96</v>
      </c>
      <c r="F212" s="8">
        <v>73263.03</v>
      </c>
      <c r="H212" s="8">
        <v>38253.08</v>
      </c>
      <c r="J212" s="8">
        <v>0</v>
      </c>
      <c r="K212" s="8">
        <v>0</v>
      </c>
      <c r="L212" s="8">
        <f t="shared" si="19"/>
        <v>14031.96</v>
      </c>
      <c r="M212" s="8">
        <f t="shared" si="20"/>
        <v>14031.96</v>
      </c>
      <c r="N212" s="8">
        <f t="shared" si="21"/>
        <v>73263.03</v>
      </c>
    </row>
    <row r="213" spans="1:14" outlineLevel="1" x14ac:dyDescent="0.2">
      <c r="A213" t="s">
        <v>469</v>
      </c>
      <c r="B213" s="1" t="s">
        <v>470</v>
      </c>
      <c r="C213" t="s">
        <v>739</v>
      </c>
      <c r="E213" s="8">
        <v>6042.1</v>
      </c>
      <c r="F213" s="8">
        <v>41908.050000000003</v>
      </c>
      <c r="H213" s="8">
        <v>24765.95</v>
      </c>
      <c r="J213" s="8">
        <v>0</v>
      </c>
      <c r="K213" s="8">
        <v>0</v>
      </c>
      <c r="L213" s="8">
        <f t="shared" si="19"/>
        <v>6042.1</v>
      </c>
      <c r="M213" s="8">
        <f t="shared" si="20"/>
        <v>6042.1</v>
      </c>
      <c r="N213" s="8">
        <f t="shared" si="21"/>
        <v>41908.050000000003</v>
      </c>
    </row>
    <row r="214" spans="1:14" outlineLevel="1" x14ac:dyDescent="0.2">
      <c r="A214" t="s">
        <v>471</v>
      </c>
      <c r="B214" s="1" t="s">
        <v>472</v>
      </c>
      <c r="C214" t="s">
        <v>728</v>
      </c>
      <c r="E214" s="8">
        <v>-63352.52</v>
      </c>
      <c r="F214" s="8">
        <v>68256.100000000006</v>
      </c>
      <c r="H214" s="8">
        <v>110783.43</v>
      </c>
      <c r="J214" s="8">
        <v>0</v>
      </c>
      <c r="K214" s="8">
        <v>0</v>
      </c>
      <c r="L214" s="8">
        <f t="shared" si="19"/>
        <v>-63352.52</v>
      </c>
      <c r="M214" s="8">
        <f t="shared" si="20"/>
        <v>-63352.52</v>
      </c>
      <c r="N214" s="8">
        <f t="shared" si="21"/>
        <v>68256.100000000006</v>
      </c>
    </row>
    <row r="215" spans="1:14" outlineLevel="1" x14ac:dyDescent="0.2">
      <c r="A215" t="s">
        <v>473</v>
      </c>
      <c r="B215" s="1" t="s">
        <v>474</v>
      </c>
      <c r="C215" t="s">
        <v>740</v>
      </c>
      <c r="E215" s="8">
        <v>28450.07</v>
      </c>
      <c r="F215" s="8">
        <v>220081.7</v>
      </c>
      <c r="H215" s="8">
        <v>133557.57</v>
      </c>
      <c r="J215" s="8">
        <v>0</v>
      </c>
      <c r="K215" s="8">
        <v>0</v>
      </c>
      <c r="L215" s="8">
        <f t="shared" si="19"/>
        <v>28450.07</v>
      </c>
      <c r="M215" s="8">
        <f t="shared" si="20"/>
        <v>28450.07</v>
      </c>
      <c r="N215" s="8">
        <f t="shared" si="21"/>
        <v>220081.7</v>
      </c>
    </row>
    <row r="216" spans="1:14" outlineLevel="1" x14ac:dyDescent="0.2">
      <c r="A216" t="s">
        <v>475</v>
      </c>
      <c r="B216" s="1" t="s">
        <v>476</v>
      </c>
      <c r="C216" t="s">
        <v>741</v>
      </c>
      <c r="E216" s="8">
        <v>0</v>
      </c>
      <c r="F216" s="8">
        <v>3555.62</v>
      </c>
      <c r="H216" s="8">
        <v>3555.62</v>
      </c>
      <c r="J216" s="8">
        <v>0</v>
      </c>
      <c r="K216" s="8">
        <v>0</v>
      </c>
      <c r="L216" s="8">
        <f t="shared" si="19"/>
        <v>0</v>
      </c>
      <c r="M216" s="8">
        <f t="shared" si="20"/>
        <v>0</v>
      </c>
      <c r="N216" s="8">
        <f t="shared" si="21"/>
        <v>3555.62</v>
      </c>
    </row>
    <row r="217" spans="1:14" outlineLevel="1" x14ac:dyDescent="0.2">
      <c r="A217" t="s">
        <v>477</v>
      </c>
      <c r="B217" s="1" t="s">
        <v>478</v>
      </c>
      <c r="C217" t="s">
        <v>742</v>
      </c>
      <c r="E217" s="8">
        <v>7000</v>
      </c>
      <c r="F217" s="8">
        <v>19097.66</v>
      </c>
      <c r="H217" s="8">
        <v>11093.62</v>
      </c>
      <c r="J217" s="8">
        <v>0</v>
      </c>
      <c r="K217" s="8">
        <v>0</v>
      </c>
      <c r="L217" s="8">
        <f t="shared" si="19"/>
        <v>7000</v>
      </c>
      <c r="M217" s="8">
        <f t="shared" si="20"/>
        <v>7000</v>
      </c>
      <c r="N217" s="8">
        <f t="shared" si="21"/>
        <v>19097.66</v>
      </c>
    </row>
    <row r="218" spans="1:14" outlineLevel="1" x14ac:dyDescent="0.2">
      <c r="A218" t="s">
        <v>479</v>
      </c>
      <c r="B218" s="1" t="s">
        <v>480</v>
      </c>
      <c r="C218" t="s">
        <v>743</v>
      </c>
      <c r="E218" s="8">
        <v>33.450000000000003</v>
      </c>
      <c r="F218" s="8">
        <v>11174.97</v>
      </c>
      <c r="H218" s="8">
        <v>146.75</v>
      </c>
      <c r="J218" s="8">
        <v>0</v>
      </c>
      <c r="K218" s="8">
        <v>0</v>
      </c>
      <c r="L218" s="8">
        <f t="shared" si="19"/>
        <v>33.450000000000003</v>
      </c>
      <c r="M218" s="8">
        <f t="shared" si="20"/>
        <v>33.450000000000003</v>
      </c>
      <c r="N218" s="8">
        <f t="shared" si="21"/>
        <v>11174.97</v>
      </c>
    </row>
    <row r="219" spans="1:14" outlineLevel="1" x14ac:dyDescent="0.2">
      <c r="A219" t="s">
        <v>481</v>
      </c>
      <c r="B219" s="1" t="s">
        <v>482</v>
      </c>
      <c r="C219" t="s">
        <v>744</v>
      </c>
      <c r="E219" s="8">
        <v>1633.32</v>
      </c>
      <c r="F219" s="8">
        <v>6239.96</v>
      </c>
      <c r="H219" s="8">
        <v>1340</v>
      </c>
      <c r="J219" s="8">
        <v>0</v>
      </c>
      <c r="K219" s="8">
        <v>0</v>
      </c>
      <c r="L219" s="8">
        <f t="shared" si="19"/>
        <v>1633.32</v>
      </c>
      <c r="M219" s="8">
        <f t="shared" si="20"/>
        <v>1633.32</v>
      </c>
      <c r="N219" s="8">
        <f t="shared" si="21"/>
        <v>6239.96</v>
      </c>
    </row>
    <row r="220" spans="1:14" outlineLevel="1" x14ac:dyDescent="0.2">
      <c r="A220" t="s">
        <v>483</v>
      </c>
      <c r="B220" s="1" t="s">
        <v>484</v>
      </c>
      <c r="C220" t="s">
        <v>745</v>
      </c>
      <c r="E220" s="8">
        <v>280.66000000000003</v>
      </c>
      <c r="F220" s="8">
        <v>56513.8</v>
      </c>
      <c r="H220" s="8">
        <v>22796.41</v>
      </c>
      <c r="J220" s="8">
        <v>0</v>
      </c>
      <c r="K220" s="8">
        <v>0</v>
      </c>
      <c r="L220" s="8">
        <f t="shared" si="19"/>
        <v>280.66000000000003</v>
      </c>
      <c r="M220" s="8">
        <f t="shared" si="20"/>
        <v>280.66000000000003</v>
      </c>
      <c r="N220" s="8">
        <f t="shared" si="21"/>
        <v>56513.8</v>
      </c>
    </row>
    <row r="221" spans="1:14" outlineLevel="1" x14ac:dyDescent="0.2">
      <c r="A221" t="s">
        <v>485</v>
      </c>
      <c r="B221" s="1" t="s">
        <v>486</v>
      </c>
      <c r="C221" t="s">
        <v>746</v>
      </c>
      <c r="E221" s="8">
        <v>0</v>
      </c>
      <c r="F221" s="8">
        <v>1045.69</v>
      </c>
      <c r="H221" s="8">
        <v>416.85</v>
      </c>
      <c r="J221" s="8">
        <v>0</v>
      </c>
      <c r="K221" s="8">
        <v>0</v>
      </c>
      <c r="L221" s="8">
        <f t="shared" si="19"/>
        <v>0</v>
      </c>
      <c r="M221" s="8">
        <f t="shared" si="20"/>
        <v>0</v>
      </c>
      <c r="N221" s="8">
        <f t="shared" si="21"/>
        <v>1045.69</v>
      </c>
    </row>
    <row r="222" spans="1:14" outlineLevel="1" x14ac:dyDescent="0.2">
      <c r="A222" t="s">
        <v>487</v>
      </c>
      <c r="B222" s="1" t="s">
        <v>488</v>
      </c>
      <c r="C222" t="s">
        <v>747</v>
      </c>
      <c r="E222" s="8">
        <v>2416.2199999999998</v>
      </c>
      <c r="F222" s="8">
        <v>16159.47</v>
      </c>
      <c r="H222" s="8">
        <v>20857.32</v>
      </c>
      <c r="J222" s="8">
        <v>0</v>
      </c>
      <c r="K222" s="8">
        <v>0</v>
      </c>
      <c r="L222" s="8">
        <f t="shared" si="19"/>
        <v>2416.2199999999998</v>
      </c>
      <c r="M222" s="8">
        <f t="shared" si="20"/>
        <v>2416.2199999999998</v>
      </c>
      <c r="N222" s="8">
        <f t="shared" si="21"/>
        <v>16159.47</v>
      </c>
    </row>
    <row r="223" spans="1:14" outlineLevel="1" x14ac:dyDescent="0.2">
      <c r="A223" t="s">
        <v>489</v>
      </c>
      <c r="B223" s="1" t="s">
        <v>490</v>
      </c>
      <c r="C223" t="s">
        <v>748</v>
      </c>
      <c r="E223" s="8">
        <v>5123.76</v>
      </c>
      <c r="F223" s="8">
        <v>80768.789999999994</v>
      </c>
      <c r="H223" s="8">
        <v>62234.97</v>
      </c>
      <c r="J223" s="8">
        <v>0</v>
      </c>
      <c r="K223" s="8">
        <v>0</v>
      </c>
      <c r="L223" s="8">
        <f t="shared" si="19"/>
        <v>5123.76</v>
      </c>
      <c r="M223" s="8">
        <f t="shared" si="20"/>
        <v>5123.76</v>
      </c>
      <c r="N223" s="8">
        <f t="shared" si="21"/>
        <v>80768.789999999994</v>
      </c>
    </row>
    <row r="224" spans="1:14" outlineLevel="1" x14ac:dyDescent="0.2">
      <c r="A224" t="s">
        <v>491</v>
      </c>
      <c r="B224" s="1" t="s">
        <v>492</v>
      </c>
      <c r="C224" t="s">
        <v>749</v>
      </c>
      <c r="E224" s="8">
        <v>23148.09</v>
      </c>
      <c r="F224" s="8">
        <v>162036.63</v>
      </c>
      <c r="H224" s="8">
        <v>92592.36</v>
      </c>
      <c r="J224" s="8">
        <v>0</v>
      </c>
      <c r="K224" s="8">
        <v>0</v>
      </c>
      <c r="L224" s="8">
        <f t="shared" si="19"/>
        <v>23148.09</v>
      </c>
      <c r="M224" s="8">
        <f t="shared" si="20"/>
        <v>23148.09</v>
      </c>
      <c r="N224" s="8">
        <f t="shared" si="21"/>
        <v>162036.63</v>
      </c>
    </row>
    <row r="225" spans="1:14" outlineLevel="1" x14ac:dyDescent="0.2">
      <c r="A225" t="s">
        <v>493</v>
      </c>
      <c r="B225" s="1" t="s">
        <v>494</v>
      </c>
      <c r="C225" t="s">
        <v>750</v>
      </c>
      <c r="E225" s="8">
        <v>-1641.37</v>
      </c>
      <c r="F225" s="8">
        <v>-11489.59</v>
      </c>
      <c r="H225" s="8">
        <v>-6565.48</v>
      </c>
      <c r="J225" s="8">
        <v>0</v>
      </c>
      <c r="K225" s="8">
        <v>0</v>
      </c>
      <c r="L225" s="8">
        <f t="shared" si="19"/>
        <v>-1641.37</v>
      </c>
      <c r="M225" s="8">
        <f t="shared" si="20"/>
        <v>-1641.37</v>
      </c>
      <c r="N225" s="8">
        <f t="shared" si="21"/>
        <v>-11489.59</v>
      </c>
    </row>
    <row r="226" spans="1:14" x14ac:dyDescent="0.2">
      <c r="A226" t="s">
        <v>130</v>
      </c>
      <c r="B226"/>
      <c r="C226" s="23" t="s">
        <v>751</v>
      </c>
      <c r="E226" s="14">
        <v>115808.04</v>
      </c>
      <c r="F226" s="14">
        <v>1461627.4200000002</v>
      </c>
      <c r="G226" s="14"/>
      <c r="H226" s="14">
        <v>972044.26</v>
      </c>
      <c r="I226" s="14"/>
      <c r="J226" s="14">
        <v>0</v>
      </c>
      <c r="K226" s="14">
        <v>0</v>
      </c>
      <c r="L226" s="14">
        <f>E226-G226</f>
        <v>115808.04</v>
      </c>
      <c r="M226" s="14">
        <f>E226-J226</f>
        <v>115808.04</v>
      </c>
      <c r="N226" s="18">
        <f>F226-K226</f>
        <v>1461627.4200000002</v>
      </c>
    </row>
    <row r="227" spans="1:14" x14ac:dyDescent="0.2">
      <c r="B227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1:14" x14ac:dyDescent="0.2">
      <c r="B228"/>
      <c r="C228" s="2" t="s">
        <v>71</v>
      </c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1:14" outlineLevel="1" x14ac:dyDescent="0.2">
      <c r="A229" t="s">
        <v>495</v>
      </c>
      <c r="B229" s="1" t="s">
        <v>496</v>
      </c>
      <c r="C229" t="s">
        <v>497</v>
      </c>
      <c r="E229" s="8">
        <v>0</v>
      </c>
      <c r="F229" s="8">
        <v>1090.9000000000001</v>
      </c>
      <c r="H229" s="8">
        <v>1090.9000000000001</v>
      </c>
      <c r="J229" s="8">
        <v>0</v>
      </c>
      <c r="K229" s="8">
        <v>0</v>
      </c>
      <c r="L229" s="8">
        <f t="shared" ref="L229:L235" si="22">F229-J229</f>
        <v>1090.9000000000001</v>
      </c>
      <c r="M229" s="8">
        <f t="shared" ref="M229:M235" si="23">F229-H229</f>
        <v>0</v>
      </c>
      <c r="N229" s="8">
        <f t="shared" ref="N229:N235" si="24">F229-K229</f>
        <v>1090.9000000000001</v>
      </c>
    </row>
    <row r="230" spans="1:14" outlineLevel="1" x14ac:dyDescent="0.2">
      <c r="A230" t="s">
        <v>498</v>
      </c>
      <c r="B230" s="1" t="s">
        <v>499</v>
      </c>
      <c r="C230" t="s">
        <v>500</v>
      </c>
      <c r="E230" s="8">
        <v>0</v>
      </c>
      <c r="F230" s="8">
        <v>43.93</v>
      </c>
      <c r="H230" s="8">
        <v>0</v>
      </c>
      <c r="J230" s="8">
        <v>0</v>
      </c>
      <c r="K230" s="8">
        <v>0</v>
      </c>
      <c r="L230" s="8">
        <f t="shared" si="22"/>
        <v>43.93</v>
      </c>
      <c r="M230" s="8">
        <f t="shared" si="23"/>
        <v>43.93</v>
      </c>
      <c r="N230" s="8">
        <f t="shared" si="24"/>
        <v>43.93</v>
      </c>
    </row>
    <row r="231" spans="1:14" outlineLevel="1" x14ac:dyDescent="0.2">
      <c r="A231" t="s">
        <v>501</v>
      </c>
      <c r="B231" s="1" t="s">
        <v>502</v>
      </c>
      <c r="C231" t="s">
        <v>503</v>
      </c>
      <c r="E231" s="8">
        <v>0</v>
      </c>
      <c r="F231" s="8">
        <v>306.31</v>
      </c>
      <c r="H231" s="8">
        <v>306.31</v>
      </c>
      <c r="J231" s="8">
        <v>0</v>
      </c>
      <c r="K231" s="8">
        <v>0</v>
      </c>
      <c r="L231" s="8">
        <f t="shared" si="22"/>
        <v>306.31</v>
      </c>
      <c r="M231" s="8">
        <f t="shared" si="23"/>
        <v>0</v>
      </c>
      <c r="N231" s="8">
        <f t="shared" si="24"/>
        <v>306.31</v>
      </c>
    </row>
    <row r="232" spans="1:14" outlineLevel="1" x14ac:dyDescent="0.2">
      <c r="A232" t="s">
        <v>504</v>
      </c>
      <c r="B232" s="1" t="s">
        <v>505</v>
      </c>
      <c r="C232" t="s">
        <v>506</v>
      </c>
      <c r="E232" s="8">
        <v>2808.85</v>
      </c>
      <c r="F232" s="8">
        <v>14631.33</v>
      </c>
      <c r="H232" s="8">
        <v>11805.39</v>
      </c>
      <c r="J232" s="8">
        <v>0</v>
      </c>
      <c r="K232" s="8">
        <v>0</v>
      </c>
      <c r="L232" s="8">
        <f t="shared" si="22"/>
        <v>14631.33</v>
      </c>
      <c r="M232" s="8">
        <f t="shared" si="23"/>
        <v>2825.9400000000005</v>
      </c>
      <c r="N232" s="8">
        <f t="shared" si="24"/>
        <v>14631.33</v>
      </c>
    </row>
    <row r="233" spans="1:14" outlineLevel="1" x14ac:dyDescent="0.2">
      <c r="A233" t="s">
        <v>507</v>
      </c>
      <c r="B233" s="1" t="s">
        <v>508</v>
      </c>
      <c r="C233" t="s">
        <v>509</v>
      </c>
      <c r="E233" s="8">
        <v>0</v>
      </c>
      <c r="F233" s="8">
        <v>1285.51</v>
      </c>
      <c r="H233" s="8">
        <v>1247.4100000000001</v>
      </c>
      <c r="J233" s="8">
        <v>0</v>
      </c>
      <c r="K233" s="8">
        <v>0</v>
      </c>
      <c r="L233" s="8">
        <f t="shared" si="22"/>
        <v>1285.51</v>
      </c>
      <c r="M233" s="8">
        <f t="shared" si="23"/>
        <v>38.099999999999909</v>
      </c>
      <c r="N233" s="8">
        <f t="shared" si="24"/>
        <v>1285.51</v>
      </c>
    </row>
    <row r="234" spans="1:14" outlineLevel="1" x14ac:dyDescent="0.2">
      <c r="A234" t="s">
        <v>510</v>
      </c>
      <c r="B234" s="1" t="s">
        <v>511</v>
      </c>
      <c r="C234" t="s">
        <v>512</v>
      </c>
      <c r="E234" s="8">
        <v>0</v>
      </c>
      <c r="F234" s="8">
        <v>3672.48</v>
      </c>
      <c r="H234" s="8">
        <v>3672.48</v>
      </c>
      <c r="J234" s="8">
        <v>0</v>
      </c>
      <c r="K234" s="8">
        <v>0</v>
      </c>
      <c r="L234" s="8">
        <f t="shared" si="22"/>
        <v>3672.48</v>
      </c>
      <c r="M234" s="8">
        <f t="shared" si="23"/>
        <v>0</v>
      </c>
      <c r="N234" s="8">
        <f t="shared" si="24"/>
        <v>3672.48</v>
      </c>
    </row>
    <row r="235" spans="1:14" outlineLevel="1" x14ac:dyDescent="0.2">
      <c r="A235" t="s">
        <v>513</v>
      </c>
      <c r="B235" s="1" t="s">
        <v>514</v>
      </c>
      <c r="C235" t="s">
        <v>515</v>
      </c>
      <c r="E235" s="8">
        <v>0</v>
      </c>
      <c r="F235" s="8">
        <v>738.85</v>
      </c>
      <c r="H235" s="8">
        <v>738.85</v>
      </c>
      <c r="J235" s="8">
        <v>0</v>
      </c>
      <c r="K235" s="8">
        <v>0</v>
      </c>
      <c r="L235" s="8">
        <f t="shared" si="22"/>
        <v>738.85</v>
      </c>
      <c r="M235" s="8">
        <f t="shared" si="23"/>
        <v>0</v>
      </c>
      <c r="N235" s="8">
        <f t="shared" si="24"/>
        <v>738.85</v>
      </c>
    </row>
    <row r="236" spans="1:14" x14ac:dyDescent="0.2">
      <c r="A236" t="s">
        <v>72</v>
      </c>
      <c r="B236"/>
      <c r="C236" t="s">
        <v>752</v>
      </c>
      <c r="E236" s="14">
        <v>2808.85</v>
      </c>
      <c r="F236" s="14">
        <v>21769.309999999998</v>
      </c>
      <c r="G236" s="14"/>
      <c r="H236" s="14">
        <v>18861.339999999997</v>
      </c>
      <c r="I236" s="14"/>
      <c r="J236" s="14">
        <v>0</v>
      </c>
      <c r="K236" s="14">
        <v>0</v>
      </c>
      <c r="L236" s="14">
        <f>F236-J236</f>
        <v>21769.309999999998</v>
      </c>
      <c r="M236" s="14">
        <f>F236-H236</f>
        <v>2907.9700000000012</v>
      </c>
      <c r="N236" s="14">
        <f>F236-K236</f>
        <v>21769.309999999998</v>
      </c>
    </row>
    <row r="237" spans="1:14" x14ac:dyDescent="0.2">
      <c r="B237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1:14" x14ac:dyDescent="0.2">
      <c r="B238"/>
      <c r="C238" s="2" t="s">
        <v>73</v>
      </c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1:14" outlineLevel="1" x14ac:dyDescent="0.2">
      <c r="A239" t="s">
        <v>516</v>
      </c>
      <c r="B239" s="1" t="s">
        <v>517</v>
      </c>
      <c r="C239" t="s">
        <v>518</v>
      </c>
      <c r="E239" s="8">
        <v>68448.75</v>
      </c>
      <c r="F239" s="8">
        <v>298852.34999999998</v>
      </c>
      <c r="H239" s="8">
        <v>153688.92000000001</v>
      </c>
      <c r="J239" s="8">
        <v>0</v>
      </c>
      <c r="K239" s="8">
        <v>0</v>
      </c>
      <c r="L239" s="8">
        <f>F239-J239</f>
        <v>298852.34999999998</v>
      </c>
      <c r="M239" s="8">
        <f>F239-H239</f>
        <v>145163.42999999996</v>
      </c>
      <c r="N239" s="8">
        <f>F239-K239</f>
        <v>298852.34999999998</v>
      </c>
    </row>
    <row r="240" spans="1:14" outlineLevel="1" x14ac:dyDescent="0.2">
      <c r="A240" t="s">
        <v>519</v>
      </c>
      <c r="B240" s="1" t="s">
        <v>520</v>
      </c>
      <c r="C240" t="s">
        <v>521</v>
      </c>
      <c r="E240" s="8">
        <v>14158.46</v>
      </c>
      <c r="F240" s="8">
        <v>49314.400000000001</v>
      </c>
      <c r="H240" s="8">
        <v>23575.56</v>
      </c>
      <c r="J240" s="8">
        <v>0</v>
      </c>
      <c r="K240" s="8">
        <v>0</v>
      </c>
      <c r="L240" s="8">
        <f>F240-J240</f>
        <v>49314.400000000001</v>
      </c>
      <c r="M240" s="8">
        <f>F240-H240</f>
        <v>25738.84</v>
      </c>
      <c r="N240" s="8">
        <f>F240-K240</f>
        <v>49314.400000000001</v>
      </c>
    </row>
    <row r="241" spans="1:14" x14ac:dyDescent="0.2">
      <c r="A241" t="s">
        <v>74</v>
      </c>
      <c r="B241"/>
      <c r="C241" t="s">
        <v>753</v>
      </c>
      <c r="E241" s="14">
        <v>82607.209999999992</v>
      </c>
      <c r="F241" s="14">
        <v>348166.75</v>
      </c>
      <c r="G241" s="14"/>
      <c r="H241" s="14">
        <v>177264.48</v>
      </c>
      <c r="I241" s="14"/>
      <c r="J241" s="14">
        <v>0</v>
      </c>
      <c r="K241" s="14">
        <v>0</v>
      </c>
      <c r="L241" s="14">
        <f>F241-J241</f>
        <v>348166.75</v>
      </c>
      <c r="M241" s="14">
        <f>F241-H241</f>
        <v>170902.27</v>
      </c>
      <c r="N241" s="14">
        <f>F241-K241</f>
        <v>348166.75</v>
      </c>
    </row>
    <row r="242" spans="1:14" x14ac:dyDescent="0.2">
      <c r="B242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1:14" x14ac:dyDescent="0.2">
      <c r="B243"/>
      <c r="C243" s="2" t="s">
        <v>75</v>
      </c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1:14" outlineLevel="1" x14ac:dyDescent="0.2">
      <c r="A244" t="s">
        <v>522</v>
      </c>
      <c r="B244" s="1" t="s">
        <v>523</v>
      </c>
      <c r="C244" t="s">
        <v>524</v>
      </c>
      <c r="E244" s="8">
        <v>-209837.33</v>
      </c>
      <c r="F244" s="8">
        <v>-226237.33</v>
      </c>
      <c r="H244" s="8">
        <v>-16400</v>
      </c>
      <c r="J244" s="8">
        <v>0</v>
      </c>
      <c r="K244" s="8">
        <v>0</v>
      </c>
      <c r="L244" s="8">
        <f>F244-J244</f>
        <v>-226237.33</v>
      </c>
      <c r="M244" s="8">
        <f>F244-H244</f>
        <v>-209837.33</v>
      </c>
      <c r="N244" s="8">
        <f>F244-K244</f>
        <v>-226237.33</v>
      </c>
    </row>
    <row r="245" spans="1:14" x14ac:dyDescent="0.2">
      <c r="A245" t="s">
        <v>76</v>
      </c>
      <c r="B245"/>
      <c r="C245" t="s">
        <v>754</v>
      </c>
      <c r="E245" s="14">
        <v>-209837.33</v>
      </c>
      <c r="F245" s="14">
        <v>-226237.33</v>
      </c>
      <c r="G245" s="14"/>
      <c r="H245" s="14">
        <v>-16400</v>
      </c>
      <c r="I245" s="14"/>
      <c r="J245" s="14">
        <v>0</v>
      </c>
      <c r="K245" s="14">
        <v>0</v>
      </c>
      <c r="L245" s="14">
        <f>F245-J245</f>
        <v>-226237.33</v>
      </c>
      <c r="M245" s="14">
        <f>F245-H245</f>
        <v>-209837.33</v>
      </c>
      <c r="N245" s="14">
        <f>F245-K245</f>
        <v>-226237.33</v>
      </c>
    </row>
    <row r="246" spans="1:14" x14ac:dyDescent="0.2">
      <c r="B246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x14ac:dyDescent="0.2">
      <c r="B247"/>
      <c r="C247" s="2" t="s">
        <v>77</v>
      </c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1:14" x14ac:dyDescent="0.2">
      <c r="A248" t="s">
        <v>78</v>
      </c>
      <c r="B248"/>
      <c r="C248" t="s">
        <v>755</v>
      </c>
      <c r="E248" s="14">
        <v>0</v>
      </c>
      <c r="F248" s="14">
        <v>0</v>
      </c>
      <c r="G248" s="14"/>
      <c r="H248" s="14">
        <v>0</v>
      </c>
      <c r="I248" s="14"/>
      <c r="J248" s="14">
        <v>0</v>
      </c>
      <c r="K248" s="14">
        <v>0</v>
      </c>
      <c r="L248" s="14">
        <f>F248-J248</f>
        <v>0</v>
      </c>
      <c r="M248" s="14">
        <f>F248-H248</f>
        <v>0</v>
      </c>
      <c r="N248" s="14">
        <f>F248-K248</f>
        <v>0</v>
      </c>
    </row>
    <row r="249" spans="1:14" x14ac:dyDescent="0.2">
      <c r="B249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4" x14ac:dyDescent="0.2">
      <c r="B250"/>
      <c r="C250" s="2" t="s">
        <v>79</v>
      </c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1:14" outlineLevel="1" x14ac:dyDescent="0.2">
      <c r="A251" t="s">
        <v>525</v>
      </c>
      <c r="B251" s="1" t="s">
        <v>526</v>
      </c>
      <c r="C251" t="s">
        <v>527</v>
      </c>
      <c r="E251" s="8">
        <v>58.8</v>
      </c>
      <c r="F251" s="8">
        <v>439.5</v>
      </c>
      <c r="H251" s="8">
        <v>253.03</v>
      </c>
      <c r="J251" s="8">
        <v>0</v>
      </c>
      <c r="K251" s="8">
        <v>0</v>
      </c>
      <c r="L251" s="8">
        <f t="shared" ref="L251:L257" si="25">F251-J251</f>
        <v>439.5</v>
      </c>
      <c r="M251" s="8">
        <f t="shared" ref="M251:M256" si="26">F251-H251</f>
        <v>186.47</v>
      </c>
      <c r="N251" s="8">
        <f t="shared" ref="N251:N256" si="27">F251-K251</f>
        <v>439.5</v>
      </c>
    </row>
    <row r="252" spans="1:14" outlineLevel="1" x14ac:dyDescent="0.2">
      <c r="A252" t="s">
        <v>528</v>
      </c>
      <c r="B252" s="1" t="s">
        <v>529</v>
      </c>
      <c r="C252" t="s">
        <v>530</v>
      </c>
      <c r="E252" s="8">
        <v>29402.6</v>
      </c>
      <c r="F252" s="8">
        <v>144401.5</v>
      </c>
      <c r="H252" s="8">
        <v>97376.82</v>
      </c>
      <c r="J252" s="8">
        <v>0</v>
      </c>
      <c r="K252" s="8">
        <v>0</v>
      </c>
      <c r="L252" s="8">
        <f t="shared" si="25"/>
        <v>144401.5</v>
      </c>
      <c r="M252" s="8">
        <f t="shared" si="26"/>
        <v>47024.679999999993</v>
      </c>
      <c r="N252" s="8">
        <f t="shared" si="27"/>
        <v>144401.5</v>
      </c>
    </row>
    <row r="253" spans="1:14" outlineLevel="1" x14ac:dyDescent="0.2">
      <c r="A253" t="s">
        <v>531</v>
      </c>
      <c r="B253" s="1" t="s">
        <v>532</v>
      </c>
      <c r="C253" t="s">
        <v>533</v>
      </c>
      <c r="E253" s="8">
        <v>24932.48</v>
      </c>
      <c r="F253" s="8">
        <v>208800.2</v>
      </c>
      <c r="H253" s="8">
        <v>160698.51999999999</v>
      </c>
      <c r="J253" s="8">
        <v>0</v>
      </c>
      <c r="K253" s="8">
        <v>0</v>
      </c>
      <c r="L253" s="8">
        <f t="shared" si="25"/>
        <v>208800.2</v>
      </c>
      <c r="M253" s="8">
        <f t="shared" si="26"/>
        <v>48101.680000000022</v>
      </c>
      <c r="N253" s="8">
        <f t="shared" si="27"/>
        <v>208800.2</v>
      </c>
    </row>
    <row r="254" spans="1:14" outlineLevel="1" x14ac:dyDescent="0.2">
      <c r="A254" t="s">
        <v>534</v>
      </c>
      <c r="B254" s="1" t="s">
        <v>535</v>
      </c>
      <c r="C254" t="s">
        <v>536</v>
      </c>
      <c r="E254" s="8">
        <v>0</v>
      </c>
      <c r="F254" s="8">
        <v>557.85</v>
      </c>
      <c r="H254" s="8">
        <v>0</v>
      </c>
      <c r="J254" s="8">
        <v>0</v>
      </c>
      <c r="K254" s="8">
        <v>0</v>
      </c>
      <c r="L254" s="8">
        <f t="shared" si="25"/>
        <v>557.85</v>
      </c>
      <c r="M254" s="8">
        <f t="shared" si="26"/>
        <v>557.85</v>
      </c>
      <c r="N254" s="8">
        <f t="shared" si="27"/>
        <v>557.85</v>
      </c>
    </row>
    <row r="255" spans="1:14" outlineLevel="1" x14ac:dyDescent="0.2">
      <c r="A255" t="s">
        <v>537</v>
      </c>
      <c r="B255" s="1" t="s">
        <v>538</v>
      </c>
      <c r="C255" t="s">
        <v>539</v>
      </c>
      <c r="E255" s="8">
        <v>9501.7900000000009</v>
      </c>
      <c r="F255" s="8">
        <v>75441.990000000005</v>
      </c>
      <c r="H255" s="8">
        <v>47342.38</v>
      </c>
      <c r="J255" s="8">
        <v>0</v>
      </c>
      <c r="K255" s="8">
        <v>0</v>
      </c>
      <c r="L255" s="8">
        <f t="shared" si="25"/>
        <v>75441.990000000005</v>
      </c>
      <c r="M255" s="8">
        <f t="shared" si="26"/>
        <v>28099.610000000008</v>
      </c>
      <c r="N255" s="8">
        <f t="shared" si="27"/>
        <v>75441.990000000005</v>
      </c>
    </row>
    <row r="256" spans="1:14" x14ac:dyDescent="0.2">
      <c r="A256" t="s">
        <v>80</v>
      </c>
      <c r="B256"/>
      <c r="C256" t="s">
        <v>756</v>
      </c>
      <c r="E256" s="14">
        <v>63895.67</v>
      </c>
      <c r="F256" s="14">
        <v>429641.04</v>
      </c>
      <c r="G256" s="14"/>
      <c r="H256" s="14">
        <v>305670.75</v>
      </c>
      <c r="I256" s="14"/>
      <c r="J256" s="14">
        <v>0</v>
      </c>
      <c r="K256" s="14">
        <v>0</v>
      </c>
      <c r="L256" s="14">
        <f t="shared" si="25"/>
        <v>429641.04</v>
      </c>
      <c r="M256" s="14">
        <f t="shared" si="26"/>
        <v>123970.28999999998</v>
      </c>
      <c r="N256" s="14">
        <f t="shared" si="27"/>
        <v>429641.04</v>
      </c>
    </row>
    <row r="257" spans="1:21" x14ac:dyDescent="0.2">
      <c r="B257"/>
      <c r="E257" s="14"/>
      <c r="F257" s="14"/>
      <c r="G257" s="14"/>
      <c r="H257" s="14"/>
      <c r="I257" s="14"/>
      <c r="J257" s="14"/>
      <c r="K257" s="14"/>
      <c r="L257" s="14">
        <f t="shared" si="25"/>
        <v>0</v>
      </c>
      <c r="M257" s="14"/>
      <c r="N257" s="14"/>
      <c r="O257" s="26"/>
      <c r="P257" s="26"/>
      <c r="Q257" s="26"/>
      <c r="R257" s="26"/>
      <c r="S257" s="26"/>
      <c r="T257" s="26"/>
      <c r="U257" s="26"/>
    </row>
    <row r="258" spans="1:21" x14ac:dyDescent="0.2">
      <c r="B258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27"/>
      <c r="P258" s="27"/>
      <c r="Q258" s="27"/>
      <c r="R258" s="27"/>
      <c r="S258" s="27"/>
      <c r="T258" s="27"/>
      <c r="U258" s="27"/>
    </row>
    <row r="259" spans="1:21" x14ac:dyDescent="0.2">
      <c r="B259"/>
      <c r="C259" s="2" t="s">
        <v>81</v>
      </c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27"/>
      <c r="P259" s="27"/>
      <c r="Q259" s="27"/>
      <c r="R259" s="27"/>
      <c r="S259" s="27"/>
      <c r="T259" s="27"/>
      <c r="U259" s="27"/>
    </row>
    <row r="260" spans="1:21" outlineLevel="1" x14ac:dyDescent="0.2">
      <c r="A260" t="s">
        <v>540</v>
      </c>
      <c r="B260" s="1" t="s">
        <v>541</v>
      </c>
      <c r="C260" t="s">
        <v>542</v>
      </c>
      <c r="E260" s="8">
        <v>-20516.099999999999</v>
      </c>
      <c r="F260" s="8">
        <v>-118998.3</v>
      </c>
      <c r="H260" s="8">
        <v>-65654.8</v>
      </c>
      <c r="J260" s="8">
        <v>0</v>
      </c>
      <c r="K260" s="8">
        <v>0</v>
      </c>
      <c r="L260" s="8">
        <f>F260-J260</f>
        <v>-118998.3</v>
      </c>
      <c r="M260" s="8">
        <f>F260-H260</f>
        <v>-53343.5</v>
      </c>
      <c r="N260" s="8">
        <f>F260-K260</f>
        <v>-118998.3</v>
      </c>
    </row>
    <row r="261" spans="1:21" outlineLevel="1" x14ac:dyDescent="0.2">
      <c r="A261" t="s">
        <v>543</v>
      </c>
      <c r="B261" s="1" t="s">
        <v>544</v>
      </c>
      <c r="C261" t="s">
        <v>545</v>
      </c>
      <c r="E261" s="8">
        <v>1641.37</v>
      </c>
      <c r="F261" s="8">
        <v>11489.59</v>
      </c>
      <c r="H261" s="8">
        <v>6565.48</v>
      </c>
      <c r="J261" s="8">
        <v>0</v>
      </c>
      <c r="K261" s="8">
        <v>0</v>
      </c>
      <c r="L261" s="8">
        <f>F261-J261</f>
        <v>11489.59</v>
      </c>
      <c r="M261" s="8">
        <f>F261-H261</f>
        <v>4924.1100000000006</v>
      </c>
      <c r="N261" s="8">
        <f>F261-K261</f>
        <v>11489.59</v>
      </c>
    </row>
    <row r="262" spans="1:21" outlineLevel="1" x14ac:dyDescent="0.2">
      <c r="A262" t="s">
        <v>546</v>
      </c>
      <c r="B262" s="1" t="s">
        <v>547</v>
      </c>
      <c r="C262" t="s">
        <v>548</v>
      </c>
      <c r="E262" s="8">
        <v>0</v>
      </c>
      <c r="F262" s="8">
        <v>-159.72999999999999</v>
      </c>
      <c r="H262" s="8">
        <v>-159.72999999999999</v>
      </c>
      <c r="J262" s="8">
        <v>0</v>
      </c>
      <c r="K262" s="8">
        <v>0</v>
      </c>
      <c r="L262" s="8">
        <f>F262-J262</f>
        <v>-159.72999999999999</v>
      </c>
      <c r="M262" s="8">
        <f>F262-H262</f>
        <v>0</v>
      </c>
      <c r="N262" s="8">
        <f>F262-K262</f>
        <v>-159.72999999999999</v>
      </c>
    </row>
    <row r="263" spans="1:21" outlineLevel="1" x14ac:dyDescent="0.2">
      <c r="A263" t="s">
        <v>549</v>
      </c>
      <c r="B263" s="1" t="s">
        <v>550</v>
      </c>
      <c r="C263" t="s">
        <v>551</v>
      </c>
      <c r="E263" s="8">
        <v>0</v>
      </c>
      <c r="F263" s="8">
        <v>-5589.6</v>
      </c>
      <c r="H263" s="8">
        <v>-5589.6</v>
      </c>
      <c r="J263" s="8">
        <v>0</v>
      </c>
      <c r="K263" s="8">
        <v>0</v>
      </c>
      <c r="L263" s="8">
        <f>F263-J263</f>
        <v>-5589.6</v>
      </c>
      <c r="M263" s="8">
        <f>F263-H263</f>
        <v>0</v>
      </c>
      <c r="N263" s="8">
        <f>F263-K263</f>
        <v>-5589.6</v>
      </c>
    </row>
    <row r="264" spans="1:21" x14ac:dyDescent="0.2">
      <c r="A264" t="s">
        <v>120</v>
      </c>
      <c r="B264"/>
      <c r="C264" t="s">
        <v>757</v>
      </c>
      <c r="E264" s="22">
        <v>-18874.73</v>
      </c>
      <c r="F264" s="23">
        <v>-113258.04000000001</v>
      </c>
      <c r="G264" s="22"/>
      <c r="H264" s="23">
        <v>-64838.650000000009</v>
      </c>
      <c r="I264" s="22"/>
      <c r="J264" s="22">
        <v>0</v>
      </c>
      <c r="K264" s="22">
        <v>0</v>
      </c>
      <c r="L264" s="14">
        <f>F264-J264</f>
        <v>-113258.04000000001</v>
      </c>
      <c r="M264" s="14">
        <f>F264-H264</f>
        <v>-48419.39</v>
      </c>
      <c r="N264" s="14">
        <f>F264-K264</f>
        <v>-113258.04000000001</v>
      </c>
      <c r="O264" s="27"/>
      <c r="P264" s="27"/>
      <c r="Q264" s="28"/>
      <c r="R264" s="27"/>
      <c r="S264" s="28"/>
      <c r="T264" s="27"/>
      <c r="U264" s="29"/>
    </row>
    <row r="265" spans="1:21" x14ac:dyDescent="0.2">
      <c r="B265"/>
      <c r="E265" s="22"/>
      <c r="F265" s="23"/>
      <c r="G265" s="22"/>
      <c r="H265" s="23"/>
      <c r="I265" s="22"/>
      <c r="J265" s="22"/>
      <c r="K265" s="22"/>
      <c r="L265" s="14"/>
      <c r="M265" s="14"/>
      <c r="N265" s="14"/>
      <c r="O265" s="27"/>
      <c r="P265" s="27"/>
      <c r="Q265" s="28"/>
      <c r="R265" s="27"/>
      <c r="S265" s="28"/>
      <c r="T265" s="27"/>
      <c r="U265" s="29"/>
    </row>
    <row r="266" spans="1:21" outlineLevel="1" x14ac:dyDescent="0.2">
      <c r="A266" t="s">
        <v>552</v>
      </c>
      <c r="B266" s="1" t="s">
        <v>553</v>
      </c>
      <c r="C266" t="s">
        <v>554</v>
      </c>
      <c r="E266" s="8">
        <v>242.41</v>
      </c>
      <c r="F266" s="8">
        <v>2301.0500000000002</v>
      </c>
      <c r="H266" s="8">
        <v>1816.23</v>
      </c>
      <c r="J266" s="8">
        <v>0</v>
      </c>
      <c r="K266" s="8">
        <v>0</v>
      </c>
      <c r="L266" s="8">
        <f t="shared" ref="L266:L272" si="28">F266-J266</f>
        <v>2301.0500000000002</v>
      </c>
      <c r="M266" s="8">
        <f t="shared" ref="M266:M272" si="29">F266-H266</f>
        <v>484.82000000000016</v>
      </c>
      <c r="N266" s="8">
        <f t="shared" ref="N266:N272" si="30">F266-K266</f>
        <v>2301.0500000000002</v>
      </c>
    </row>
    <row r="267" spans="1:21" outlineLevel="1" x14ac:dyDescent="0.2">
      <c r="A267" t="s">
        <v>555</v>
      </c>
      <c r="B267" s="1" t="s">
        <v>556</v>
      </c>
      <c r="C267" t="s">
        <v>557</v>
      </c>
      <c r="E267" s="8">
        <v>6906.17</v>
      </c>
      <c r="F267" s="8">
        <v>22152.49</v>
      </c>
      <c r="H267" s="8">
        <v>11164.35</v>
      </c>
      <c r="J267" s="8">
        <v>0</v>
      </c>
      <c r="K267" s="8">
        <v>0</v>
      </c>
      <c r="L267" s="8">
        <f t="shared" si="28"/>
        <v>22152.49</v>
      </c>
      <c r="M267" s="8">
        <f t="shared" si="29"/>
        <v>10988.140000000001</v>
      </c>
      <c r="N267" s="8">
        <f t="shared" si="30"/>
        <v>22152.49</v>
      </c>
    </row>
    <row r="268" spans="1:21" outlineLevel="1" x14ac:dyDescent="0.2">
      <c r="A268" t="s">
        <v>558</v>
      </c>
      <c r="B268" s="1" t="s">
        <v>559</v>
      </c>
      <c r="C268" t="s">
        <v>560</v>
      </c>
      <c r="E268" s="8">
        <v>11.29</v>
      </c>
      <c r="F268" s="8">
        <v>22.54</v>
      </c>
      <c r="H268" s="8">
        <v>3.51</v>
      </c>
      <c r="J268" s="8">
        <v>0</v>
      </c>
      <c r="K268" s="8">
        <v>0</v>
      </c>
      <c r="L268" s="8">
        <f t="shared" si="28"/>
        <v>22.54</v>
      </c>
      <c r="M268" s="8">
        <f t="shared" si="29"/>
        <v>19.03</v>
      </c>
      <c r="N268" s="8">
        <f t="shared" si="30"/>
        <v>22.54</v>
      </c>
    </row>
    <row r="269" spans="1:21" outlineLevel="1" x14ac:dyDescent="0.2">
      <c r="A269" t="s">
        <v>561</v>
      </c>
      <c r="B269" s="1" t="s">
        <v>562</v>
      </c>
      <c r="C269" t="s">
        <v>563</v>
      </c>
      <c r="E269" s="8">
        <v>4.17</v>
      </c>
      <c r="F269" s="8">
        <v>436.01</v>
      </c>
      <c r="H269" s="8">
        <v>415.12</v>
      </c>
      <c r="J269" s="8">
        <v>0</v>
      </c>
      <c r="K269" s="8">
        <v>0</v>
      </c>
      <c r="L269" s="8">
        <f t="shared" si="28"/>
        <v>436.01</v>
      </c>
      <c r="M269" s="8">
        <f t="shared" si="29"/>
        <v>20.889999999999986</v>
      </c>
      <c r="N269" s="8">
        <f t="shared" si="30"/>
        <v>436.01</v>
      </c>
    </row>
    <row r="270" spans="1:21" outlineLevel="1" x14ac:dyDescent="0.2">
      <c r="A270" t="s">
        <v>564</v>
      </c>
      <c r="B270" s="1" t="s">
        <v>565</v>
      </c>
      <c r="C270" t="s">
        <v>416</v>
      </c>
      <c r="E270" s="8">
        <v>-19.13</v>
      </c>
      <c r="F270" s="8">
        <v>4085.9</v>
      </c>
      <c r="H270" s="8">
        <v>3961.68</v>
      </c>
      <c r="J270" s="8">
        <v>0</v>
      </c>
      <c r="K270" s="8">
        <v>0</v>
      </c>
      <c r="L270" s="8">
        <f t="shared" si="28"/>
        <v>4085.9</v>
      </c>
      <c r="M270" s="8">
        <f t="shared" si="29"/>
        <v>124.22000000000025</v>
      </c>
      <c r="N270" s="8">
        <f t="shared" si="30"/>
        <v>4085.9</v>
      </c>
    </row>
    <row r="271" spans="1:21" outlineLevel="1" x14ac:dyDescent="0.2">
      <c r="A271" t="s">
        <v>566</v>
      </c>
      <c r="B271" s="1" t="s">
        <v>567</v>
      </c>
      <c r="C271" t="s">
        <v>413</v>
      </c>
      <c r="E271" s="8">
        <v>20.399999999999999</v>
      </c>
      <c r="F271" s="8">
        <v>754.29</v>
      </c>
      <c r="H271" s="8">
        <v>671.98</v>
      </c>
      <c r="J271" s="8">
        <v>0</v>
      </c>
      <c r="K271" s="8">
        <v>0</v>
      </c>
      <c r="L271" s="8">
        <f t="shared" si="28"/>
        <v>754.29</v>
      </c>
      <c r="M271" s="8">
        <f t="shared" si="29"/>
        <v>82.309999999999945</v>
      </c>
      <c r="N271" s="8">
        <f t="shared" si="30"/>
        <v>754.29</v>
      </c>
    </row>
    <row r="272" spans="1:21" outlineLevel="1" x14ac:dyDescent="0.2">
      <c r="A272" t="s">
        <v>568</v>
      </c>
      <c r="B272" s="1" t="s">
        <v>569</v>
      </c>
      <c r="C272" t="s">
        <v>570</v>
      </c>
      <c r="E272" s="8">
        <v>51.68</v>
      </c>
      <c r="F272" s="8">
        <v>4884.38</v>
      </c>
      <c r="H272" s="8">
        <v>4621.55</v>
      </c>
      <c r="J272" s="8">
        <v>0</v>
      </c>
      <c r="K272" s="8">
        <v>0</v>
      </c>
      <c r="L272" s="8">
        <f t="shared" si="28"/>
        <v>4884.38</v>
      </c>
      <c r="M272" s="8">
        <f t="shared" si="29"/>
        <v>262.82999999999993</v>
      </c>
      <c r="N272" s="8">
        <f t="shared" si="30"/>
        <v>4884.38</v>
      </c>
    </row>
    <row r="273" spans="1:21" x14ac:dyDescent="0.2">
      <c r="A273" t="s">
        <v>121</v>
      </c>
      <c r="B273"/>
      <c r="C273" t="s">
        <v>758</v>
      </c>
      <c r="E273" s="22">
        <v>7216.99</v>
      </c>
      <c r="F273" s="23">
        <v>34636.660000000003</v>
      </c>
      <c r="G273" s="22"/>
      <c r="H273" s="23">
        <v>22654.42</v>
      </c>
      <c r="I273" s="22"/>
      <c r="J273" s="22">
        <v>0</v>
      </c>
      <c r="K273" s="22">
        <v>0</v>
      </c>
      <c r="L273" s="14">
        <f>F273-J273</f>
        <v>34636.660000000003</v>
      </c>
      <c r="M273" s="14">
        <f>F273-H273</f>
        <v>11982.240000000005</v>
      </c>
      <c r="N273" s="14">
        <f>F273-K273</f>
        <v>34636.660000000003</v>
      </c>
      <c r="O273" s="27"/>
      <c r="P273" s="27"/>
      <c r="Q273" s="28"/>
      <c r="R273" s="27"/>
      <c r="S273" s="28"/>
      <c r="T273" s="27"/>
      <c r="U273" s="29"/>
    </row>
    <row r="274" spans="1:21" x14ac:dyDescent="0.2">
      <c r="B274"/>
      <c r="E274" s="22"/>
      <c r="F274" s="23"/>
      <c r="G274" s="22"/>
      <c r="H274" s="23"/>
      <c r="I274" s="22"/>
      <c r="J274" s="22"/>
      <c r="K274" s="22"/>
      <c r="L274" s="14"/>
      <c r="M274" s="14"/>
      <c r="N274" s="14"/>
      <c r="O274" s="27"/>
      <c r="P274" s="27"/>
      <c r="Q274" s="28"/>
      <c r="R274" s="27"/>
      <c r="S274" s="28"/>
      <c r="T274" s="27"/>
      <c r="U274" s="29"/>
    </row>
    <row r="275" spans="1:21" outlineLevel="1" x14ac:dyDescent="0.2">
      <c r="A275" t="s">
        <v>571</v>
      </c>
      <c r="B275" s="1" t="s">
        <v>572</v>
      </c>
      <c r="C275" t="s">
        <v>573</v>
      </c>
      <c r="E275" s="8">
        <v>0</v>
      </c>
      <c r="F275" s="8">
        <v>68887.88</v>
      </c>
      <c r="H275" s="8">
        <v>68887.88</v>
      </c>
      <c r="J275" s="8">
        <v>0</v>
      </c>
      <c r="K275" s="8">
        <v>0</v>
      </c>
      <c r="L275" s="8">
        <f>F275-J275</f>
        <v>68887.88</v>
      </c>
      <c r="M275" s="8">
        <f>F275-H275</f>
        <v>0</v>
      </c>
      <c r="N275" s="8">
        <f>F275-K275</f>
        <v>68887.88</v>
      </c>
    </row>
    <row r="276" spans="1:21" outlineLevel="1" x14ac:dyDescent="0.2">
      <c r="A276" t="s">
        <v>574</v>
      </c>
      <c r="B276" s="1" t="s">
        <v>575</v>
      </c>
      <c r="C276" t="s">
        <v>576</v>
      </c>
      <c r="E276" s="8">
        <v>11580.86</v>
      </c>
      <c r="F276" s="8">
        <v>11580.86</v>
      </c>
      <c r="H276" s="8">
        <v>0</v>
      </c>
      <c r="J276" s="8">
        <v>0</v>
      </c>
      <c r="K276" s="8">
        <v>0</v>
      </c>
      <c r="L276" s="8">
        <f>F276-J276</f>
        <v>11580.86</v>
      </c>
      <c r="M276" s="8">
        <f>F276-H276</f>
        <v>11580.86</v>
      </c>
      <c r="N276" s="8">
        <f>F276-K276</f>
        <v>11580.86</v>
      </c>
    </row>
    <row r="277" spans="1:21" x14ac:dyDescent="0.2">
      <c r="A277" t="s">
        <v>70</v>
      </c>
      <c r="B277"/>
      <c r="C277" t="s">
        <v>759</v>
      </c>
      <c r="E277" s="22">
        <v>11580.86</v>
      </c>
      <c r="F277" s="23">
        <v>80468.740000000005</v>
      </c>
      <c r="G277" s="22"/>
      <c r="H277" s="23">
        <v>68887.88</v>
      </c>
      <c r="I277" s="22"/>
      <c r="J277" s="22">
        <v>0</v>
      </c>
      <c r="K277" s="22">
        <v>0</v>
      </c>
      <c r="L277" s="14">
        <f>F277-J277</f>
        <v>80468.740000000005</v>
      </c>
      <c r="M277" s="14">
        <f>F277-H277</f>
        <v>11580.86</v>
      </c>
      <c r="N277" s="14">
        <f>F277-K277</f>
        <v>80468.740000000005</v>
      </c>
      <c r="O277" s="27"/>
      <c r="P277" s="27"/>
      <c r="Q277" s="28"/>
      <c r="R277" s="27"/>
      <c r="S277" s="28"/>
      <c r="T277" s="27"/>
      <c r="U277" s="29"/>
    </row>
    <row r="278" spans="1:21" x14ac:dyDescent="0.2">
      <c r="B278"/>
      <c r="E278" s="22"/>
      <c r="F278" s="23"/>
      <c r="G278" s="22"/>
      <c r="H278" s="23"/>
      <c r="I278" s="22"/>
      <c r="J278" s="22"/>
      <c r="K278" s="22"/>
      <c r="L278" s="14"/>
      <c r="M278" s="14"/>
      <c r="N278" s="14"/>
      <c r="O278" s="27"/>
      <c r="P278" s="27"/>
      <c r="Q278" s="28"/>
      <c r="R278" s="27"/>
      <c r="S278" s="28"/>
      <c r="T278" s="27"/>
      <c r="U278" s="29"/>
    </row>
    <row r="279" spans="1:21" outlineLevel="1" x14ac:dyDescent="0.2">
      <c r="A279" t="s">
        <v>577</v>
      </c>
      <c r="B279" s="1" t="s">
        <v>578</v>
      </c>
      <c r="C279" t="s">
        <v>579</v>
      </c>
      <c r="E279" s="8">
        <v>1054.82</v>
      </c>
      <c r="F279" s="8">
        <v>1197.22</v>
      </c>
      <c r="H279" s="8">
        <v>0</v>
      </c>
      <c r="J279" s="8">
        <v>0</v>
      </c>
      <c r="K279" s="8">
        <v>0</v>
      </c>
      <c r="L279" s="8">
        <f>F279-J279</f>
        <v>1197.22</v>
      </c>
      <c r="M279" s="8">
        <f>F279-H279</f>
        <v>1197.22</v>
      </c>
      <c r="N279" s="8">
        <f>F279-K279</f>
        <v>1197.22</v>
      </c>
    </row>
    <row r="280" spans="1:21" x14ac:dyDescent="0.2">
      <c r="A280" t="s">
        <v>122</v>
      </c>
      <c r="B280"/>
      <c r="C280" t="s">
        <v>760</v>
      </c>
      <c r="E280" s="22">
        <v>1054.82</v>
      </c>
      <c r="F280" s="23">
        <v>1197.22</v>
      </c>
      <c r="G280" s="22"/>
      <c r="H280" s="23">
        <v>0</v>
      </c>
      <c r="I280" s="22"/>
      <c r="J280" s="22">
        <v>0</v>
      </c>
      <c r="K280" s="22">
        <v>0</v>
      </c>
      <c r="L280" s="14">
        <f>F280-J280</f>
        <v>1197.22</v>
      </c>
      <c r="M280" s="14">
        <f>F280-H280</f>
        <v>1197.22</v>
      </c>
      <c r="N280" s="14">
        <f>F280-K280</f>
        <v>1197.22</v>
      </c>
      <c r="O280" s="27"/>
      <c r="P280" s="27"/>
      <c r="Q280" s="28"/>
      <c r="R280" s="27"/>
      <c r="S280" s="28"/>
      <c r="T280" s="27"/>
      <c r="U280" s="29"/>
    </row>
    <row r="281" spans="1:21" x14ac:dyDescent="0.2">
      <c r="B281"/>
      <c r="E281" s="22"/>
      <c r="F281" s="23"/>
      <c r="G281" s="22"/>
      <c r="H281" s="23"/>
      <c r="I281" s="22"/>
      <c r="J281" s="22"/>
      <c r="K281" s="22"/>
      <c r="L281" s="14"/>
      <c r="M281" s="14"/>
      <c r="N281" s="14"/>
      <c r="O281" s="27"/>
      <c r="P281" s="27"/>
      <c r="Q281" s="28"/>
      <c r="R281" s="27"/>
      <c r="S281" s="28"/>
      <c r="T281" s="27"/>
      <c r="U281" s="29"/>
    </row>
    <row r="282" spans="1:21" outlineLevel="1" x14ac:dyDescent="0.2">
      <c r="A282" t="s">
        <v>580</v>
      </c>
      <c r="B282" s="1" t="s">
        <v>581</v>
      </c>
      <c r="C282" t="s">
        <v>582</v>
      </c>
      <c r="E282" s="8">
        <v>6409</v>
      </c>
      <c r="F282" s="8">
        <v>6409</v>
      </c>
      <c r="H282" s="8">
        <v>0</v>
      </c>
      <c r="J282" s="8">
        <v>0</v>
      </c>
      <c r="K282" s="8">
        <v>0</v>
      </c>
      <c r="L282" s="8">
        <f>F282-J282</f>
        <v>6409</v>
      </c>
      <c r="M282" s="8">
        <f>F282-H282</f>
        <v>6409</v>
      </c>
      <c r="N282" s="8">
        <f>F282-K282</f>
        <v>6409</v>
      </c>
    </row>
    <row r="283" spans="1:21" x14ac:dyDescent="0.2">
      <c r="A283" t="s">
        <v>123</v>
      </c>
      <c r="B283"/>
      <c r="C283" t="s">
        <v>761</v>
      </c>
      <c r="E283" s="22">
        <v>6409</v>
      </c>
      <c r="F283" s="23">
        <v>6409</v>
      </c>
      <c r="G283" s="22"/>
      <c r="H283" s="23">
        <v>0</v>
      </c>
      <c r="I283" s="22"/>
      <c r="J283" s="22">
        <v>0</v>
      </c>
      <c r="K283" s="22">
        <v>0</v>
      </c>
      <c r="L283" s="14">
        <f>F283-J283</f>
        <v>6409</v>
      </c>
      <c r="M283" s="14">
        <f>F283-H283</f>
        <v>6409</v>
      </c>
      <c r="N283" s="14">
        <f>F283-K283</f>
        <v>6409</v>
      </c>
      <c r="O283" s="27"/>
      <c r="P283" s="27"/>
      <c r="Q283" s="28"/>
      <c r="R283" s="27"/>
      <c r="S283" s="28"/>
      <c r="T283" s="27"/>
      <c r="U283" s="29"/>
    </row>
    <row r="284" spans="1:21" x14ac:dyDescent="0.2">
      <c r="B284"/>
      <c r="E284" s="22"/>
      <c r="F284" s="23"/>
      <c r="G284" s="22"/>
      <c r="H284" s="23"/>
      <c r="I284" s="22"/>
      <c r="J284" s="22"/>
      <c r="K284" s="22"/>
      <c r="L284" s="14"/>
      <c r="M284" s="14"/>
      <c r="N284" s="14"/>
      <c r="O284" s="27"/>
      <c r="P284" s="27"/>
      <c r="Q284" s="28"/>
      <c r="R284" s="27"/>
      <c r="S284" s="28"/>
      <c r="T284" s="27"/>
      <c r="U284" s="29"/>
    </row>
    <row r="285" spans="1:21" outlineLevel="1" x14ac:dyDescent="0.2">
      <c r="A285" t="s">
        <v>583</v>
      </c>
      <c r="B285" s="1" t="s">
        <v>584</v>
      </c>
      <c r="C285" t="s">
        <v>585</v>
      </c>
      <c r="E285" s="8">
        <v>-1809.76</v>
      </c>
      <c r="F285" s="8">
        <v>-1809.76</v>
      </c>
      <c r="H285" s="8">
        <v>0</v>
      </c>
      <c r="J285" s="8">
        <v>0</v>
      </c>
      <c r="K285" s="8">
        <v>0</v>
      </c>
      <c r="L285" s="8">
        <f>F285-J285</f>
        <v>-1809.76</v>
      </c>
      <c r="M285" s="8">
        <f>F285-H285</f>
        <v>-1809.76</v>
      </c>
      <c r="N285" s="8">
        <f>F285-K285</f>
        <v>-1809.76</v>
      </c>
    </row>
    <row r="286" spans="1:21" x14ac:dyDescent="0.2">
      <c r="A286" s="1" t="s">
        <v>115</v>
      </c>
      <c r="B286"/>
      <c r="C286" t="s">
        <v>762</v>
      </c>
      <c r="E286" s="22">
        <v>-1809.76</v>
      </c>
      <c r="F286" s="23">
        <v>-1809.76</v>
      </c>
      <c r="G286" s="22"/>
      <c r="H286" s="23">
        <v>0</v>
      </c>
      <c r="I286" s="22"/>
      <c r="J286" s="22">
        <v>0</v>
      </c>
      <c r="K286" s="22">
        <v>0</v>
      </c>
      <c r="L286" s="14">
        <f>F286-J286</f>
        <v>-1809.76</v>
      </c>
      <c r="M286" s="14">
        <f>F286-H286</f>
        <v>-1809.76</v>
      </c>
      <c r="N286" s="14">
        <f>F286-K286</f>
        <v>-1809.76</v>
      </c>
      <c r="O286" s="27"/>
      <c r="P286" s="27"/>
      <c r="Q286" s="28"/>
      <c r="R286" s="27"/>
      <c r="S286" s="28"/>
      <c r="T286" s="27"/>
      <c r="U286" s="29"/>
    </row>
    <row r="287" spans="1:21" x14ac:dyDescent="0.2">
      <c r="B287"/>
      <c r="C287" s="4" t="s">
        <v>128</v>
      </c>
      <c r="E287" s="24">
        <f>E264+E273+E277+E280+E283+E286</f>
        <v>5577.18</v>
      </c>
      <c r="F287" s="24">
        <f t="shared" ref="F287:N287" si="31">F264+F273+F277+F280+F283+F286</f>
        <v>7643.8200000000015</v>
      </c>
      <c r="G287" s="24"/>
      <c r="H287" s="24">
        <f t="shared" si="31"/>
        <v>26703.649999999994</v>
      </c>
      <c r="I287" s="24"/>
      <c r="J287" s="24">
        <f t="shared" si="31"/>
        <v>0</v>
      </c>
      <c r="K287" s="24">
        <f t="shared" si="31"/>
        <v>0</v>
      </c>
      <c r="L287" s="24">
        <f t="shared" si="31"/>
        <v>7643.8200000000015</v>
      </c>
      <c r="M287" s="24">
        <f t="shared" si="31"/>
        <v>-19059.829999999991</v>
      </c>
      <c r="N287" s="24">
        <f t="shared" si="31"/>
        <v>7643.8200000000015</v>
      </c>
      <c r="O287" s="30"/>
      <c r="P287" s="30"/>
      <c r="Q287" s="30"/>
      <c r="R287" s="30"/>
      <c r="S287" s="30"/>
      <c r="T287" s="30"/>
      <c r="U287" s="30"/>
    </row>
    <row r="288" spans="1:21" x14ac:dyDescent="0.2">
      <c r="B288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21" x14ac:dyDescent="0.2">
      <c r="B289"/>
      <c r="C289" s="2" t="s">
        <v>82</v>
      </c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21" x14ac:dyDescent="0.2">
      <c r="A290" t="s">
        <v>83</v>
      </c>
      <c r="B290"/>
      <c r="C290" t="s">
        <v>763</v>
      </c>
      <c r="E290" s="14">
        <v>0</v>
      </c>
      <c r="F290" s="14">
        <v>0</v>
      </c>
      <c r="G290" s="14"/>
      <c r="H290" s="14">
        <v>0</v>
      </c>
      <c r="I290" s="14"/>
      <c r="J290" s="14">
        <v>0</v>
      </c>
      <c r="K290" s="14">
        <v>0</v>
      </c>
      <c r="L290" s="14">
        <f>F290-J290</f>
        <v>0</v>
      </c>
      <c r="M290" s="14">
        <f>F290-H290</f>
        <v>0</v>
      </c>
      <c r="N290" s="14">
        <f>F290-K290</f>
        <v>0</v>
      </c>
    </row>
    <row r="291" spans="1:21" x14ac:dyDescent="0.2">
      <c r="B291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21" outlineLevel="1" x14ac:dyDescent="0.2">
      <c r="A292" t="s">
        <v>586</v>
      </c>
      <c r="B292" s="1" t="s">
        <v>587</v>
      </c>
      <c r="C292" t="s">
        <v>588</v>
      </c>
      <c r="E292" s="8">
        <v>181809.99</v>
      </c>
      <c r="F292" s="8">
        <v>269640.75</v>
      </c>
      <c r="H292" s="8">
        <v>58553.84</v>
      </c>
      <c r="J292" s="8">
        <v>0</v>
      </c>
      <c r="K292" s="8">
        <v>0</v>
      </c>
      <c r="L292" s="8">
        <f>F292-J292</f>
        <v>269640.75</v>
      </c>
      <c r="M292" s="8">
        <f>F292-H292</f>
        <v>211086.91</v>
      </c>
      <c r="N292" s="8">
        <f>F292-K292</f>
        <v>269640.75</v>
      </c>
    </row>
    <row r="293" spans="1:21" outlineLevel="1" x14ac:dyDescent="0.2">
      <c r="A293" t="s">
        <v>589</v>
      </c>
      <c r="B293" s="1" t="s">
        <v>590</v>
      </c>
      <c r="C293" t="s">
        <v>591</v>
      </c>
      <c r="E293" s="8">
        <v>12455.64</v>
      </c>
      <c r="F293" s="8">
        <v>12455.64</v>
      </c>
      <c r="H293" s="8">
        <v>0</v>
      </c>
      <c r="J293" s="8">
        <v>0</v>
      </c>
      <c r="K293" s="8">
        <v>0</v>
      </c>
      <c r="L293" s="8">
        <f>F293-J293</f>
        <v>12455.64</v>
      </c>
      <c r="M293" s="8">
        <f>F293-H293</f>
        <v>12455.64</v>
      </c>
      <c r="N293" s="8">
        <f>F293-K293</f>
        <v>12455.64</v>
      </c>
    </row>
    <row r="294" spans="1:21" x14ac:dyDescent="0.2">
      <c r="A294" t="s">
        <v>84</v>
      </c>
      <c r="B294"/>
      <c r="C294" t="s">
        <v>764</v>
      </c>
      <c r="E294" s="14">
        <v>194265.63</v>
      </c>
      <c r="F294" s="14">
        <v>282096.39</v>
      </c>
      <c r="G294" s="14"/>
      <c r="H294" s="14">
        <v>58553.84</v>
      </c>
      <c r="I294" s="14"/>
      <c r="J294" s="14">
        <v>0</v>
      </c>
      <c r="K294" s="14">
        <v>0</v>
      </c>
      <c r="L294" s="14">
        <f>F294-J294</f>
        <v>282096.39</v>
      </c>
      <c r="M294" s="14">
        <f>F294-H294</f>
        <v>223542.55000000002</v>
      </c>
      <c r="N294" s="14">
        <f>F294-K294</f>
        <v>282096.39</v>
      </c>
    </row>
    <row r="295" spans="1:21" x14ac:dyDescent="0.2">
      <c r="B295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21" outlineLevel="1" x14ac:dyDescent="0.2">
      <c r="A296" t="s">
        <v>592</v>
      </c>
      <c r="B296" s="1" t="s">
        <v>593</v>
      </c>
      <c r="C296" t="s">
        <v>594</v>
      </c>
      <c r="E296" s="8">
        <v>-1000.89</v>
      </c>
      <c r="F296" s="8">
        <v>-1621.73</v>
      </c>
      <c r="H296" s="8">
        <v>-344.25</v>
      </c>
      <c r="J296" s="8">
        <v>0</v>
      </c>
      <c r="K296" s="8">
        <v>0</v>
      </c>
      <c r="L296" s="8">
        <f>F296-J296</f>
        <v>-1621.73</v>
      </c>
      <c r="M296" s="8">
        <f>F296-H296</f>
        <v>-1277.48</v>
      </c>
      <c r="N296" s="8">
        <f>F296-K296</f>
        <v>-1621.73</v>
      </c>
    </row>
    <row r="297" spans="1:21" x14ac:dyDescent="0.2">
      <c r="A297" t="s">
        <v>85</v>
      </c>
      <c r="B297"/>
      <c r="C297" t="s">
        <v>765</v>
      </c>
      <c r="E297" s="14">
        <v>-1000.89</v>
      </c>
      <c r="F297" s="14">
        <v>-1621.73</v>
      </c>
      <c r="G297" s="14"/>
      <c r="H297" s="14">
        <v>-344.25</v>
      </c>
      <c r="I297" s="14"/>
      <c r="J297" s="14">
        <v>0</v>
      </c>
      <c r="K297" s="14">
        <v>0</v>
      </c>
      <c r="L297" s="14">
        <f>F297-J297</f>
        <v>-1621.73</v>
      </c>
      <c r="M297" s="14">
        <f>F297-H297</f>
        <v>-1277.48</v>
      </c>
      <c r="N297" s="14">
        <f>F297-K297</f>
        <v>-1621.73</v>
      </c>
    </row>
    <row r="298" spans="1:21" x14ac:dyDescent="0.2">
      <c r="B298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21" x14ac:dyDescent="0.2">
      <c r="A299" t="s">
        <v>86</v>
      </c>
      <c r="B299"/>
      <c r="C299" t="s">
        <v>766</v>
      </c>
      <c r="E299" s="14">
        <v>0</v>
      </c>
      <c r="F299" s="14">
        <v>0</v>
      </c>
      <c r="G299" s="14"/>
      <c r="H299" s="14">
        <v>0</v>
      </c>
      <c r="I299" s="14"/>
      <c r="J299" s="14">
        <v>0</v>
      </c>
      <c r="K299" s="14">
        <v>0</v>
      </c>
      <c r="L299" s="14">
        <f>F299-J299</f>
        <v>0</v>
      </c>
      <c r="M299" s="14">
        <f>F299-H299</f>
        <v>0</v>
      </c>
      <c r="N299" s="14">
        <f>F299-K299</f>
        <v>0</v>
      </c>
    </row>
    <row r="300" spans="1:21" x14ac:dyDescent="0.2">
      <c r="B300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21" x14ac:dyDescent="0.2">
      <c r="A301" t="s">
        <v>87</v>
      </c>
      <c r="B301"/>
      <c r="C301" t="s">
        <v>767</v>
      </c>
      <c r="E301" s="14">
        <v>-173839.81999999995</v>
      </c>
      <c r="F301" s="14">
        <v>712606.83999999904</v>
      </c>
      <c r="G301" s="14"/>
      <c r="H301" s="14">
        <v>164691.64999999938</v>
      </c>
      <c r="I301" s="14"/>
      <c r="J301" s="14">
        <v>0</v>
      </c>
      <c r="K301" s="14">
        <v>0</v>
      </c>
      <c r="L301" s="14">
        <f>F301-J301</f>
        <v>712606.83999999904</v>
      </c>
      <c r="M301" s="14">
        <f>F301-H301</f>
        <v>547915.18999999971</v>
      </c>
      <c r="N301" s="14">
        <f>F301-K301</f>
        <v>712606.83999999904</v>
      </c>
    </row>
    <row r="302" spans="1:21" x14ac:dyDescent="0.2">
      <c r="A302" t="s">
        <v>37</v>
      </c>
      <c r="B302"/>
      <c r="C302" t="s">
        <v>768</v>
      </c>
      <c r="E302" s="14">
        <v>0</v>
      </c>
      <c r="F302" s="14">
        <v>0</v>
      </c>
      <c r="G302" s="14"/>
      <c r="H302" s="14">
        <v>0</v>
      </c>
      <c r="I302" s="14"/>
      <c r="J302" s="14">
        <v>0</v>
      </c>
      <c r="K302" s="14">
        <v>0</v>
      </c>
      <c r="L302" s="14">
        <f>F302-J302</f>
        <v>0</v>
      </c>
      <c r="M302" s="14">
        <f>F302-H302</f>
        <v>0</v>
      </c>
      <c r="N302" s="14">
        <f>F302-K302</f>
        <v>0</v>
      </c>
    </row>
    <row r="303" spans="1:21" s="4" customFormat="1" x14ac:dyDescent="0.2">
      <c r="C303" s="2" t="s">
        <v>99</v>
      </c>
      <c r="E303" s="15">
        <f>E145+E301+E302</f>
        <v>-173839.81999999995</v>
      </c>
      <c r="F303" s="15">
        <f>F145+F301+F302</f>
        <v>712606.83999999904</v>
      </c>
      <c r="G303" s="15"/>
      <c r="H303" s="15">
        <f>H145+H301+H302</f>
        <v>164691.64999999938</v>
      </c>
      <c r="I303" s="15"/>
      <c r="J303" s="15">
        <f>J145+J301+J302</f>
        <v>0</v>
      </c>
      <c r="K303" s="15">
        <f>K145+K301+K302</f>
        <v>0</v>
      </c>
      <c r="L303" s="15">
        <f>L145+L301+L302</f>
        <v>712606.83999999904</v>
      </c>
      <c r="M303" s="15">
        <f>M145+M301+M302</f>
        <v>547915.18999999971</v>
      </c>
      <c r="N303" s="15">
        <f>F303-K303</f>
        <v>712606.83999999904</v>
      </c>
      <c r="O303"/>
      <c r="P303"/>
      <c r="Q303"/>
      <c r="R303"/>
      <c r="S303"/>
      <c r="T303"/>
      <c r="U303"/>
    </row>
    <row r="304" spans="1:21" x14ac:dyDescent="0.2">
      <c r="B30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21" x14ac:dyDescent="0.2">
      <c r="A305" t="s">
        <v>21</v>
      </c>
      <c r="B305"/>
      <c r="C305" t="s">
        <v>769</v>
      </c>
      <c r="E305" s="14">
        <v>0</v>
      </c>
      <c r="F305" s="14">
        <v>0</v>
      </c>
      <c r="G305" s="14"/>
      <c r="H305" s="14">
        <v>0</v>
      </c>
      <c r="I305" s="14"/>
      <c r="J305" s="14">
        <v>0</v>
      </c>
      <c r="K305" s="14">
        <v>0</v>
      </c>
      <c r="L305" s="14">
        <f>F305-J305</f>
        <v>0</v>
      </c>
      <c r="M305" s="14">
        <f>F305-H305</f>
        <v>0</v>
      </c>
      <c r="N305" s="14">
        <f>F305-K305</f>
        <v>0</v>
      </c>
    </row>
    <row r="306" spans="1:21" s="4" customFormat="1" hidden="1" x14ac:dyDescent="0.2">
      <c r="C306" s="4" t="s">
        <v>36</v>
      </c>
      <c r="E306" s="14">
        <f>E145+E301+E302+E305</f>
        <v>-173839.81999999995</v>
      </c>
      <c r="F306" s="14">
        <f>F145+F301+F302+F305</f>
        <v>712606.83999999904</v>
      </c>
      <c r="G306" s="14"/>
      <c r="H306" s="14">
        <f>H145+H301+H302+H305</f>
        <v>164691.64999999938</v>
      </c>
      <c r="I306" s="14"/>
      <c r="J306" s="14">
        <f>J145+J301+J302+J305</f>
        <v>0</v>
      </c>
      <c r="K306" s="14">
        <f>K145+K301+K302+K305</f>
        <v>0</v>
      </c>
      <c r="L306" s="14">
        <f>L145+L301+L302+L305</f>
        <v>712606.83999999904</v>
      </c>
      <c r="M306" s="14">
        <f>M145+M301+M302+M305</f>
        <v>547915.18999999971</v>
      </c>
      <c r="N306" s="14">
        <f>F306-K306</f>
        <v>712606.83999999904</v>
      </c>
      <c r="O306"/>
      <c r="P306"/>
      <c r="Q306"/>
      <c r="R306"/>
      <c r="S306"/>
      <c r="T306"/>
      <c r="U306"/>
    </row>
    <row r="307" spans="1:21" s="4" customFormat="1" x14ac:dyDescent="0.2">
      <c r="E307" s="17"/>
      <c r="F307" s="17"/>
      <c r="G307" s="17"/>
      <c r="H307" s="17"/>
      <c r="I307" s="17"/>
      <c r="J307" s="17"/>
      <c r="K307" s="17"/>
      <c r="L307" s="17"/>
      <c r="M307" s="17"/>
      <c r="N307" s="14"/>
      <c r="O307"/>
      <c r="P307"/>
      <c r="Q307"/>
      <c r="R307"/>
      <c r="S307"/>
      <c r="T307"/>
      <c r="U307"/>
    </row>
    <row r="308" spans="1:21" s="4" customFormat="1" x14ac:dyDescent="0.2">
      <c r="C308" s="2" t="s">
        <v>97</v>
      </c>
      <c r="E308" s="15">
        <f>E142+E306</f>
        <v>-173839.81999999995</v>
      </c>
      <c r="F308" s="15">
        <f>F142+F306</f>
        <v>-32892743.099999998</v>
      </c>
      <c r="G308" s="15"/>
      <c r="H308" s="15">
        <f>H142+H306</f>
        <v>-33440658.289999999</v>
      </c>
      <c r="I308" s="15"/>
      <c r="J308" s="15">
        <f>J142+J306</f>
        <v>0</v>
      </c>
      <c r="K308" s="15">
        <f>K142+K306</f>
        <v>0</v>
      </c>
      <c r="L308" s="15">
        <f>L142+L306</f>
        <v>-32892743.099999998</v>
      </c>
      <c r="M308" s="15">
        <f>M142+M306</f>
        <v>547915.18999999971</v>
      </c>
      <c r="N308" s="15">
        <f>F308-K308</f>
        <v>-32892743.099999998</v>
      </c>
      <c r="O308"/>
      <c r="P308"/>
      <c r="Q308"/>
      <c r="R308"/>
      <c r="S308"/>
      <c r="T308"/>
      <c r="U308"/>
    </row>
    <row r="309" spans="1:21" s="4" customFormat="1" x14ac:dyDescent="0.2">
      <c r="E309" s="17"/>
      <c r="F309" s="17"/>
      <c r="G309" s="17"/>
      <c r="H309" s="17"/>
      <c r="I309" s="17"/>
      <c r="J309" s="17"/>
      <c r="K309" s="17"/>
      <c r="L309" s="17"/>
      <c r="M309" s="17"/>
      <c r="N309" s="14"/>
      <c r="O309"/>
      <c r="P309"/>
      <c r="Q309"/>
      <c r="R309"/>
      <c r="S309"/>
      <c r="T309"/>
      <c r="U309"/>
    </row>
    <row r="310" spans="1:21" x14ac:dyDescent="0.2">
      <c r="B310"/>
      <c r="C310" s="2" t="s">
        <v>22</v>
      </c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21" x14ac:dyDescent="0.2">
      <c r="A311" t="s">
        <v>23</v>
      </c>
      <c r="B311"/>
      <c r="C311" t="s">
        <v>770</v>
      </c>
      <c r="E311" s="14">
        <v>0</v>
      </c>
      <c r="F311" s="14">
        <v>0</v>
      </c>
      <c r="G311" s="14"/>
      <c r="H311" s="14">
        <v>0</v>
      </c>
      <c r="I311" s="14"/>
      <c r="J311" s="14">
        <v>0</v>
      </c>
      <c r="K311" s="14">
        <v>0</v>
      </c>
      <c r="L311" s="14">
        <f>F311-J311</f>
        <v>0</v>
      </c>
      <c r="M311" s="14">
        <f>F311-H311</f>
        <v>0</v>
      </c>
      <c r="N311" s="14">
        <f>F311-K311</f>
        <v>0</v>
      </c>
    </row>
    <row r="312" spans="1:21" x14ac:dyDescent="0.2">
      <c r="B312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21" x14ac:dyDescent="0.2">
      <c r="B313"/>
      <c r="C313" s="2" t="s">
        <v>49</v>
      </c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21" outlineLevel="1" x14ac:dyDescent="0.2">
      <c r="A314" t="s">
        <v>595</v>
      </c>
      <c r="B314" s="1" t="s">
        <v>596</v>
      </c>
      <c r="C314" t="s">
        <v>597</v>
      </c>
      <c r="E314" s="8">
        <v>-1203116</v>
      </c>
      <c r="F314" s="8">
        <v>-5278789.0599999996</v>
      </c>
      <c r="H314" s="8">
        <v>-4075673.06</v>
      </c>
      <c r="J314" s="8">
        <v>0</v>
      </c>
      <c r="K314" s="8">
        <v>0</v>
      </c>
      <c r="L314" s="8">
        <f>F314-J314</f>
        <v>-5278789.0599999996</v>
      </c>
      <c r="M314" s="8">
        <f>F314-H314</f>
        <v>-1203115.9999999995</v>
      </c>
      <c r="N314" s="8">
        <f>F314-K314</f>
        <v>-5278789.0599999996</v>
      </c>
    </row>
    <row r="315" spans="1:21" x14ac:dyDescent="0.2">
      <c r="A315" t="s">
        <v>50</v>
      </c>
      <c r="B315"/>
      <c r="C315" t="s">
        <v>771</v>
      </c>
      <c r="E315" s="14">
        <v>-1203116</v>
      </c>
      <c r="F315" s="14">
        <v>-5278789.0599999996</v>
      </c>
      <c r="G315" s="14"/>
      <c r="H315" s="14">
        <v>-4075673.06</v>
      </c>
      <c r="I315" s="14"/>
      <c r="J315" s="14">
        <v>0</v>
      </c>
      <c r="K315" s="14">
        <v>0</v>
      </c>
      <c r="L315" s="14">
        <f>F315-J315</f>
        <v>-5278789.0599999996</v>
      </c>
      <c r="M315" s="14">
        <f>F315-H315</f>
        <v>-1203115.9999999995</v>
      </c>
      <c r="N315" s="14">
        <f>F315-K315</f>
        <v>-5278789.0599999996</v>
      </c>
    </row>
    <row r="316" spans="1:21" x14ac:dyDescent="0.2">
      <c r="B316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21" x14ac:dyDescent="0.2">
      <c r="B317"/>
      <c r="C317" s="2" t="s">
        <v>98</v>
      </c>
      <c r="E317" s="15">
        <f>E308+E311+E315</f>
        <v>-1376955.8199999998</v>
      </c>
      <c r="F317" s="15">
        <f>F308+F311+F315</f>
        <v>-38171532.159999996</v>
      </c>
      <c r="G317" s="15"/>
      <c r="H317" s="15">
        <f>H308+H311+H315</f>
        <v>-37516331.350000001</v>
      </c>
      <c r="I317" s="15"/>
      <c r="J317" s="15">
        <f>J308+J311+J315</f>
        <v>0</v>
      </c>
      <c r="K317" s="15">
        <f>K308+K311+K315</f>
        <v>0</v>
      </c>
      <c r="L317" s="15">
        <f>F317-J317</f>
        <v>-38171532.159999996</v>
      </c>
      <c r="M317" s="15">
        <f>F317-H317</f>
        <v>-655200.80999999493</v>
      </c>
      <c r="N317" s="15">
        <f>F317-K317</f>
        <v>-38171532.159999996</v>
      </c>
    </row>
    <row r="318" spans="1:21" x14ac:dyDescent="0.2">
      <c r="B318"/>
      <c r="E318" s="14"/>
      <c r="F318" s="14"/>
      <c r="G318" s="14"/>
      <c r="H318" s="14"/>
      <c r="I318" s="14"/>
      <c r="J318" s="14"/>
      <c r="K318" s="14"/>
      <c r="L318" s="14">
        <f t="shared" ref="L318:L323" si="32">F318-J318</f>
        <v>0</v>
      </c>
      <c r="M318" s="14">
        <f t="shared" ref="M318:M323" si="33">F318-H318</f>
        <v>0</v>
      </c>
      <c r="N318" s="14">
        <f t="shared" ref="N318:N323" si="34">F318-K318</f>
        <v>0</v>
      </c>
    </row>
    <row r="319" spans="1:21" x14ac:dyDescent="0.2">
      <c r="B319"/>
      <c r="E319" s="14"/>
      <c r="F319" s="14"/>
      <c r="G319" s="14"/>
      <c r="H319" s="14"/>
      <c r="I319" s="14"/>
      <c r="J319" s="14"/>
      <c r="K319" s="14"/>
      <c r="L319" s="14">
        <f t="shared" si="32"/>
        <v>0</v>
      </c>
      <c r="M319" s="14">
        <f t="shared" si="33"/>
        <v>0</v>
      </c>
      <c r="N319" s="14">
        <f t="shared" si="34"/>
        <v>0</v>
      </c>
    </row>
    <row r="320" spans="1:21" x14ac:dyDescent="0.2">
      <c r="A320" t="s">
        <v>113</v>
      </c>
      <c r="B320"/>
      <c r="C320" s="2" t="s">
        <v>114</v>
      </c>
      <c r="E320" s="14">
        <v>0</v>
      </c>
      <c r="F320" s="14">
        <v>0</v>
      </c>
      <c r="G320" s="14"/>
      <c r="H320" s="14">
        <v>0</v>
      </c>
      <c r="I320" s="14"/>
      <c r="J320" s="14">
        <v>0</v>
      </c>
      <c r="K320" s="14">
        <v>0</v>
      </c>
      <c r="L320" s="14">
        <f t="shared" si="32"/>
        <v>0</v>
      </c>
      <c r="M320" s="14">
        <f t="shared" si="33"/>
        <v>0</v>
      </c>
      <c r="N320" s="14">
        <f t="shared" si="34"/>
        <v>0</v>
      </c>
    </row>
    <row r="321" spans="1:21" s="4" customFormat="1" x14ac:dyDescent="0.2">
      <c r="E321" s="14"/>
      <c r="F321" s="14"/>
      <c r="G321" s="14"/>
      <c r="H321" s="14"/>
      <c r="I321" s="14"/>
      <c r="J321" s="14"/>
      <c r="K321" s="14"/>
      <c r="L321" s="14">
        <f t="shared" si="32"/>
        <v>0</v>
      </c>
      <c r="M321" s="14">
        <f t="shared" si="33"/>
        <v>0</v>
      </c>
      <c r="N321" s="14">
        <f t="shared" si="34"/>
        <v>0</v>
      </c>
      <c r="O321"/>
      <c r="P321"/>
      <c r="Q321"/>
      <c r="R321"/>
      <c r="S321"/>
      <c r="T321"/>
      <c r="U321"/>
    </row>
    <row r="322" spans="1:21" x14ac:dyDescent="0.2">
      <c r="B322"/>
      <c r="C322" s="2" t="s">
        <v>51</v>
      </c>
      <c r="E322" s="14"/>
      <c r="F322" s="14"/>
      <c r="G322" s="14"/>
      <c r="H322" s="14"/>
      <c r="I322" s="14"/>
      <c r="J322" s="14"/>
      <c r="K322" s="14"/>
      <c r="L322" s="14">
        <f t="shared" si="32"/>
        <v>0</v>
      </c>
      <c r="M322" s="14">
        <f t="shared" si="33"/>
        <v>0</v>
      </c>
      <c r="N322" s="14">
        <f t="shared" si="34"/>
        <v>0</v>
      </c>
    </row>
    <row r="323" spans="1:21" x14ac:dyDescent="0.2">
      <c r="A323" t="s">
        <v>24</v>
      </c>
      <c r="B323"/>
      <c r="C323" t="s">
        <v>772</v>
      </c>
      <c r="E323" s="14">
        <v>0</v>
      </c>
      <c r="F323" s="14">
        <v>0</v>
      </c>
      <c r="G323" s="14"/>
      <c r="H323" s="14">
        <v>0</v>
      </c>
      <c r="I323" s="14"/>
      <c r="J323" s="14">
        <v>0</v>
      </c>
      <c r="K323" s="14">
        <v>0</v>
      </c>
      <c r="L323" s="14">
        <f t="shared" si="32"/>
        <v>0</v>
      </c>
      <c r="M323" s="14">
        <f t="shared" si="33"/>
        <v>0</v>
      </c>
      <c r="N323" s="14">
        <f t="shared" si="34"/>
        <v>0</v>
      </c>
    </row>
    <row r="324" spans="1:21" x14ac:dyDescent="0.2">
      <c r="B32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21" x14ac:dyDescent="0.2">
      <c r="B325"/>
      <c r="C325" s="2" t="s">
        <v>118</v>
      </c>
      <c r="E325" s="14"/>
      <c r="F325" s="14"/>
      <c r="G325" s="14"/>
      <c r="H325" s="14"/>
      <c r="I325" s="14"/>
      <c r="J325" s="14"/>
      <c r="K325" s="14"/>
      <c r="L325" s="14">
        <f>F325-J325</f>
        <v>0</v>
      </c>
      <c r="M325" s="14">
        <f>F325-H325</f>
        <v>0</v>
      </c>
      <c r="N325" s="14">
        <f>F325-K325</f>
        <v>0</v>
      </c>
    </row>
    <row r="326" spans="1:21" outlineLevel="1" x14ac:dyDescent="0.2">
      <c r="A326" t="s">
        <v>598</v>
      </c>
      <c r="B326" s="1" t="s">
        <v>599</v>
      </c>
      <c r="C326" t="s">
        <v>600</v>
      </c>
      <c r="E326" s="8">
        <v>0</v>
      </c>
      <c r="F326" s="8">
        <v>-18599.830000000002</v>
      </c>
      <c r="H326" s="8">
        <v>-6123.66</v>
      </c>
      <c r="J326" s="8">
        <v>0</v>
      </c>
      <c r="K326" s="8">
        <v>0</v>
      </c>
      <c r="L326" s="8">
        <f>F326-J326</f>
        <v>-18599.830000000002</v>
      </c>
      <c r="M326" s="8">
        <f>F326-H326</f>
        <v>-12476.170000000002</v>
      </c>
      <c r="N326" s="8">
        <f>F326-K326</f>
        <v>-18599.830000000002</v>
      </c>
    </row>
    <row r="327" spans="1:21" x14ac:dyDescent="0.2">
      <c r="A327" t="s">
        <v>119</v>
      </c>
      <c r="B327"/>
      <c r="C327" t="s">
        <v>773</v>
      </c>
      <c r="E327" s="14">
        <v>0</v>
      </c>
      <c r="F327" s="14">
        <v>-18599.830000000002</v>
      </c>
      <c r="G327" s="14"/>
      <c r="H327" s="14">
        <v>-6123.66</v>
      </c>
      <c r="I327" s="14"/>
      <c r="J327" s="14">
        <v>0</v>
      </c>
      <c r="K327" s="14">
        <v>0</v>
      </c>
      <c r="L327" s="14">
        <f>F327-J327</f>
        <v>-18599.830000000002</v>
      </c>
      <c r="M327" s="14">
        <f>F327-H327</f>
        <v>-12476.170000000002</v>
      </c>
      <c r="N327" s="14">
        <f>F327-K327</f>
        <v>-18599.830000000002</v>
      </c>
    </row>
    <row r="328" spans="1:21" x14ac:dyDescent="0.2">
      <c r="B328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21" x14ac:dyDescent="0.2">
      <c r="B329"/>
      <c r="C329" s="2" t="s">
        <v>25</v>
      </c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21" outlineLevel="1" x14ac:dyDescent="0.2">
      <c r="A330" t="s">
        <v>601</v>
      </c>
      <c r="B330" s="1" t="s">
        <v>602</v>
      </c>
      <c r="C330" t="s">
        <v>603</v>
      </c>
      <c r="E330" s="8">
        <v>-785.32</v>
      </c>
      <c r="F330" s="8">
        <v>-2538.9899999999998</v>
      </c>
      <c r="H330" s="8">
        <v>-3715.36</v>
      </c>
      <c r="J330" s="8">
        <v>0</v>
      </c>
      <c r="K330" s="8">
        <v>0</v>
      </c>
      <c r="L330" s="8">
        <f t="shared" ref="L330:L336" si="35">F330-J330</f>
        <v>-2538.9899999999998</v>
      </c>
      <c r="M330" s="8">
        <f t="shared" ref="M330:M336" si="36">F330-H330</f>
        <v>1176.3700000000003</v>
      </c>
      <c r="N330" s="8">
        <f t="shared" ref="N330:N336" si="37">F330-K330</f>
        <v>-2538.9899999999998</v>
      </c>
    </row>
    <row r="331" spans="1:21" outlineLevel="1" x14ac:dyDescent="0.2">
      <c r="A331" t="s">
        <v>604</v>
      </c>
      <c r="B331" s="1" t="s">
        <v>605</v>
      </c>
      <c r="C331" t="s">
        <v>606</v>
      </c>
      <c r="E331" s="8">
        <v>-330.71</v>
      </c>
      <c r="F331" s="8">
        <v>-330.71</v>
      </c>
      <c r="H331" s="8">
        <v>0</v>
      </c>
      <c r="J331" s="8">
        <v>0</v>
      </c>
      <c r="K331" s="8">
        <v>0</v>
      </c>
      <c r="L331" s="8">
        <f t="shared" si="35"/>
        <v>-330.71</v>
      </c>
      <c r="M331" s="8">
        <f t="shared" si="36"/>
        <v>-330.71</v>
      </c>
      <c r="N331" s="8">
        <f t="shared" si="37"/>
        <v>-330.71</v>
      </c>
    </row>
    <row r="332" spans="1:21" outlineLevel="1" x14ac:dyDescent="0.2">
      <c r="A332" t="s">
        <v>607</v>
      </c>
      <c r="B332" s="1" t="s">
        <v>608</v>
      </c>
      <c r="C332" t="s">
        <v>609</v>
      </c>
      <c r="E332" s="8">
        <v>-990706.02</v>
      </c>
      <c r="F332" s="8">
        <v>-422.02</v>
      </c>
      <c r="H332" s="8">
        <v>990463.8</v>
      </c>
      <c r="J332" s="8">
        <v>0</v>
      </c>
      <c r="K332" s="8">
        <v>0</v>
      </c>
      <c r="L332" s="8">
        <f t="shared" si="35"/>
        <v>-422.02</v>
      </c>
      <c r="M332" s="8">
        <f t="shared" si="36"/>
        <v>-990885.82000000007</v>
      </c>
      <c r="N332" s="8">
        <f t="shared" si="37"/>
        <v>-422.02</v>
      </c>
    </row>
    <row r="333" spans="1:21" outlineLevel="1" x14ac:dyDescent="0.2">
      <c r="A333" t="s">
        <v>610</v>
      </c>
      <c r="B333" s="1" t="s">
        <v>611</v>
      </c>
      <c r="C333" t="s">
        <v>612</v>
      </c>
      <c r="E333" s="8">
        <v>-681.2</v>
      </c>
      <c r="F333" s="8">
        <v>-2489.3200000000002</v>
      </c>
      <c r="H333" s="8">
        <v>0</v>
      </c>
      <c r="J333" s="8">
        <v>0</v>
      </c>
      <c r="K333" s="8">
        <v>0</v>
      </c>
      <c r="L333" s="8">
        <f t="shared" si="35"/>
        <v>-2489.3200000000002</v>
      </c>
      <c r="M333" s="8">
        <f t="shared" si="36"/>
        <v>-2489.3200000000002</v>
      </c>
      <c r="N333" s="8">
        <f t="shared" si="37"/>
        <v>-2489.3200000000002</v>
      </c>
    </row>
    <row r="334" spans="1:21" outlineLevel="1" x14ac:dyDescent="0.2">
      <c r="A334" t="s">
        <v>613</v>
      </c>
      <c r="B334" s="1" t="s">
        <v>614</v>
      </c>
      <c r="C334" t="s">
        <v>615</v>
      </c>
      <c r="E334" s="8">
        <v>-37617.01</v>
      </c>
      <c r="F334" s="8">
        <v>59659.94</v>
      </c>
      <c r="H334" s="8">
        <v>46738.16</v>
      </c>
      <c r="J334" s="8">
        <v>0</v>
      </c>
      <c r="K334" s="8">
        <v>0</v>
      </c>
      <c r="L334" s="8">
        <f t="shared" si="35"/>
        <v>59659.94</v>
      </c>
      <c r="M334" s="8">
        <f t="shared" si="36"/>
        <v>12921.779999999999</v>
      </c>
      <c r="N334" s="8">
        <f t="shared" si="37"/>
        <v>59659.94</v>
      </c>
    </row>
    <row r="335" spans="1:21" outlineLevel="1" x14ac:dyDescent="0.2">
      <c r="A335" t="s">
        <v>616</v>
      </c>
      <c r="B335" s="1" t="s">
        <v>617</v>
      </c>
      <c r="C335" t="s">
        <v>618</v>
      </c>
      <c r="E335" s="8">
        <v>1358949</v>
      </c>
      <c r="F335" s="8">
        <v>0</v>
      </c>
      <c r="H335" s="8">
        <v>-1358949</v>
      </c>
      <c r="J335" s="8">
        <v>0</v>
      </c>
      <c r="K335" s="8">
        <v>0</v>
      </c>
      <c r="L335" s="8">
        <f t="shared" si="35"/>
        <v>0</v>
      </c>
      <c r="M335" s="8">
        <f t="shared" si="36"/>
        <v>1358949</v>
      </c>
      <c r="N335" s="8">
        <f t="shared" si="37"/>
        <v>0</v>
      </c>
    </row>
    <row r="336" spans="1:21" outlineLevel="1" x14ac:dyDescent="0.2">
      <c r="A336" t="s">
        <v>619</v>
      </c>
      <c r="B336" s="1" t="s">
        <v>620</v>
      </c>
      <c r="C336" t="s">
        <v>621</v>
      </c>
      <c r="E336" s="8">
        <v>0</v>
      </c>
      <c r="F336" s="8">
        <v>22806</v>
      </c>
      <c r="H336" s="8">
        <v>22806</v>
      </c>
      <c r="J336" s="8">
        <v>0</v>
      </c>
      <c r="K336" s="8">
        <v>0</v>
      </c>
      <c r="L336" s="8">
        <f t="shared" si="35"/>
        <v>22806</v>
      </c>
      <c r="M336" s="8">
        <f t="shared" si="36"/>
        <v>0</v>
      </c>
      <c r="N336" s="8">
        <f t="shared" si="37"/>
        <v>22806</v>
      </c>
    </row>
    <row r="337" spans="1:14" x14ac:dyDescent="0.2">
      <c r="A337" t="s">
        <v>26</v>
      </c>
      <c r="B337"/>
      <c r="C337" t="s">
        <v>774</v>
      </c>
      <c r="E337" s="14">
        <v>328828.74</v>
      </c>
      <c r="F337" s="14">
        <v>76684.899999999994</v>
      </c>
      <c r="G337" s="14"/>
      <c r="H337" s="14">
        <v>-302656.39999999991</v>
      </c>
      <c r="I337" s="14"/>
      <c r="J337" s="14">
        <v>0</v>
      </c>
      <c r="K337" s="14">
        <v>0</v>
      </c>
      <c r="L337" s="14">
        <f>F337-J337</f>
        <v>76684.899999999994</v>
      </c>
      <c r="M337" s="14">
        <f>F337-H337</f>
        <v>379341.29999999993</v>
      </c>
      <c r="N337" s="14">
        <f>F337-K337</f>
        <v>76684.899999999994</v>
      </c>
    </row>
    <row r="338" spans="1:14" x14ac:dyDescent="0.2">
      <c r="B338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1:14" x14ac:dyDescent="0.2">
      <c r="B339"/>
      <c r="C339" s="2" t="s">
        <v>52</v>
      </c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1:14" outlineLevel="1" x14ac:dyDescent="0.2">
      <c r="A340" t="s">
        <v>622</v>
      </c>
      <c r="B340" s="1" t="s">
        <v>623</v>
      </c>
      <c r="C340" t="s">
        <v>530</v>
      </c>
      <c r="E340" s="8">
        <v>-13961.28</v>
      </c>
      <c r="F340" s="8">
        <v>279.85000000000002</v>
      </c>
      <c r="H340" s="8">
        <v>-92226.58</v>
      </c>
      <c r="J340" s="8">
        <v>0</v>
      </c>
      <c r="K340" s="8">
        <v>0</v>
      </c>
      <c r="L340" s="8">
        <f>F340-J340</f>
        <v>279.85000000000002</v>
      </c>
      <c r="M340" s="8">
        <f>F340-H340</f>
        <v>92506.430000000008</v>
      </c>
      <c r="N340" s="8">
        <f>F340-K340</f>
        <v>279.85000000000002</v>
      </c>
    </row>
    <row r="341" spans="1:14" x14ac:dyDescent="0.2">
      <c r="A341" t="s">
        <v>91</v>
      </c>
      <c r="B341"/>
      <c r="C341" t="s">
        <v>775</v>
      </c>
      <c r="E341" s="14">
        <v>-13961.28</v>
      </c>
      <c r="F341" s="14">
        <v>279.85000000000002</v>
      </c>
      <c r="G341" s="14"/>
      <c r="H341" s="14">
        <v>-92226.58</v>
      </c>
      <c r="I341" s="14"/>
      <c r="J341" s="14">
        <v>0</v>
      </c>
      <c r="K341" s="14">
        <v>0</v>
      </c>
      <c r="L341" s="14">
        <f>F341-J341</f>
        <v>279.85000000000002</v>
      </c>
      <c r="M341" s="14">
        <f>F341-H341</f>
        <v>92506.430000000008</v>
      </c>
      <c r="N341" s="14">
        <f>F341-K341</f>
        <v>279.85000000000002</v>
      </c>
    </row>
    <row r="342" spans="1:14" x14ac:dyDescent="0.2">
      <c r="B342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1:14" x14ac:dyDescent="0.2">
      <c r="A343" t="s">
        <v>92</v>
      </c>
      <c r="B343"/>
      <c r="C343" t="s">
        <v>776</v>
      </c>
      <c r="E343" s="14">
        <v>0</v>
      </c>
      <c r="F343" s="14">
        <v>0</v>
      </c>
      <c r="G343" s="14"/>
      <c r="H343" s="14">
        <v>0</v>
      </c>
      <c r="I343" s="14"/>
      <c r="J343" s="14">
        <v>0</v>
      </c>
      <c r="K343" s="14">
        <v>0</v>
      </c>
      <c r="L343" s="14">
        <f>F343-J343</f>
        <v>0</v>
      </c>
      <c r="M343" s="14">
        <f>F343-H343</f>
        <v>0</v>
      </c>
      <c r="N343" s="14">
        <f>F343-K343</f>
        <v>0</v>
      </c>
    </row>
    <row r="344" spans="1:14" x14ac:dyDescent="0.2">
      <c r="B344"/>
      <c r="E344" s="14"/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1:14" outlineLevel="1" x14ac:dyDescent="0.2">
      <c r="A345" t="s">
        <v>624</v>
      </c>
      <c r="B345" s="1" t="s">
        <v>625</v>
      </c>
      <c r="C345" t="s">
        <v>626</v>
      </c>
      <c r="E345" s="8">
        <v>-856.1</v>
      </c>
      <c r="F345" s="8">
        <v>-276453.99</v>
      </c>
      <c r="H345" s="8">
        <v>-273887.3</v>
      </c>
      <c r="J345" s="8">
        <v>0</v>
      </c>
      <c r="K345" s="8">
        <v>0</v>
      </c>
      <c r="L345" s="8">
        <f t="shared" ref="L345:L360" si="38">F345-J345</f>
        <v>-276453.99</v>
      </c>
      <c r="M345" s="8">
        <f t="shared" ref="M345:M360" si="39">F345-H345</f>
        <v>-2566.6900000000023</v>
      </c>
      <c r="N345" s="8">
        <f t="shared" ref="N345:N360" si="40">F345-K345</f>
        <v>-276453.99</v>
      </c>
    </row>
    <row r="346" spans="1:14" outlineLevel="1" x14ac:dyDescent="0.2">
      <c r="A346" t="s">
        <v>627</v>
      </c>
      <c r="B346" s="1" t="s">
        <v>628</v>
      </c>
      <c r="C346" t="s">
        <v>629</v>
      </c>
      <c r="E346" s="8">
        <v>-127540.06</v>
      </c>
      <c r="F346" s="8">
        <v>-127540.06</v>
      </c>
      <c r="H346" s="8">
        <v>0</v>
      </c>
      <c r="J346" s="8">
        <v>0</v>
      </c>
      <c r="K346" s="8">
        <v>0</v>
      </c>
      <c r="L346" s="8">
        <f t="shared" si="38"/>
        <v>-127540.06</v>
      </c>
      <c r="M346" s="8">
        <f t="shared" si="39"/>
        <v>-127540.06</v>
      </c>
      <c r="N346" s="8">
        <f t="shared" si="40"/>
        <v>-127540.06</v>
      </c>
    </row>
    <row r="347" spans="1:14" outlineLevel="1" x14ac:dyDescent="0.2">
      <c r="A347" t="s">
        <v>630</v>
      </c>
      <c r="B347" s="1" t="s">
        <v>631</v>
      </c>
      <c r="C347" t="s">
        <v>632</v>
      </c>
      <c r="E347" s="8">
        <v>0</v>
      </c>
      <c r="F347" s="8">
        <v>0</v>
      </c>
      <c r="H347" s="8">
        <v>100</v>
      </c>
      <c r="J347" s="8">
        <v>0</v>
      </c>
      <c r="K347" s="8">
        <v>0</v>
      </c>
      <c r="L347" s="8">
        <f t="shared" si="38"/>
        <v>0</v>
      </c>
      <c r="M347" s="8">
        <f t="shared" si="39"/>
        <v>-100</v>
      </c>
      <c r="N347" s="8">
        <f t="shared" si="40"/>
        <v>0</v>
      </c>
    </row>
    <row r="348" spans="1:14" outlineLevel="1" x14ac:dyDescent="0.2">
      <c r="A348" t="s">
        <v>633</v>
      </c>
      <c r="B348" s="1" t="s">
        <v>634</v>
      </c>
      <c r="C348" t="s">
        <v>635</v>
      </c>
      <c r="E348" s="8">
        <v>-39285.72</v>
      </c>
      <c r="F348" s="8">
        <v>-275000.03999999998</v>
      </c>
      <c r="H348" s="8">
        <v>-157142.88</v>
      </c>
      <c r="J348" s="8">
        <v>0</v>
      </c>
      <c r="K348" s="8">
        <v>0</v>
      </c>
      <c r="L348" s="8">
        <f t="shared" si="38"/>
        <v>-275000.03999999998</v>
      </c>
      <c r="M348" s="8">
        <f t="shared" si="39"/>
        <v>-117857.15999999997</v>
      </c>
      <c r="N348" s="8">
        <f t="shared" si="40"/>
        <v>-275000.03999999998</v>
      </c>
    </row>
    <row r="349" spans="1:14" outlineLevel="1" x14ac:dyDescent="0.2">
      <c r="A349" t="s">
        <v>636</v>
      </c>
      <c r="B349" s="1" t="s">
        <v>637</v>
      </c>
      <c r="C349" t="s">
        <v>638</v>
      </c>
      <c r="E349" s="8">
        <v>0</v>
      </c>
      <c r="F349" s="8">
        <v>-92.71</v>
      </c>
      <c r="H349" s="8">
        <v>-92.71</v>
      </c>
      <c r="J349" s="8">
        <v>0</v>
      </c>
      <c r="K349" s="8">
        <v>0</v>
      </c>
      <c r="L349" s="8">
        <f t="shared" si="38"/>
        <v>-92.71</v>
      </c>
      <c r="M349" s="8">
        <f t="shared" si="39"/>
        <v>0</v>
      </c>
      <c r="N349" s="8">
        <f t="shared" si="40"/>
        <v>-92.71</v>
      </c>
    </row>
    <row r="350" spans="1:14" outlineLevel="1" x14ac:dyDescent="0.2">
      <c r="A350" t="s">
        <v>639</v>
      </c>
      <c r="B350" s="1" t="s">
        <v>640</v>
      </c>
      <c r="C350" t="s">
        <v>641</v>
      </c>
      <c r="E350" s="8">
        <v>-77.86</v>
      </c>
      <c r="F350" s="8">
        <v>-1372.26</v>
      </c>
      <c r="H350" s="8">
        <v>-875.89</v>
      </c>
      <c r="J350" s="8">
        <v>0</v>
      </c>
      <c r="K350" s="8">
        <v>0</v>
      </c>
      <c r="L350" s="8">
        <f t="shared" si="38"/>
        <v>-1372.26</v>
      </c>
      <c r="M350" s="8">
        <f t="shared" si="39"/>
        <v>-496.37</v>
      </c>
      <c r="N350" s="8">
        <f t="shared" si="40"/>
        <v>-1372.26</v>
      </c>
    </row>
    <row r="351" spans="1:14" outlineLevel="1" x14ac:dyDescent="0.2">
      <c r="A351" t="s">
        <v>642</v>
      </c>
      <c r="B351" s="1" t="s">
        <v>643</v>
      </c>
      <c r="C351" t="s">
        <v>644</v>
      </c>
      <c r="E351" s="8">
        <v>173.5</v>
      </c>
      <c r="F351" s="8">
        <v>-132.91</v>
      </c>
      <c r="H351" s="8">
        <v>-132.09</v>
      </c>
      <c r="J351" s="8">
        <v>0</v>
      </c>
      <c r="K351" s="8">
        <v>0</v>
      </c>
      <c r="L351" s="8">
        <f t="shared" si="38"/>
        <v>-132.91</v>
      </c>
      <c r="M351" s="8">
        <f t="shared" si="39"/>
        <v>-0.81999999999999318</v>
      </c>
      <c r="N351" s="8">
        <f t="shared" si="40"/>
        <v>-132.91</v>
      </c>
    </row>
    <row r="352" spans="1:14" outlineLevel="1" x14ac:dyDescent="0.2">
      <c r="A352" t="s">
        <v>645</v>
      </c>
      <c r="B352" s="1" t="s">
        <v>646</v>
      </c>
      <c r="C352" t="s">
        <v>647</v>
      </c>
      <c r="E352" s="8">
        <v>0</v>
      </c>
      <c r="F352" s="8">
        <v>-96.54</v>
      </c>
      <c r="H352" s="8">
        <v>-96.54</v>
      </c>
      <c r="J352" s="8">
        <v>0</v>
      </c>
      <c r="K352" s="8">
        <v>0</v>
      </c>
      <c r="L352" s="8">
        <f t="shared" si="38"/>
        <v>-96.54</v>
      </c>
      <c r="M352" s="8">
        <f t="shared" si="39"/>
        <v>0</v>
      </c>
      <c r="N352" s="8">
        <f t="shared" si="40"/>
        <v>-96.54</v>
      </c>
    </row>
    <row r="353" spans="1:14" outlineLevel="1" x14ac:dyDescent="0.2">
      <c r="A353" t="s">
        <v>648</v>
      </c>
      <c r="B353" s="1" t="s">
        <v>649</v>
      </c>
      <c r="C353" t="s">
        <v>650</v>
      </c>
      <c r="E353" s="8">
        <v>0</v>
      </c>
      <c r="F353" s="8">
        <v>-117.95</v>
      </c>
      <c r="H353" s="8">
        <v>-117.95</v>
      </c>
      <c r="J353" s="8">
        <v>0</v>
      </c>
      <c r="K353" s="8">
        <v>0</v>
      </c>
      <c r="L353" s="8">
        <f t="shared" si="38"/>
        <v>-117.95</v>
      </c>
      <c r="M353" s="8">
        <f t="shared" si="39"/>
        <v>0</v>
      </c>
      <c r="N353" s="8">
        <f t="shared" si="40"/>
        <v>-117.95</v>
      </c>
    </row>
    <row r="354" spans="1:14" outlineLevel="1" x14ac:dyDescent="0.2">
      <c r="A354" t="s">
        <v>651</v>
      </c>
      <c r="B354" s="1" t="s">
        <v>652</v>
      </c>
      <c r="C354" t="s">
        <v>653</v>
      </c>
      <c r="E354" s="8">
        <v>0</v>
      </c>
      <c r="F354" s="8">
        <v>161</v>
      </c>
      <c r="H354" s="8">
        <v>161</v>
      </c>
      <c r="J354" s="8">
        <v>0</v>
      </c>
      <c r="K354" s="8">
        <v>0</v>
      </c>
      <c r="L354" s="8">
        <f t="shared" si="38"/>
        <v>161</v>
      </c>
      <c r="M354" s="8">
        <f t="shared" si="39"/>
        <v>0</v>
      </c>
      <c r="N354" s="8">
        <f t="shared" si="40"/>
        <v>161</v>
      </c>
    </row>
    <row r="355" spans="1:14" outlineLevel="1" x14ac:dyDescent="0.2">
      <c r="A355" t="s">
        <v>654</v>
      </c>
      <c r="B355" s="1" t="s">
        <v>655</v>
      </c>
      <c r="C355" t="s">
        <v>656</v>
      </c>
      <c r="E355" s="8">
        <v>0</v>
      </c>
      <c r="F355" s="8">
        <v>-5436</v>
      </c>
      <c r="H355" s="8">
        <v>-3412</v>
      </c>
      <c r="J355" s="8">
        <v>0</v>
      </c>
      <c r="K355" s="8">
        <v>0</v>
      </c>
      <c r="L355" s="8">
        <f t="shared" si="38"/>
        <v>-5436</v>
      </c>
      <c r="M355" s="8">
        <f t="shared" si="39"/>
        <v>-2024</v>
      </c>
      <c r="N355" s="8">
        <f t="shared" si="40"/>
        <v>-5436</v>
      </c>
    </row>
    <row r="356" spans="1:14" outlineLevel="1" x14ac:dyDescent="0.2">
      <c r="A356" t="s">
        <v>657</v>
      </c>
      <c r="B356" s="1" t="s">
        <v>658</v>
      </c>
      <c r="C356" t="s">
        <v>659</v>
      </c>
      <c r="E356" s="8">
        <v>-4186.76</v>
      </c>
      <c r="F356" s="8">
        <v>-4186.76</v>
      </c>
      <c r="H356" s="8">
        <v>0</v>
      </c>
      <c r="J356" s="8">
        <v>0</v>
      </c>
      <c r="K356" s="8">
        <v>0</v>
      </c>
      <c r="L356" s="8">
        <f t="shared" si="38"/>
        <v>-4186.76</v>
      </c>
      <c r="M356" s="8">
        <f t="shared" si="39"/>
        <v>-4186.76</v>
      </c>
      <c r="N356" s="8">
        <f t="shared" si="40"/>
        <v>-4186.76</v>
      </c>
    </row>
    <row r="357" spans="1:14" outlineLevel="1" x14ac:dyDescent="0.2">
      <c r="A357" t="s">
        <v>660</v>
      </c>
      <c r="B357" s="1" t="s">
        <v>661</v>
      </c>
      <c r="C357" t="s">
        <v>662</v>
      </c>
      <c r="E357" s="8">
        <v>-5824.42</v>
      </c>
      <c r="F357" s="8">
        <v>-31607.93</v>
      </c>
      <c r="H357" s="8">
        <v>-9619.9599999999991</v>
      </c>
      <c r="J357" s="8">
        <v>0</v>
      </c>
      <c r="K357" s="8">
        <v>0</v>
      </c>
      <c r="L357" s="8">
        <f t="shared" si="38"/>
        <v>-31607.93</v>
      </c>
      <c r="M357" s="8">
        <f t="shared" si="39"/>
        <v>-21987.97</v>
      </c>
      <c r="N357" s="8">
        <f t="shared" si="40"/>
        <v>-31607.93</v>
      </c>
    </row>
    <row r="358" spans="1:14" outlineLevel="1" x14ac:dyDescent="0.2">
      <c r="A358" t="s">
        <v>663</v>
      </c>
      <c r="B358" s="1" t="s">
        <v>664</v>
      </c>
      <c r="C358" t="s">
        <v>665</v>
      </c>
      <c r="E358" s="8">
        <v>-2689.95</v>
      </c>
      <c r="F358" s="8">
        <v>-18829.650000000001</v>
      </c>
      <c r="H358" s="8">
        <v>-10759.8</v>
      </c>
      <c r="J358" s="8">
        <v>0</v>
      </c>
      <c r="K358" s="8">
        <v>0</v>
      </c>
      <c r="L358" s="8">
        <f t="shared" si="38"/>
        <v>-18829.650000000001</v>
      </c>
      <c r="M358" s="8">
        <f t="shared" si="39"/>
        <v>-8069.8500000000022</v>
      </c>
      <c r="N358" s="8">
        <f t="shared" si="40"/>
        <v>-18829.650000000001</v>
      </c>
    </row>
    <row r="359" spans="1:14" outlineLevel="1" x14ac:dyDescent="0.2">
      <c r="A359" t="s">
        <v>666</v>
      </c>
      <c r="B359" s="1" t="s">
        <v>667</v>
      </c>
      <c r="C359" t="s">
        <v>668</v>
      </c>
      <c r="E359" s="8">
        <v>-2734.89</v>
      </c>
      <c r="F359" s="8">
        <v>-40557.01</v>
      </c>
      <c r="H359" s="8">
        <v>-23999.05</v>
      </c>
      <c r="J359" s="8">
        <v>0</v>
      </c>
      <c r="K359" s="8">
        <v>0</v>
      </c>
      <c r="L359" s="8">
        <f t="shared" si="38"/>
        <v>-40557.01</v>
      </c>
      <c r="M359" s="8">
        <f t="shared" si="39"/>
        <v>-16557.960000000003</v>
      </c>
      <c r="N359" s="8">
        <f t="shared" si="40"/>
        <v>-40557.01</v>
      </c>
    </row>
    <row r="360" spans="1:14" outlineLevel="1" x14ac:dyDescent="0.2">
      <c r="A360" t="s">
        <v>669</v>
      </c>
      <c r="B360" s="1" t="s">
        <v>670</v>
      </c>
      <c r="C360" t="s">
        <v>671</v>
      </c>
      <c r="E360" s="8">
        <v>-35571.43</v>
      </c>
      <c r="F360" s="8">
        <v>-249000.01</v>
      </c>
      <c r="H360" s="8">
        <v>-142285.72</v>
      </c>
      <c r="J360" s="8">
        <v>0</v>
      </c>
      <c r="K360" s="8">
        <v>0</v>
      </c>
      <c r="L360" s="8">
        <f t="shared" si="38"/>
        <v>-249000.01</v>
      </c>
      <c r="M360" s="8">
        <f t="shared" si="39"/>
        <v>-106714.29000000001</v>
      </c>
      <c r="N360" s="8">
        <f t="shared" si="40"/>
        <v>-249000.01</v>
      </c>
    </row>
    <row r="361" spans="1:14" x14ac:dyDescent="0.2">
      <c r="A361" t="s">
        <v>107</v>
      </c>
      <c r="B361"/>
      <c r="C361" t="s">
        <v>777</v>
      </c>
      <c r="E361" s="14">
        <v>-218593.69000000003</v>
      </c>
      <c r="F361" s="14">
        <v>-1030262.8200000001</v>
      </c>
      <c r="G361" s="14"/>
      <c r="H361" s="14">
        <v>-622160.89</v>
      </c>
      <c r="I361" s="14"/>
      <c r="J361" s="14">
        <v>0</v>
      </c>
      <c r="K361" s="14">
        <v>0</v>
      </c>
      <c r="L361" s="14">
        <f>F361-J361</f>
        <v>-1030262.8200000001</v>
      </c>
      <c r="M361" s="14">
        <f>F361-H361</f>
        <v>-408101.93000000005</v>
      </c>
      <c r="N361" s="14">
        <f>F361-K361</f>
        <v>-1030262.8200000001</v>
      </c>
    </row>
    <row r="362" spans="1:14" x14ac:dyDescent="0.2">
      <c r="B362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  <row r="363" spans="1:14" x14ac:dyDescent="0.2">
      <c r="B363"/>
      <c r="C363" s="2" t="s">
        <v>100</v>
      </c>
      <c r="E363" s="15">
        <f>E320+E323+E327+E337+E341+E343+E361</f>
        <v>96273.769999999931</v>
      </c>
      <c r="F363" s="15">
        <f>F320+F323+F327+F337+F341+F343+F361</f>
        <v>-971897.9</v>
      </c>
      <c r="G363" s="15"/>
      <c r="H363" s="15">
        <f>H320+H323+H327+H337+H341+H343+H361</f>
        <v>-1023167.5299999999</v>
      </c>
      <c r="I363" s="15"/>
      <c r="J363" s="15">
        <f>J320+J323+J327+J337+J341+J343+J361</f>
        <v>0</v>
      </c>
      <c r="K363" s="15">
        <f>K320+K323+K327+K337+K341+K343+K361</f>
        <v>0</v>
      </c>
      <c r="L363" s="15">
        <f>L320+L323+L327+L337+L341+L343+L361</f>
        <v>-971897.9</v>
      </c>
      <c r="M363" s="15">
        <f>M320+M323+M327+M337+M341+M343+M361</f>
        <v>51269.629999999888</v>
      </c>
      <c r="N363" s="15">
        <f>F363-K363</f>
        <v>-971897.9</v>
      </c>
    </row>
    <row r="364" spans="1:14" x14ac:dyDescent="0.2">
      <c r="B36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x14ac:dyDescent="0.2">
      <c r="B365"/>
      <c r="E365" s="14"/>
      <c r="F365" s="14"/>
      <c r="G365" s="14"/>
      <c r="H365" s="14"/>
      <c r="I365" s="14"/>
      <c r="J365" s="14"/>
      <c r="K365" s="14"/>
      <c r="L365" s="14"/>
      <c r="M365" s="14"/>
      <c r="N365" s="14"/>
    </row>
    <row r="366" spans="1:14" x14ac:dyDescent="0.2">
      <c r="C366" s="2" t="s">
        <v>27</v>
      </c>
      <c r="N366" s="14"/>
    </row>
    <row r="367" spans="1:14" x14ac:dyDescent="0.2">
      <c r="A367" t="s">
        <v>28</v>
      </c>
      <c r="B367"/>
      <c r="C367" t="s">
        <v>778</v>
      </c>
      <c r="E367" s="14">
        <v>0</v>
      </c>
      <c r="F367" s="14">
        <v>0</v>
      </c>
      <c r="G367" s="14"/>
      <c r="H367" s="14">
        <v>0</v>
      </c>
      <c r="I367" s="14"/>
      <c r="J367" s="14">
        <v>0</v>
      </c>
      <c r="K367" s="14">
        <v>0</v>
      </c>
      <c r="L367" s="14">
        <f>F367-J367</f>
        <v>0</v>
      </c>
      <c r="M367" s="14">
        <f>F367-H367</f>
        <v>0</v>
      </c>
      <c r="N367" s="14">
        <f>F367-K367</f>
        <v>0</v>
      </c>
    </row>
    <row r="368" spans="1:14" x14ac:dyDescent="0.2">
      <c r="N368" s="14"/>
    </row>
    <row r="369" spans="1:14" x14ac:dyDescent="0.2">
      <c r="C369" s="2" t="s">
        <v>29</v>
      </c>
      <c r="N369" s="14"/>
    </row>
    <row r="370" spans="1:14" outlineLevel="1" x14ac:dyDescent="0.2">
      <c r="A370" t="s">
        <v>672</v>
      </c>
      <c r="B370" s="1" t="s">
        <v>673</v>
      </c>
      <c r="C370" t="s">
        <v>674</v>
      </c>
      <c r="E370" s="8">
        <v>-3270</v>
      </c>
      <c r="F370" s="8">
        <v>245167</v>
      </c>
      <c r="H370" s="8">
        <v>248437</v>
      </c>
      <c r="J370" s="8">
        <v>0</v>
      </c>
      <c r="K370" s="8">
        <v>0</v>
      </c>
      <c r="L370" s="8">
        <f>F370-J370</f>
        <v>245167</v>
      </c>
      <c r="M370" s="8">
        <f>F370-H370</f>
        <v>-3270</v>
      </c>
      <c r="N370" s="8">
        <f>F370-K370</f>
        <v>245167</v>
      </c>
    </row>
    <row r="371" spans="1:14" x14ac:dyDescent="0.2">
      <c r="A371" t="s">
        <v>30</v>
      </c>
      <c r="B371"/>
      <c r="C371" t="s">
        <v>779</v>
      </c>
      <c r="E371" s="14">
        <v>-3270</v>
      </c>
      <c r="F371" s="14">
        <v>245167</v>
      </c>
      <c r="G371" s="14"/>
      <c r="H371" s="14">
        <v>248437</v>
      </c>
      <c r="I371" s="14"/>
      <c r="J371" s="14">
        <v>0</v>
      </c>
      <c r="K371" s="14">
        <v>0</v>
      </c>
      <c r="L371" s="14">
        <f>F371-J371</f>
        <v>245167</v>
      </c>
      <c r="M371" s="14">
        <f>F371-H371</f>
        <v>-3270</v>
      </c>
      <c r="N371" s="14">
        <f>F371-K371</f>
        <v>245167</v>
      </c>
    </row>
    <row r="372" spans="1:14" x14ac:dyDescent="0.2">
      <c r="N372" s="14"/>
    </row>
    <row r="373" spans="1:14" x14ac:dyDescent="0.2">
      <c r="B373"/>
      <c r="C373" s="2" t="s">
        <v>93</v>
      </c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1:14" outlineLevel="1" x14ac:dyDescent="0.2">
      <c r="A374" t="s">
        <v>675</v>
      </c>
      <c r="B374" s="1" t="s">
        <v>676</v>
      </c>
      <c r="C374" t="s">
        <v>677</v>
      </c>
      <c r="E374" s="8">
        <v>-270.02999999999997</v>
      </c>
      <c r="F374" s="8">
        <v>-322.08</v>
      </c>
      <c r="H374" s="8">
        <v>0</v>
      </c>
      <c r="J374" s="8">
        <v>0</v>
      </c>
      <c r="K374" s="8">
        <v>0</v>
      </c>
      <c r="L374" s="8">
        <f>F374-J374</f>
        <v>-322.08</v>
      </c>
      <c r="M374" s="8">
        <f>F374-H374</f>
        <v>-322.08</v>
      </c>
      <c r="N374" s="8">
        <f>F374-K374</f>
        <v>-322.08</v>
      </c>
    </row>
    <row r="375" spans="1:14" outlineLevel="1" x14ac:dyDescent="0.2">
      <c r="A375" t="s">
        <v>678</v>
      </c>
      <c r="B375" s="1" t="s">
        <v>679</v>
      </c>
      <c r="C375" t="s">
        <v>680</v>
      </c>
      <c r="E375" s="8">
        <v>0.75</v>
      </c>
      <c r="F375" s="8">
        <v>0.89</v>
      </c>
      <c r="H375" s="8">
        <v>0</v>
      </c>
      <c r="J375" s="8">
        <v>0</v>
      </c>
      <c r="K375" s="8">
        <v>0</v>
      </c>
      <c r="L375" s="8">
        <f>F375-J375</f>
        <v>0.89</v>
      </c>
      <c r="M375" s="8">
        <f>F375-H375</f>
        <v>0.89</v>
      </c>
      <c r="N375" s="8">
        <f>F375-K375</f>
        <v>0.89</v>
      </c>
    </row>
    <row r="376" spans="1:14" outlineLevel="1" x14ac:dyDescent="0.2">
      <c r="A376" t="s">
        <v>681</v>
      </c>
      <c r="B376" s="1" t="s">
        <v>682</v>
      </c>
      <c r="C376" t="s">
        <v>683</v>
      </c>
      <c r="E376" s="8">
        <v>15570</v>
      </c>
      <c r="F376" s="8">
        <v>-1167465</v>
      </c>
      <c r="H376" s="8">
        <v>-1183035</v>
      </c>
      <c r="J376" s="8">
        <v>0</v>
      </c>
      <c r="K376" s="8">
        <v>0</v>
      </c>
      <c r="L376" s="8">
        <f>F376-J376</f>
        <v>-1167465</v>
      </c>
      <c r="M376" s="8">
        <f>F376-H376</f>
        <v>15570</v>
      </c>
      <c r="N376" s="8">
        <f>F376-K376</f>
        <v>-1167465</v>
      </c>
    </row>
    <row r="377" spans="1:14" x14ac:dyDescent="0.2">
      <c r="A377" t="s">
        <v>31</v>
      </c>
      <c r="B377"/>
      <c r="C377" t="s">
        <v>780</v>
      </c>
      <c r="E377" s="14">
        <v>15300.72</v>
      </c>
      <c r="F377" s="14">
        <v>-1167786.19</v>
      </c>
      <c r="G377" s="14"/>
      <c r="H377" s="14">
        <v>-1183035</v>
      </c>
      <c r="I377" s="14"/>
      <c r="J377" s="14">
        <v>0</v>
      </c>
      <c r="K377" s="14">
        <v>0</v>
      </c>
      <c r="L377" s="14">
        <f>F377-J377</f>
        <v>-1167786.19</v>
      </c>
      <c r="M377" s="14">
        <f>F377-H377</f>
        <v>15248.810000000056</v>
      </c>
      <c r="N377" s="14">
        <f>F377-K377</f>
        <v>-1167786.19</v>
      </c>
    </row>
    <row r="378" spans="1:14" x14ac:dyDescent="0.2">
      <c r="N378" s="14"/>
    </row>
    <row r="379" spans="1:14" x14ac:dyDescent="0.2">
      <c r="C379" s="2" t="s">
        <v>32</v>
      </c>
      <c r="N379" s="14"/>
    </row>
    <row r="380" spans="1:14" outlineLevel="1" x14ac:dyDescent="0.2">
      <c r="A380" t="s">
        <v>684</v>
      </c>
      <c r="B380" s="1" t="s">
        <v>685</v>
      </c>
      <c r="C380" t="s">
        <v>686</v>
      </c>
      <c r="E380" s="8">
        <v>0</v>
      </c>
      <c r="F380" s="8">
        <v>-65238.99</v>
      </c>
      <c r="H380" s="8">
        <v>-51297.99</v>
      </c>
      <c r="J380" s="8">
        <v>0</v>
      </c>
      <c r="K380" s="8">
        <v>0</v>
      </c>
      <c r="L380" s="8">
        <f>F380-J380</f>
        <v>-65238.99</v>
      </c>
      <c r="M380" s="8">
        <f>F380-H380</f>
        <v>-13941</v>
      </c>
      <c r="N380" s="8">
        <f>F380-K380</f>
        <v>-65238.99</v>
      </c>
    </row>
    <row r="381" spans="1:14" x14ac:dyDescent="0.2">
      <c r="A381" t="s">
        <v>33</v>
      </c>
      <c r="B381"/>
      <c r="C381" t="s">
        <v>781</v>
      </c>
      <c r="E381" s="14">
        <v>0</v>
      </c>
      <c r="F381" s="14">
        <v>-65238.99</v>
      </c>
      <c r="G381" s="14"/>
      <c r="H381" s="14">
        <v>-51297.99</v>
      </c>
      <c r="I381" s="14"/>
      <c r="J381" s="14">
        <v>0</v>
      </c>
      <c r="K381" s="14">
        <v>0</v>
      </c>
      <c r="L381" s="14">
        <f>F381-J381</f>
        <v>-65238.99</v>
      </c>
      <c r="M381" s="14">
        <f>F381-H381</f>
        <v>-13941</v>
      </c>
      <c r="N381" s="14">
        <f>F381-K381</f>
        <v>-65238.99</v>
      </c>
    </row>
    <row r="382" spans="1:14" x14ac:dyDescent="0.2">
      <c r="N382" s="14"/>
    </row>
    <row r="383" spans="1:14" x14ac:dyDescent="0.2">
      <c r="C383" s="2" t="s">
        <v>34</v>
      </c>
      <c r="N383" s="14"/>
    </row>
    <row r="384" spans="1:14" outlineLevel="1" x14ac:dyDescent="0.2">
      <c r="A384" t="s">
        <v>687</v>
      </c>
      <c r="B384" s="1" t="s">
        <v>688</v>
      </c>
      <c r="C384" t="s">
        <v>689</v>
      </c>
      <c r="E384" s="8">
        <v>-12879.97</v>
      </c>
      <c r="F384" s="8">
        <v>-33500008.920000002</v>
      </c>
      <c r="H384" s="8">
        <v>-33482201</v>
      </c>
      <c r="J384" s="8">
        <v>0</v>
      </c>
      <c r="K384" s="8">
        <v>0</v>
      </c>
      <c r="L384" s="8">
        <f>F384-J384</f>
        <v>-33500008.920000002</v>
      </c>
      <c r="M384" s="8">
        <f>F384-H384</f>
        <v>-17807.920000001788</v>
      </c>
      <c r="N384" s="8">
        <f>F384-K384</f>
        <v>-33500008.920000002</v>
      </c>
    </row>
    <row r="385" spans="1:14" outlineLevel="1" x14ac:dyDescent="0.2">
      <c r="A385" t="s">
        <v>690</v>
      </c>
      <c r="B385" s="1" t="s">
        <v>691</v>
      </c>
      <c r="C385" t="s">
        <v>692</v>
      </c>
      <c r="E385" s="8">
        <v>72314.53</v>
      </c>
      <c r="F385" s="8">
        <v>12837979.970000001</v>
      </c>
      <c r="H385" s="8">
        <v>12402551.41</v>
      </c>
      <c r="J385" s="8">
        <v>0</v>
      </c>
      <c r="K385" s="8">
        <v>0</v>
      </c>
      <c r="L385" s="8">
        <f>F385-J385</f>
        <v>12837979.970000001</v>
      </c>
      <c r="M385" s="8">
        <f>F385-H385</f>
        <v>435428.56000000052</v>
      </c>
      <c r="N385" s="8">
        <f>F385-K385</f>
        <v>12837979.970000001</v>
      </c>
    </row>
    <row r="386" spans="1:14" x14ac:dyDescent="0.2">
      <c r="A386" t="s">
        <v>35</v>
      </c>
      <c r="B386"/>
      <c r="C386" t="s">
        <v>782</v>
      </c>
      <c r="E386" s="14">
        <v>59434.559999999998</v>
      </c>
      <c r="F386" s="14">
        <v>-20662028.950000003</v>
      </c>
      <c r="G386" s="14"/>
      <c r="H386" s="14">
        <v>-21079649.59</v>
      </c>
      <c r="I386" s="14"/>
      <c r="J386" s="14">
        <v>0</v>
      </c>
      <c r="K386" s="14">
        <v>0</v>
      </c>
      <c r="L386" s="14">
        <f>F386-J386</f>
        <v>-20662028.950000003</v>
      </c>
      <c r="M386" s="14">
        <f>F386-H386</f>
        <v>417620.63999999687</v>
      </c>
      <c r="N386" s="14">
        <f>F386-K386</f>
        <v>-20662028.950000003</v>
      </c>
    </row>
    <row r="387" spans="1:14" x14ac:dyDescent="0.2">
      <c r="B387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1:14" x14ac:dyDescent="0.2">
      <c r="B388"/>
      <c r="C388" s="2" t="s">
        <v>94</v>
      </c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x14ac:dyDescent="0.2">
      <c r="B389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outlineLevel="1" x14ac:dyDescent="0.2">
      <c r="A390" t="s">
        <v>693</v>
      </c>
      <c r="B390" s="1" t="s">
        <v>694</v>
      </c>
      <c r="C390" t="s">
        <v>695</v>
      </c>
      <c r="E390" s="8">
        <v>23402.45</v>
      </c>
      <c r="F390" s="8">
        <v>-117231.42</v>
      </c>
      <c r="H390" s="8">
        <v>-187395.01</v>
      </c>
      <c r="J390" s="8">
        <v>0</v>
      </c>
      <c r="K390" s="8">
        <v>0</v>
      </c>
      <c r="L390" s="8">
        <f>F390-J390</f>
        <v>-117231.42</v>
      </c>
      <c r="M390" s="8">
        <f>F390-H390</f>
        <v>70163.590000000011</v>
      </c>
      <c r="N390" s="8">
        <f>F390-K390</f>
        <v>-117231.42</v>
      </c>
    </row>
    <row r="391" spans="1:14" outlineLevel="1" x14ac:dyDescent="0.2">
      <c r="A391" t="s">
        <v>696</v>
      </c>
      <c r="B391" s="1" t="s">
        <v>697</v>
      </c>
      <c r="C391" t="s">
        <v>698</v>
      </c>
      <c r="E391" s="8">
        <v>-424760.68</v>
      </c>
      <c r="F391" s="8">
        <v>-424760.68</v>
      </c>
      <c r="H391" s="8">
        <v>0</v>
      </c>
      <c r="J391" s="8">
        <v>0</v>
      </c>
      <c r="K391" s="8">
        <v>0</v>
      </c>
      <c r="L391" s="8">
        <f>F391-J391</f>
        <v>-424760.68</v>
      </c>
      <c r="M391" s="8">
        <f>F391-H391</f>
        <v>-424760.68</v>
      </c>
      <c r="N391" s="8">
        <f>F391-K391</f>
        <v>-424760.68</v>
      </c>
    </row>
    <row r="392" spans="1:14" x14ac:dyDescent="0.2">
      <c r="A392" t="s">
        <v>95</v>
      </c>
      <c r="B392"/>
      <c r="C392" t="s">
        <v>783</v>
      </c>
      <c r="E392" s="14">
        <v>-401358.23</v>
      </c>
      <c r="F392" s="14">
        <v>-541992.1</v>
      </c>
      <c r="G392" s="14"/>
      <c r="H392" s="14">
        <v>-187395.01</v>
      </c>
      <c r="I392" s="14"/>
      <c r="J392" s="14">
        <v>0</v>
      </c>
      <c r="K392" s="14">
        <v>0</v>
      </c>
      <c r="L392" s="14">
        <f>F392-J392</f>
        <v>-541992.1</v>
      </c>
      <c r="M392" s="14">
        <f>F392-H392</f>
        <v>-354597.08999999997</v>
      </c>
      <c r="N392" s="14">
        <f>F392-K392</f>
        <v>-541992.1</v>
      </c>
    </row>
    <row r="393" spans="1:14" x14ac:dyDescent="0.2">
      <c r="N393" s="14"/>
    </row>
    <row r="394" spans="1:14" hidden="1" x14ac:dyDescent="0.2">
      <c r="A394" t="s">
        <v>38</v>
      </c>
      <c r="C394" s="2" t="s">
        <v>784</v>
      </c>
      <c r="E394" s="8">
        <v>-1610574.9999999998</v>
      </c>
      <c r="F394" s="8">
        <v>-61335309.290000007</v>
      </c>
      <c r="H394" s="8">
        <v>-60792439.469999999</v>
      </c>
      <c r="J394" s="8">
        <v>0</v>
      </c>
      <c r="K394" s="8">
        <v>0</v>
      </c>
      <c r="N394" s="14">
        <f>F394-K394</f>
        <v>-61335309.290000007</v>
      </c>
    </row>
    <row r="395" spans="1:14" x14ac:dyDescent="0.2">
      <c r="N395" s="14"/>
    </row>
    <row r="396" spans="1:14" ht="13.5" thickBot="1" x14ac:dyDescent="0.25">
      <c r="C396" s="2" t="s">
        <v>102</v>
      </c>
      <c r="E396" s="20">
        <f>E394</f>
        <v>-1610574.9999999998</v>
      </c>
      <c r="F396" s="20">
        <f>F394</f>
        <v>-61335309.290000007</v>
      </c>
      <c r="H396" s="20">
        <f>H394</f>
        <v>-60792439.469999999</v>
      </c>
      <c r="J396" s="20">
        <f>J394</f>
        <v>0</v>
      </c>
      <c r="K396" s="20">
        <f>K394</f>
        <v>0</v>
      </c>
      <c r="L396" s="19">
        <f>F396-J396</f>
        <v>-61335309.290000007</v>
      </c>
      <c r="M396" s="19">
        <f>F396-H396</f>
        <v>-542869.82000000775</v>
      </c>
      <c r="N396" s="19">
        <f>F396-K396</f>
        <v>-61335309.290000007</v>
      </c>
    </row>
    <row r="397" spans="1:14" ht="13.5" thickTop="1" x14ac:dyDescent="0.2">
      <c r="C397" s="2"/>
    </row>
    <row r="398" spans="1:14" x14ac:dyDescent="0.2">
      <c r="C398" s="2"/>
    </row>
    <row r="400" spans="1:14" x14ac:dyDescent="0.2">
      <c r="H400" s="35"/>
      <c r="J400" s="21"/>
      <c r="K400" s="21"/>
      <c r="L400" s="21"/>
    </row>
    <row r="401" spans="8:12" x14ac:dyDescent="0.2">
      <c r="H401" s="35"/>
      <c r="J401" s="21"/>
      <c r="K401" s="21"/>
      <c r="L401" s="21"/>
    </row>
    <row r="402" spans="8:12" x14ac:dyDescent="0.2">
      <c r="H402" s="21"/>
      <c r="J402" s="21"/>
      <c r="K402" s="21"/>
      <c r="L402" s="21"/>
    </row>
  </sheetData>
  <phoneticPr fontId="0" type="noConversion"/>
  <printOptions horizontalCentered="1"/>
  <pageMargins left="0.25" right="0.25" top="0.75" bottom="0.75" header="0.5" footer="0.5"/>
  <pageSetup scale="65" orientation="landscape" r:id="rId1"/>
  <headerFooter alignWithMargins="0"/>
  <rowBreaks count="7" manualBreakCount="7">
    <brk id="56" min="1" max="12" man="1"/>
    <brk id="114" min="1" max="14" man="1"/>
    <brk id="168" min="1" max="14" man="1"/>
    <brk id="219" min="1" max="14" man="1"/>
    <brk id="273" min="1" max="14" man="1"/>
    <brk id="328" min="1" max="14" man="1"/>
    <brk id="377" min="1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CB43EAF26C7A46B3E747AE9B6D49E9" ma:contentTypeVersion="44" ma:contentTypeDescription="" ma:contentTypeScope="" ma:versionID="e4cd65e24056c81ba02f091ee68e1fb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2021-07-15T07:00:00+00:00</OpenedDate>
    <SignificantOrder xmlns="dc463f71-b30c-4ab2-9473-d307f9d35888">false</SignificantOrder>
    <Date1 xmlns="dc463f71-b30c-4ab2-9473-d307f9d35888">2021-07-15T07:00:00+00:00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210560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07AFE1-EEAE-4709-A62F-2D0D6CDE28DF}"/>
</file>

<file path=customXml/itemProps2.xml><?xml version="1.0" encoding="utf-8"?>
<ds:datastoreItem xmlns:ds="http://schemas.openxmlformats.org/officeDocument/2006/customXml" ds:itemID="{08F8DC74-58E7-4CE6-9EFB-2C78F071B3F7}"/>
</file>

<file path=customXml/itemProps3.xml><?xml version="1.0" encoding="utf-8"?>
<ds:datastoreItem xmlns:ds="http://schemas.openxmlformats.org/officeDocument/2006/customXml" ds:itemID="{7DC1DA53-0BC8-4FB3-AACF-051383ED4DE9}"/>
</file>

<file path=customXml/itemProps4.xml><?xml version="1.0" encoding="utf-8"?>
<ds:datastoreItem xmlns:ds="http://schemas.openxmlformats.org/officeDocument/2006/customXml" ds:itemID="{2C37CCD7-A41F-432B-995F-3B2F35CBD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 Water Employee</dc:creator>
  <cp:lastModifiedBy>Richard Finnigan</cp:lastModifiedBy>
  <cp:lastPrinted>2021-07-14T07:03:13Z</cp:lastPrinted>
  <dcterms:created xsi:type="dcterms:W3CDTF">2003-01-08T17:03:55Z</dcterms:created>
  <dcterms:modified xsi:type="dcterms:W3CDTF">2021-07-14T18:14:51Z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0x0101006E56B4D1795A2E4DB2F0B01679ED314A002ACB43EAF26C7A46B3E747AE9B6D49E9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